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5"/>
  <workbookPr codeName="ThisWorkbook" defaultThemeVersion="124226"/>
  <mc:AlternateContent xmlns:mc="http://schemas.openxmlformats.org/markup-compatibility/2006">
    <mc:Choice Requires="x15">
      <x15ac:absPath xmlns:x15ac="http://schemas.microsoft.com/office/spreadsheetml/2010/11/ac" url="\\10.20.20.248\4_Kancelar\"/>
    </mc:Choice>
  </mc:AlternateContent>
  <xr:revisionPtr revIDLastSave="0" documentId="8_{BED3CACB-142F-48A1-A2AF-A323D80BA781}" xr6:coauthVersionLast="36" xr6:coauthVersionMax="36" xr10:uidLastSave="{00000000-0000-0000-0000-000000000000}"/>
  <bookViews>
    <workbookView xWindow="0" yWindow="0" windowWidth="23040" windowHeight="9060" firstSheet="1" activeTab="1" xr2:uid="{00000000-000D-0000-FFFF-FFFF00000000}"/>
  </bookViews>
  <sheets>
    <sheet name="Pokyny pro vyplnění" sheetId="11" r:id="rId1"/>
    <sheet name="Stavba" sheetId="1" r:id="rId2"/>
    <sheet name="VzorPolozky" sheetId="10" state="hidden" r:id="rId3"/>
    <sheet name="00 01 Pol" sheetId="12" r:id="rId4"/>
    <sheet name="02 - DJ 01 Pol" sheetId="13" r:id="rId5"/>
    <sheet name="02 - DJ 02 Pol" sheetId="14" r:id="rId6"/>
    <sheet name="02 - DJ 03 Pol" sheetId="15" r:id="rId7"/>
    <sheet name="02 - DJ 04 Pol" sheetId="16" r:id="rId8"/>
    <sheet name="02 - DJ 05 Pol" sheetId="17" r:id="rId9"/>
    <sheet name="02 - DJ 06 Pol" sheetId="18" r:id="rId10"/>
    <sheet name="02 - DJ 07 Pol" sheetId="19" r:id="rId11"/>
    <sheet name="02 - DJ - R 02 Pol" sheetId="20" r:id="rId12"/>
    <sheet name="02 - DJ - R 02a Pol" sheetId="21" r:id="rId13"/>
    <sheet name="02 - DJ - R 03 Pol" sheetId="22" r:id="rId14"/>
    <sheet name="02 - DJ - R 03a Pol" sheetId="23" r:id="rId15"/>
    <sheet name="02 - DJ - R 04 Pol" sheetId="24" r:id="rId16"/>
    <sheet name="02 - DJ - R 04a Pol" sheetId="25" r:id="rId17"/>
    <sheet name="02 - DJ - R 05 Pol" sheetId="26" r:id="rId18"/>
    <sheet name="02 - DJ - R 05a Pol" sheetId="27" r:id="rId19"/>
    <sheet name="03 03 Pol" sheetId="28" r:id="rId20"/>
  </sheets>
  <externalReferences>
    <externalReference r:id="rId21"/>
  </externalReferences>
  <definedNames>
    <definedName name="CelkemDPHVypocet" localSheetId="1">Stavba!$H$62</definedName>
    <definedName name="CenaCelkem">Stavba!$G$29</definedName>
    <definedName name="CenaCelkemBezDPH">Stavba!$G$28</definedName>
    <definedName name="CenaCelkemVypocet" localSheetId="1">Stavba!$I$62</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01 Pol'!$1:$7</definedName>
    <definedName name="_xlnm.Print_Titles" localSheetId="11">'02 - DJ - R 02 Pol'!$1:$7</definedName>
    <definedName name="_xlnm.Print_Titles" localSheetId="12">'02 - DJ - R 02a Pol'!$1:$7</definedName>
    <definedName name="_xlnm.Print_Titles" localSheetId="13">'02 - DJ - R 03 Pol'!$1:$7</definedName>
    <definedName name="_xlnm.Print_Titles" localSheetId="14">'02 - DJ - R 03a Pol'!$1:$7</definedName>
    <definedName name="_xlnm.Print_Titles" localSheetId="15">'02 - DJ - R 04 Pol'!$1:$7</definedName>
    <definedName name="_xlnm.Print_Titles" localSheetId="16">'02 - DJ - R 04a Pol'!$1:$7</definedName>
    <definedName name="_xlnm.Print_Titles" localSheetId="17">'02 - DJ - R 05 Pol'!$1:$7</definedName>
    <definedName name="_xlnm.Print_Titles" localSheetId="18">'02 - DJ - R 05a Pol'!$1:$7</definedName>
    <definedName name="_xlnm.Print_Titles" localSheetId="4">'02 - DJ 01 Pol'!$1:$7</definedName>
    <definedName name="_xlnm.Print_Titles" localSheetId="5">'02 - DJ 02 Pol'!$1:$7</definedName>
    <definedName name="_xlnm.Print_Titles" localSheetId="6">'02 - DJ 03 Pol'!$1:$7</definedName>
    <definedName name="_xlnm.Print_Titles" localSheetId="7">'02 - DJ 04 Pol'!$1:$7</definedName>
    <definedName name="_xlnm.Print_Titles" localSheetId="8">'02 - DJ 05 Pol'!$1:$7</definedName>
    <definedName name="_xlnm.Print_Titles" localSheetId="9">'02 - DJ 06 Pol'!$1:$7</definedName>
    <definedName name="_xlnm.Print_Titles" localSheetId="10">'02 - DJ 07 Pol'!$1:$7</definedName>
    <definedName name="_xlnm.Print_Titles" localSheetId="19">'03 03 Pol'!$1:$7</definedName>
    <definedName name="oadresa">Stavba!$D$6</definedName>
    <definedName name="Objednatel" localSheetId="1">Stavba!$D$5</definedName>
    <definedName name="Objekt" localSheetId="1">Stavba!$B$38</definedName>
    <definedName name="_xlnm.Print_Area" localSheetId="3">'00 01 Pol'!$A$1:$X$45</definedName>
    <definedName name="_xlnm.Print_Area" localSheetId="11">'02 - DJ - R 02 Pol'!$A$1:$X$237</definedName>
    <definedName name="_xlnm.Print_Area" localSheetId="12">'02 - DJ - R 02a Pol'!$A$1:$X$74</definedName>
    <definedName name="_xlnm.Print_Area" localSheetId="13">'02 - DJ - R 03 Pol'!$A$1:$X$334</definedName>
    <definedName name="_xlnm.Print_Area" localSheetId="14">'02 - DJ - R 03a Pol'!$A$1:$X$29</definedName>
    <definedName name="_xlnm.Print_Area" localSheetId="15">'02 - DJ - R 04 Pol'!$A$1:$X$366</definedName>
    <definedName name="_xlnm.Print_Area" localSheetId="16">'02 - DJ - R 04a Pol'!$A$1:$X$34</definedName>
    <definedName name="_xlnm.Print_Area" localSheetId="17">'02 - DJ - R 05 Pol'!$A$1:$X$231</definedName>
    <definedName name="_xlnm.Print_Area" localSheetId="18">'02 - DJ - R 05a Pol'!$A$1:$X$19</definedName>
    <definedName name="_xlnm.Print_Area" localSheetId="4">'02 - DJ 01 Pol'!$A$1:$X$131</definedName>
    <definedName name="_xlnm.Print_Area" localSheetId="5">'02 - DJ 02 Pol'!$A$1:$X$1468</definedName>
    <definedName name="_xlnm.Print_Area" localSheetId="6">'02 - DJ 03 Pol'!$A$1:$X$1233</definedName>
    <definedName name="_xlnm.Print_Area" localSheetId="7">'02 - DJ 04 Pol'!$A$1:$X$1505</definedName>
    <definedName name="_xlnm.Print_Area" localSheetId="8">'02 - DJ 05 Pol'!$A$1:$X$828</definedName>
    <definedName name="_xlnm.Print_Area" localSheetId="9">'02 - DJ 06 Pol'!$A$1:$X$68</definedName>
    <definedName name="_xlnm.Print_Area" localSheetId="10">'02 - DJ 07 Pol'!$A$1:$X$15</definedName>
    <definedName name="_xlnm.Print_Area" localSheetId="19">'03 03 Pol'!$A$1:$X$123</definedName>
    <definedName name="_xlnm.Print_Area" localSheetId="1">Stavba!$A$1:$J$131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Stavba!$F$62</definedName>
    <definedName name="ZakladDPHZakl">Stavba!$G$25</definedName>
    <definedName name="ZakladDPHZaklVypocet" localSheetId="1">Stavba!$G$62</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G9" i="28" l="1"/>
  <c r="M9" i="28" s="1"/>
  <c r="I9" i="28"/>
  <c r="K9" i="28"/>
  <c r="O9" i="28"/>
  <c r="Q9" i="28"/>
  <c r="V9" i="28"/>
  <c r="G10" i="28"/>
  <c r="M10" i="28" s="1"/>
  <c r="I10" i="28"/>
  <c r="K10" i="28"/>
  <c r="O10" i="28"/>
  <c r="Q10" i="28"/>
  <c r="V10" i="28"/>
  <c r="G11" i="28"/>
  <c r="M11" i="28" s="1"/>
  <c r="I11" i="28"/>
  <c r="K11" i="28"/>
  <c r="O11" i="28"/>
  <c r="Q11" i="28"/>
  <c r="V11" i="28"/>
  <c r="G12" i="28"/>
  <c r="I12" i="28"/>
  <c r="K12" i="28"/>
  <c r="O12" i="28"/>
  <c r="Q12" i="28"/>
  <c r="V12" i="28"/>
  <c r="G13" i="28"/>
  <c r="M13" i="28" s="1"/>
  <c r="I13" i="28"/>
  <c r="K13" i="28"/>
  <c r="O13" i="28"/>
  <c r="Q13" i="28"/>
  <c r="V13" i="28"/>
  <c r="G14" i="28"/>
  <c r="I14" i="28"/>
  <c r="K14" i="28"/>
  <c r="M14" i="28"/>
  <c r="O14" i="28"/>
  <c r="Q14" i="28"/>
  <c r="V14" i="28"/>
  <c r="G15" i="28"/>
  <c r="M15" i="28" s="1"/>
  <c r="I15" i="28"/>
  <c r="K15" i="28"/>
  <c r="O15" i="28"/>
  <c r="Q15" i="28"/>
  <c r="V15" i="28"/>
  <c r="G16" i="28"/>
  <c r="M16" i="28" s="1"/>
  <c r="I16" i="28"/>
  <c r="K16" i="28"/>
  <c r="O16" i="28"/>
  <c r="Q16" i="28"/>
  <c r="V16" i="28"/>
  <c r="G17" i="28"/>
  <c r="M17" i="28" s="1"/>
  <c r="I17" i="28"/>
  <c r="K17" i="28"/>
  <c r="O17" i="28"/>
  <c r="Q17" i="28"/>
  <c r="V17" i="28"/>
  <c r="G18" i="28"/>
  <c r="M18" i="28" s="1"/>
  <c r="I18" i="28"/>
  <c r="K18" i="28"/>
  <c r="O18" i="28"/>
  <c r="Q18" i="28"/>
  <c r="V18" i="28"/>
  <c r="G19" i="28"/>
  <c r="M19" i="28" s="1"/>
  <c r="I19" i="28"/>
  <c r="K19" i="28"/>
  <c r="O19" i="28"/>
  <c r="Q19" i="28"/>
  <c r="V19" i="28"/>
  <c r="G20" i="28"/>
  <c r="M20" i="28" s="1"/>
  <c r="I20" i="28"/>
  <c r="K20" i="28"/>
  <c r="O20" i="28"/>
  <c r="Q20" i="28"/>
  <c r="V20" i="28"/>
  <c r="G21" i="28"/>
  <c r="M21" i="28" s="1"/>
  <c r="I21" i="28"/>
  <c r="K21" i="28"/>
  <c r="O21" i="28"/>
  <c r="Q21" i="28"/>
  <c r="V21" i="28"/>
  <c r="G22" i="28"/>
  <c r="M22" i="28" s="1"/>
  <c r="I22" i="28"/>
  <c r="K22" i="28"/>
  <c r="O22" i="28"/>
  <c r="Q22" i="28"/>
  <c r="V22" i="28"/>
  <c r="G23" i="28"/>
  <c r="M23" i="28" s="1"/>
  <c r="I23" i="28"/>
  <c r="K23" i="28"/>
  <c r="O23" i="28"/>
  <c r="Q23" i="28"/>
  <c r="V23" i="28"/>
  <c r="G24" i="28"/>
  <c r="M24" i="28" s="1"/>
  <c r="I24" i="28"/>
  <c r="K24" i="28"/>
  <c r="O24" i="28"/>
  <c r="Q24" i="28"/>
  <c r="V24" i="28"/>
  <c r="G25" i="28"/>
  <c r="M25" i="28" s="1"/>
  <c r="I25" i="28"/>
  <c r="K25" i="28"/>
  <c r="O25" i="28"/>
  <c r="Q25" i="28"/>
  <c r="V25" i="28"/>
  <c r="G26" i="28"/>
  <c r="M26" i="28" s="1"/>
  <c r="I26" i="28"/>
  <c r="K26" i="28"/>
  <c r="O26" i="28"/>
  <c r="Q26" i="28"/>
  <c r="V26" i="28"/>
  <c r="G27" i="28"/>
  <c r="M27" i="28" s="1"/>
  <c r="I27" i="28"/>
  <c r="K27" i="28"/>
  <c r="O27" i="28"/>
  <c r="Q27" i="28"/>
  <c r="V27" i="28"/>
  <c r="G28" i="28"/>
  <c r="M28" i="28" s="1"/>
  <c r="I28" i="28"/>
  <c r="K28" i="28"/>
  <c r="O28" i="28"/>
  <c r="Q28" i="28"/>
  <c r="V28" i="28"/>
  <c r="G29" i="28"/>
  <c r="M29" i="28" s="1"/>
  <c r="I29" i="28"/>
  <c r="K29" i="28"/>
  <c r="O29" i="28"/>
  <c r="Q29" i="28"/>
  <c r="V29" i="28"/>
  <c r="G30" i="28"/>
  <c r="M30" i="28" s="1"/>
  <c r="I30" i="28"/>
  <c r="K30" i="28"/>
  <c r="O30" i="28"/>
  <c r="Q30" i="28"/>
  <c r="V30" i="28"/>
  <c r="G31" i="28"/>
  <c r="M31" i="28" s="1"/>
  <c r="I31" i="28"/>
  <c r="K31" i="28"/>
  <c r="O31" i="28"/>
  <c r="Q31" i="28"/>
  <c r="V31" i="28"/>
  <c r="G32" i="28"/>
  <c r="M32" i="28" s="1"/>
  <c r="I32" i="28"/>
  <c r="K32" i="28"/>
  <c r="O32" i="28"/>
  <c r="Q32" i="28"/>
  <c r="V32" i="28"/>
  <c r="G33" i="28"/>
  <c r="M33" i="28" s="1"/>
  <c r="I33" i="28"/>
  <c r="K33" i="28"/>
  <c r="O33" i="28"/>
  <c r="Q33" i="28"/>
  <c r="V33" i="28"/>
  <c r="G34" i="28"/>
  <c r="M34" i="28" s="1"/>
  <c r="I34" i="28"/>
  <c r="K34" i="28"/>
  <c r="O34" i="28"/>
  <c r="Q34" i="28"/>
  <c r="V34" i="28"/>
  <c r="G35" i="28"/>
  <c r="M35" i="28" s="1"/>
  <c r="I35" i="28"/>
  <c r="K35" i="28"/>
  <c r="O35" i="28"/>
  <c r="Q35" i="28"/>
  <c r="V35" i="28"/>
  <c r="G36" i="28"/>
  <c r="M36" i="28" s="1"/>
  <c r="I36" i="28"/>
  <c r="K36" i="28"/>
  <c r="O36" i="28"/>
  <c r="Q36" i="28"/>
  <c r="V36" i="28"/>
  <c r="G37" i="28"/>
  <c r="M37" i="28" s="1"/>
  <c r="I37" i="28"/>
  <c r="K37" i="28"/>
  <c r="O37" i="28"/>
  <c r="Q37" i="28"/>
  <c r="V37" i="28"/>
  <c r="G38" i="28"/>
  <c r="M38" i="28" s="1"/>
  <c r="I38" i="28"/>
  <c r="K38" i="28"/>
  <c r="O38" i="28"/>
  <c r="Q38" i="28"/>
  <c r="V38" i="28"/>
  <c r="G39" i="28"/>
  <c r="M39" i="28" s="1"/>
  <c r="I39" i="28"/>
  <c r="K39" i="28"/>
  <c r="O39" i="28"/>
  <c r="Q39" i="28"/>
  <c r="V39" i="28"/>
  <c r="G40" i="28"/>
  <c r="M40" i="28" s="1"/>
  <c r="I40" i="28"/>
  <c r="K40" i="28"/>
  <c r="O40" i="28"/>
  <c r="Q40" i="28"/>
  <c r="V40" i="28"/>
  <c r="G42" i="28"/>
  <c r="M42" i="28" s="1"/>
  <c r="M41" i="28" s="1"/>
  <c r="I42" i="28"/>
  <c r="I41" i="28" s="1"/>
  <c r="K42" i="28"/>
  <c r="K41" i="28" s="1"/>
  <c r="O42" i="28"/>
  <c r="O41" i="28" s="1"/>
  <c r="Q42" i="28"/>
  <c r="Q41" i="28" s="1"/>
  <c r="V42" i="28"/>
  <c r="V41" i="28" s="1"/>
  <c r="G44" i="28"/>
  <c r="G43" i="28" s="1"/>
  <c r="I44" i="28"/>
  <c r="K44" i="28"/>
  <c r="O44" i="28"/>
  <c r="Q44" i="28"/>
  <c r="Q43" i="28" s="1"/>
  <c r="V44" i="28"/>
  <c r="G48" i="28"/>
  <c r="M48" i="28" s="1"/>
  <c r="I48" i="28"/>
  <c r="K48" i="28"/>
  <c r="K43" i="28" s="1"/>
  <c r="O48" i="28"/>
  <c r="Q48" i="28"/>
  <c r="V48" i="28"/>
  <c r="V43" i="28" s="1"/>
  <c r="G50" i="28"/>
  <c r="I50" i="28"/>
  <c r="K50" i="28"/>
  <c r="O50" i="28"/>
  <c r="Q50" i="28"/>
  <c r="Q49" i="28" s="1"/>
  <c r="V50" i="28"/>
  <c r="G51" i="28"/>
  <c r="M51" i="28" s="1"/>
  <c r="I51" i="28"/>
  <c r="K51" i="28"/>
  <c r="O51" i="28"/>
  <c r="Q51" i="28"/>
  <c r="V51" i="28"/>
  <c r="G52" i="28"/>
  <c r="M52" i="28" s="1"/>
  <c r="I52" i="28"/>
  <c r="K52" i="28"/>
  <c r="O52" i="28"/>
  <c r="Q52" i="28"/>
  <c r="V52" i="28"/>
  <c r="G53" i="28"/>
  <c r="M53" i="28" s="1"/>
  <c r="I53" i="28"/>
  <c r="K53" i="28"/>
  <c r="O53" i="28"/>
  <c r="Q53" i="28"/>
  <c r="V53" i="28"/>
  <c r="G54" i="28"/>
  <c r="M54" i="28" s="1"/>
  <c r="I54" i="28"/>
  <c r="K54" i="28"/>
  <c r="O54" i="28"/>
  <c r="Q54" i="28"/>
  <c r="V54" i="28"/>
  <c r="G55" i="28"/>
  <c r="M55" i="28" s="1"/>
  <c r="I55" i="28"/>
  <c r="K55" i="28"/>
  <c r="O55" i="28"/>
  <c r="Q55" i="28"/>
  <c r="V55" i="28"/>
  <c r="G57" i="28"/>
  <c r="M57" i="28" s="1"/>
  <c r="I57" i="28"/>
  <c r="K57" i="28"/>
  <c r="O57" i="28"/>
  <c r="Q57" i="28"/>
  <c r="V57" i="28"/>
  <c r="G58" i="28"/>
  <c r="M58" i="28" s="1"/>
  <c r="I58" i="28"/>
  <c r="K58" i="28"/>
  <c r="O58" i="28"/>
  <c r="Q58" i="28"/>
  <c r="V58" i="28"/>
  <c r="G59" i="28"/>
  <c r="I59" i="28"/>
  <c r="K59" i="28"/>
  <c r="M59" i="28"/>
  <c r="O59" i="28"/>
  <c r="Q59" i="28"/>
  <c r="V59" i="28"/>
  <c r="G60" i="28"/>
  <c r="M60" i="28" s="1"/>
  <c r="I60" i="28"/>
  <c r="K60" i="28"/>
  <c r="O60" i="28"/>
  <c r="Q60" i="28"/>
  <c r="V60" i="28"/>
  <c r="G61" i="28"/>
  <c r="M61" i="28" s="1"/>
  <c r="I61" i="28"/>
  <c r="K61" i="28"/>
  <c r="O61" i="28"/>
  <c r="Q61" i="28"/>
  <c r="V61" i="28"/>
  <c r="G62" i="28"/>
  <c r="M62" i="28" s="1"/>
  <c r="I62" i="28"/>
  <c r="K62" i="28"/>
  <c r="O62" i="28"/>
  <c r="Q62" i="28"/>
  <c r="V62" i="28"/>
  <c r="G63" i="28"/>
  <c r="M63" i="28" s="1"/>
  <c r="I63" i="28"/>
  <c r="K63" i="28"/>
  <c r="O63" i="28"/>
  <c r="Q63" i="28"/>
  <c r="V63" i="28"/>
  <c r="G65" i="28"/>
  <c r="M65" i="28" s="1"/>
  <c r="I65" i="28"/>
  <c r="K65" i="28"/>
  <c r="O65" i="28"/>
  <c r="Q65" i="28"/>
  <c r="Q64" i="28" s="1"/>
  <c r="V65" i="28"/>
  <c r="G66" i="28"/>
  <c r="M66" i="28" s="1"/>
  <c r="I66" i="28"/>
  <c r="K66" i="28"/>
  <c r="O66" i="28"/>
  <c r="Q66" i="28"/>
  <c r="V66" i="28"/>
  <c r="G67" i="28"/>
  <c r="M67" i="28" s="1"/>
  <c r="I67" i="28"/>
  <c r="K67" i="28"/>
  <c r="O67" i="28"/>
  <c r="Q67" i="28"/>
  <c r="V67" i="28"/>
  <c r="G70" i="28"/>
  <c r="M70" i="28" s="1"/>
  <c r="I70" i="28"/>
  <c r="K70" i="28"/>
  <c r="O70" i="28"/>
  <c r="Q70" i="28"/>
  <c r="V70" i="28"/>
  <c r="G73" i="28"/>
  <c r="M73" i="28" s="1"/>
  <c r="I73" i="28"/>
  <c r="K73" i="28"/>
  <c r="O73" i="28"/>
  <c r="Q73" i="28"/>
  <c r="V73" i="28"/>
  <c r="G77" i="28"/>
  <c r="M77" i="28" s="1"/>
  <c r="I77" i="28"/>
  <c r="K77" i="28"/>
  <c r="O77" i="28"/>
  <c r="Q77" i="28"/>
  <c r="V77" i="28"/>
  <c r="G82" i="28"/>
  <c r="I82" i="28"/>
  <c r="K82" i="28"/>
  <c r="O82" i="28"/>
  <c r="Q82" i="28"/>
  <c r="V82" i="28"/>
  <c r="G86" i="28"/>
  <c r="M86" i="28" s="1"/>
  <c r="I86" i="28"/>
  <c r="I72" i="28" s="1"/>
  <c r="K86" i="28"/>
  <c r="O86" i="28"/>
  <c r="Q86" i="28"/>
  <c r="V86" i="28"/>
  <c r="G90" i="28"/>
  <c r="I90" i="28"/>
  <c r="K90" i="28"/>
  <c r="M90" i="28"/>
  <c r="O90" i="28"/>
  <c r="Q90" i="28"/>
  <c r="V90" i="28"/>
  <c r="G94" i="28"/>
  <c r="M94" i="28" s="1"/>
  <c r="I94" i="28"/>
  <c r="K94" i="28"/>
  <c r="O94" i="28"/>
  <c r="Q94" i="28"/>
  <c r="V94" i="28"/>
  <c r="G99" i="28"/>
  <c r="M99" i="28" s="1"/>
  <c r="I99" i="28"/>
  <c r="I98" i="28" s="1"/>
  <c r="K99" i="28"/>
  <c r="O99" i="28"/>
  <c r="O98" i="28" s="1"/>
  <c r="Q99" i="28"/>
  <c r="Q98" i="28" s="1"/>
  <c r="V99" i="28"/>
  <c r="V98" i="28" s="1"/>
  <c r="G104" i="28"/>
  <c r="M104" i="28" s="1"/>
  <c r="I104" i="28"/>
  <c r="K104" i="28"/>
  <c r="O104" i="28"/>
  <c r="Q104" i="28"/>
  <c r="V104" i="28"/>
  <c r="G110" i="28"/>
  <c r="I110" i="28"/>
  <c r="K110" i="28"/>
  <c r="O110" i="28"/>
  <c r="Q110" i="28"/>
  <c r="V110" i="28"/>
  <c r="G111" i="28"/>
  <c r="M111" i="28" s="1"/>
  <c r="I111" i="28"/>
  <c r="K111" i="28"/>
  <c r="O111" i="28"/>
  <c r="Q111" i="28"/>
  <c r="V111" i="28"/>
  <c r="G112" i="28"/>
  <c r="M112" i="28" s="1"/>
  <c r="I112" i="28"/>
  <c r="K112" i="28"/>
  <c r="O112" i="28"/>
  <c r="Q112" i="28"/>
  <c r="V112" i="28"/>
  <c r="G113" i="28"/>
  <c r="M113" i="28" s="1"/>
  <c r="I113" i="28"/>
  <c r="K113" i="28"/>
  <c r="O113" i="28"/>
  <c r="Q113" i="28"/>
  <c r="V113" i="28"/>
  <c r="G115" i="28"/>
  <c r="M115" i="28" s="1"/>
  <c r="I115" i="28"/>
  <c r="K115" i="28"/>
  <c r="O115" i="28"/>
  <c r="Q115" i="28"/>
  <c r="V115" i="28"/>
  <c r="V114" i="28" s="1"/>
  <c r="G116" i="28"/>
  <c r="I116" i="28"/>
  <c r="K116" i="28"/>
  <c r="M116" i="28"/>
  <c r="O116" i="28"/>
  <c r="Q116" i="28"/>
  <c r="V116" i="28"/>
  <c r="G117" i="28"/>
  <c r="M117" i="28" s="1"/>
  <c r="I117" i="28"/>
  <c r="K117" i="28"/>
  <c r="O117" i="28"/>
  <c r="Q117" i="28"/>
  <c r="V117" i="28"/>
  <c r="G118" i="28"/>
  <c r="I118" i="28"/>
  <c r="K118" i="28"/>
  <c r="O118" i="28"/>
  <c r="Q118" i="28"/>
  <c r="V118" i="28"/>
  <c r="G119" i="28"/>
  <c r="M119" i="28" s="1"/>
  <c r="I119" i="28"/>
  <c r="K119" i="28"/>
  <c r="O119" i="28"/>
  <c r="Q119" i="28"/>
  <c r="V119" i="28"/>
  <c r="G120" i="28"/>
  <c r="M120" i="28" s="1"/>
  <c r="I120" i="28"/>
  <c r="K120" i="28"/>
  <c r="O120" i="28"/>
  <c r="Q120" i="28"/>
  <c r="V120" i="28"/>
  <c r="AE122" i="28"/>
  <c r="F60" i="1" s="1"/>
  <c r="BA12" i="27"/>
  <c r="G8" i="27"/>
  <c r="G18" i="27" s="1"/>
  <c r="G9" i="27"/>
  <c r="M9" i="27" s="1"/>
  <c r="M8" i="27" s="1"/>
  <c r="I9" i="27"/>
  <c r="I8" i="27" s="1"/>
  <c r="K9" i="27"/>
  <c r="K8" i="27" s="1"/>
  <c r="O9" i="27"/>
  <c r="O8" i="27" s="1"/>
  <c r="Q9" i="27"/>
  <c r="Q8" i="27" s="1"/>
  <c r="V9" i="27"/>
  <c r="V8" i="27" s="1"/>
  <c r="AE18" i="27"/>
  <c r="F59" i="1" s="1"/>
  <c r="BA212" i="26"/>
  <c r="BA204" i="26"/>
  <c r="BA196" i="26"/>
  <c r="BA187" i="26"/>
  <c r="BA179" i="26"/>
  <c r="BA169" i="26"/>
  <c r="BA161" i="26"/>
  <c r="BA151" i="26"/>
  <c r="BA143" i="26"/>
  <c r="BA133" i="26"/>
  <c r="BA125" i="26"/>
  <c r="BA115" i="26"/>
  <c r="BA107" i="26"/>
  <c r="BA97" i="26"/>
  <c r="BA89" i="26"/>
  <c r="BA79" i="26"/>
  <c r="BA71" i="26"/>
  <c r="BA61" i="26"/>
  <c r="BA59" i="26"/>
  <c r="BA58" i="26"/>
  <c r="BA51" i="26"/>
  <c r="BA45" i="26"/>
  <c r="BA40" i="26"/>
  <c r="BA24" i="26"/>
  <c r="BA22" i="26"/>
  <c r="G9" i="26"/>
  <c r="M9" i="26" s="1"/>
  <c r="I9" i="26"/>
  <c r="I8" i="26" s="1"/>
  <c r="K9" i="26"/>
  <c r="K8" i="26" s="1"/>
  <c r="O9" i="26"/>
  <c r="Q9" i="26"/>
  <c r="Q8" i="26" s="1"/>
  <c r="V9" i="26"/>
  <c r="V8" i="26" s="1"/>
  <c r="G21" i="26"/>
  <c r="I21" i="26"/>
  <c r="K21" i="26"/>
  <c r="O21" i="26"/>
  <c r="O8" i="26" s="1"/>
  <c r="Q21" i="26"/>
  <c r="V21" i="26"/>
  <c r="Q27" i="26"/>
  <c r="G28" i="26"/>
  <c r="M28" i="26" s="1"/>
  <c r="I28" i="26"/>
  <c r="I27" i="26" s="1"/>
  <c r="K28" i="26"/>
  <c r="K27" i="26" s="1"/>
  <c r="O28" i="26"/>
  <c r="O27" i="26" s="1"/>
  <c r="Q28" i="26"/>
  <c r="V28" i="26"/>
  <c r="G33" i="26"/>
  <c r="M33" i="26" s="1"/>
  <c r="I33" i="26"/>
  <c r="K33" i="26"/>
  <c r="O33" i="26"/>
  <c r="Q33" i="26"/>
  <c r="V33" i="26"/>
  <c r="G39" i="26"/>
  <c r="G38" i="26" s="1"/>
  <c r="I39" i="26"/>
  <c r="I38" i="26" s="1"/>
  <c r="K39" i="26"/>
  <c r="K38" i="26" s="1"/>
  <c r="O39" i="26"/>
  <c r="O38" i="26" s="1"/>
  <c r="Q39" i="26"/>
  <c r="Q38" i="26" s="1"/>
  <c r="V39" i="26"/>
  <c r="V38" i="26" s="1"/>
  <c r="G60" i="26"/>
  <c r="M60" i="26" s="1"/>
  <c r="I60" i="26"/>
  <c r="K60" i="26"/>
  <c r="O60" i="26"/>
  <c r="Q60" i="26"/>
  <c r="V60" i="26"/>
  <c r="G78" i="26"/>
  <c r="I78" i="26"/>
  <c r="K78" i="26"/>
  <c r="O78" i="26"/>
  <c r="Q78" i="26"/>
  <c r="V78" i="26"/>
  <c r="G96" i="26"/>
  <c r="M96" i="26" s="1"/>
  <c r="I96" i="26"/>
  <c r="K96" i="26"/>
  <c r="O96" i="26"/>
  <c r="Q96" i="26"/>
  <c r="V96" i="26"/>
  <c r="G114" i="26"/>
  <c r="M114" i="26" s="1"/>
  <c r="I114" i="26"/>
  <c r="K114" i="26"/>
  <c r="O114" i="26"/>
  <c r="Q114" i="26"/>
  <c r="V114" i="26"/>
  <c r="G132" i="26"/>
  <c r="M132" i="26" s="1"/>
  <c r="I132" i="26"/>
  <c r="K132" i="26"/>
  <c r="O132" i="26"/>
  <c r="Q132" i="26"/>
  <c r="V132" i="26"/>
  <c r="G150" i="26"/>
  <c r="M150" i="26" s="1"/>
  <c r="I150" i="26"/>
  <c r="K150" i="26"/>
  <c r="O150" i="26"/>
  <c r="Q150" i="26"/>
  <c r="V150" i="26"/>
  <c r="G168" i="26"/>
  <c r="M168" i="26" s="1"/>
  <c r="I168" i="26"/>
  <c r="K168" i="26"/>
  <c r="O168" i="26"/>
  <c r="Q168" i="26"/>
  <c r="V168" i="26"/>
  <c r="G186" i="26"/>
  <c r="M186" i="26" s="1"/>
  <c r="I186" i="26"/>
  <c r="K186" i="26"/>
  <c r="O186" i="26"/>
  <c r="Q186" i="26"/>
  <c r="V186" i="26"/>
  <c r="G203" i="26"/>
  <c r="M203" i="26" s="1"/>
  <c r="I203" i="26"/>
  <c r="K203" i="26"/>
  <c r="O203" i="26"/>
  <c r="Q203" i="26"/>
  <c r="V203" i="26"/>
  <c r="G219" i="26"/>
  <c r="M219" i="26" s="1"/>
  <c r="I219" i="26"/>
  <c r="K219" i="26"/>
  <c r="O219" i="26"/>
  <c r="Q219" i="26"/>
  <c r="V219" i="26"/>
  <c r="G224" i="26"/>
  <c r="I224" i="26"/>
  <c r="K224" i="26"/>
  <c r="M224" i="26"/>
  <c r="O224" i="26"/>
  <c r="Q224" i="26"/>
  <c r="V224" i="26"/>
  <c r="AE230" i="26"/>
  <c r="F58" i="1" s="1"/>
  <c r="BA26" i="25"/>
  <c r="BA25" i="25"/>
  <c r="BA24" i="25"/>
  <c r="BA15" i="25"/>
  <c r="BA13" i="25"/>
  <c r="BA11" i="25"/>
  <c r="Q8" i="25"/>
  <c r="G9" i="25"/>
  <c r="M9" i="25" s="1"/>
  <c r="I9" i="25"/>
  <c r="I8" i="25" s="1"/>
  <c r="K9" i="25"/>
  <c r="O9" i="25"/>
  <c r="O8" i="25" s="1"/>
  <c r="Q9" i="25"/>
  <c r="V9" i="25"/>
  <c r="G21" i="25"/>
  <c r="M21" i="25" s="1"/>
  <c r="I21" i="25"/>
  <c r="K21" i="25"/>
  <c r="O21" i="25"/>
  <c r="Q21" i="25"/>
  <c r="V21" i="25"/>
  <c r="AE33" i="25"/>
  <c r="F57" i="1" s="1"/>
  <c r="BA352" i="24"/>
  <c r="BA351" i="24"/>
  <c r="BA343" i="24"/>
  <c r="BA342" i="24"/>
  <c r="BA341" i="24"/>
  <c r="BA340" i="24"/>
  <c r="BA339" i="24"/>
  <c r="BA335" i="24"/>
  <c r="BA333" i="24"/>
  <c r="BA331" i="24"/>
  <c r="BA330" i="24"/>
  <c r="BA329" i="24"/>
  <c r="BA325" i="24"/>
  <c r="BA320" i="24"/>
  <c r="BA319" i="24"/>
  <c r="BA318" i="24"/>
  <c r="BA317" i="24"/>
  <c r="BA316" i="24"/>
  <c r="BA315" i="24"/>
  <c r="BA314" i="24"/>
  <c r="BA310" i="24"/>
  <c r="BA308" i="24"/>
  <c r="BA306" i="24"/>
  <c r="BA304" i="24"/>
  <c r="BA296" i="24"/>
  <c r="BA295" i="24"/>
  <c r="BA294" i="24"/>
  <c r="BA288" i="24"/>
  <c r="BA286" i="24"/>
  <c r="BA284" i="24"/>
  <c r="BA276" i="24"/>
  <c r="BA275" i="24"/>
  <c r="BA274" i="24"/>
  <c r="BA273" i="24"/>
  <c r="BA270" i="24"/>
  <c r="BA267" i="24"/>
  <c r="BA265" i="24"/>
  <c r="BA261" i="24"/>
  <c r="BA257" i="24"/>
  <c r="BA252" i="24"/>
  <c r="BA251" i="24"/>
  <c r="BA250" i="24"/>
  <c r="BA249" i="24"/>
  <c r="BA248" i="24"/>
  <c r="BA247" i="24"/>
  <c r="BA246" i="24"/>
  <c r="BA242" i="24"/>
  <c r="BA240" i="24"/>
  <c r="BA238" i="24"/>
  <c r="BA231" i="24"/>
  <c r="BA230" i="24"/>
  <c r="BA229" i="24"/>
  <c r="BA225" i="24"/>
  <c r="BA223" i="24"/>
  <c r="BA221" i="24"/>
  <c r="BA214" i="24"/>
  <c r="BA213" i="24"/>
  <c r="BA212" i="24"/>
  <c r="BA208" i="24"/>
  <c r="BA206" i="24"/>
  <c r="BA204" i="24"/>
  <c r="BA197" i="24"/>
  <c r="BA196" i="24"/>
  <c r="BA190" i="24"/>
  <c r="BA188" i="24"/>
  <c r="BA187" i="24"/>
  <c r="BA168" i="24"/>
  <c r="BA158" i="24"/>
  <c r="BA150" i="24"/>
  <c r="BA140" i="24"/>
  <c r="BA132" i="24"/>
  <c r="BA122" i="24"/>
  <c r="BA114" i="24"/>
  <c r="BA105" i="24"/>
  <c r="BA92" i="24"/>
  <c r="BA84" i="24"/>
  <c r="BA82" i="24"/>
  <c r="BA81" i="24"/>
  <c r="BA71" i="24"/>
  <c r="BA65" i="24"/>
  <c r="BA60" i="24"/>
  <c r="BA39" i="24"/>
  <c r="BA37" i="24"/>
  <c r="G9" i="24"/>
  <c r="M9" i="24" s="1"/>
  <c r="I9" i="24"/>
  <c r="I8" i="24" s="1"/>
  <c r="K9" i="24"/>
  <c r="O9" i="24"/>
  <c r="O8" i="24" s="1"/>
  <c r="Q9" i="24"/>
  <c r="Q8" i="24" s="1"/>
  <c r="V9" i="24"/>
  <c r="V8" i="24" s="1"/>
  <c r="G36" i="24"/>
  <c r="M36" i="24" s="1"/>
  <c r="I36" i="24"/>
  <c r="K36" i="24"/>
  <c r="O36" i="24"/>
  <c r="Q36" i="24"/>
  <c r="V36" i="24"/>
  <c r="G48" i="24"/>
  <c r="G47" i="24" s="1"/>
  <c r="I48" i="24"/>
  <c r="I47" i="24" s="1"/>
  <c r="K48" i="24"/>
  <c r="O48" i="24"/>
  <c r="Q48" i="24"/>
  <c r="Q47" i="24" s="1"/>
  <c r="V48" i="24"/>
  <c r="G53" i="24"/>
  <c r="M53" i="24" s="1"/>
  <c r="I53" i="24"/>
  <c r="K53" i="24"/>
  <c r="K47" i="24" s="1"/>
  <c r="O53" i="24"/>
  <c r="Q53" i="24"/>
  <c r="V53" i="24"/>
  <c r="V58" i="24"/>
  <c r="G59" i="24"/>
  <c r="G58" i="24" s="1"/>
  <c r="I59" i="24"/>
  <c r="I58" i="24" s="1"/>
  <c r="K59" i="24"/>
  <c r="K58" i="24" s="1"/>
  <c r="O59" i="24"/>
  <c r="O58" i="24" s="1"/>
  <c r="Q59" i="24"/>
  <c r="Q58" i="24" s="1"/>
  <c r="V59" i="24"/>
  <c r="G83" i="24"/>
  <c r="M83" i="24" s="1"/>
  <c r="I83" i="24"/>
  <c r="K83" i="24"/>
  <c r="O83" i="24"/>
  <c r="Q83" i="24"/>
  <c r="V83" i="24"/>
  <c r="G104" i="24"/>
  <c r="M104" i="24" s="1"/>
  <c r="I104" i="24"/>
  <c r="K104" i="24"/>
  <c r="O104" i="24"/>
  <c r="Q104" i="24"/>
  <c r="V104" i="24"/>
  <c r="G121" i="24"/>
  <c r="M121" i="24" s="1"/>
  <c r="I121" i="24"/>
  <c r="K121" i="24"/>
  <c r="O121" i="24"/>
  <c r="Q121" i="24"/>
  <c r="V121" i="24"/>
  <c r="G139" i="24"/>
  <c r="I139" i="24"/>
  <c r="K139" i="24"/>
  <c r="O139" i="24"/>
  <c r="Q139" i="24"/>
  <c r="V139" i="24"/>
  <c r="G157" i="24"/>
  <c r="M157" i="24" s="1"/>
  <c r="I157" i="24"/>
  <c r="K157" i="24"/>
  <c r="O157" i="24"/>
  <c r="Q157" i="24"/>
  <c r="V157" i="24"/>
  <c r="G175" i="24"/>
  <c r="M175" i="24" s="1"/>
  <c r="I175" i="24"/>
  <c r="K175" i="24"/>
  <c r="O175" i="24"/>
  <c r="Q175" i="24"/>
  <c r="V175" i="24"/>
  <c r="G180" i="24"/>
  <c r="I180" i="24"/>
  <c r="K180" i="24"/>
  <c r="M180" i="24"/>
  <c r="O180" i="24"/>
  <c r="Q180" i="24"/>
  <c r="V180" i="24"/>
  <c r="G189" i="24"/>
  <c r="M189" i="24" s="1"/>
  <c r="I189" i="24"/>
  <c r="K189" i="24"/>
  <c r="O189" i="24"/>
  <c r="O185" i="24" s="1"/>
  <c r="Q189" i="24"/>
  <c r="V189" i="24"/>
  <c r="G205" i="24"/>
  <c r="M205" i="24" s="1"/>
  <c r="I205" i="24"/>
  <c r="K205" i="24"/>
  <c r="O205" i="24"/>
  <c r="Q205" i="24"/>
  <c r="V205" i="24"/>
  <c r="G222" i="24"/>
  <c r="M222" i="24" s="1"/>
  <c r="I222" i="24"/>
  <c r="K222" i="24"/>
  <c r="O222" i="24"/>
  <c r="Q222" i="24"/>
  <c r="V222" i="24"/>
  <c r="G239" i="24"/>
  <c r="M239" i="24" s="1"/>
  <c r="I239" i="24"/>
  <c r="K239" i="24"/>
  <c r="O239" i="24"/>
  <c r="Q239" i="24"/>
  <c r="V239" i="24"/>
  <c r="G266" i="24"/>
  <c r="M266" i="24" s="1"/>
  <c r="I266" i="24"/>
  <c r="K266" i="24"/>
  <c r="O266" i="24"/>
  <c r="Q266" i="24"/>
  <c r="V266" i="24"/>
  <c r="G287" i="24"/>
  <c r="M287" i="24" s="1"/>
  <c r="I287" i="24"/>
  <c r="K287" i="24"/>
  <c r="O287" i="24"/>
  <c r="Q287" i="24"/>
  <c r="V287" i="24"/>
  <c r="G307" i="24"/>
  <c r="M307" i="24" s="1"/>
  <c r="I307" i="24"/>
  <c r="K307" i="24"/>
  <c r="O307" i="24"/>
  <c r="Q307" i="24"/>
  <c r="V307" i="24"/>
  <c r="G332" i="24"/>
  <c r="M332" i="24" s="1"/>
  <c r="I332" i="24"/>
  <c r="K332" i="24"/>
  <c r="O332" i="24"/>
  <c r="Q332" i="24"/>
  <c r="V332" i="24"/>
  <c r="G354" i="24"/>
  <c r="M354" i="24" s="1"/>
  <c r="I354" i="24"/>
  <c r="K354" i="24"/>
  <c r="O354" i="24"/>
  <c r="Q354" i="24"/>
  <c r="V354" i="24"/>
  <c r="G359" i="24"/>
  <c r="M359" i="24" s="1"/>
  <c r="I359" i="24"/>
  <c r="K359" i="24"/>
  <c r="O359" i="24"/>
  <c r="Q359" i="24"/>
  <c r="V359" i="24"/>
  <c r="AE365" i="24"/>
  <c r="F56" i="1" s="1"/>
  <c r="BA14" i="23"/>
  <c r="BA12" i="23"/>
  <c r="BA10" i="23"/>
  <c r="G9" i="23"/>
  <c r="M9" i="23" s="1"/>
  <c r="I9" i="23"/>
  <c r="K9" i="23"/>
  <c r="K8" i="23" s="1"/>
  <c r="O9" i="23"/>
  <c r="O8" i="23" s="1"/>
  <c r="Q9" i="23"/>
  <c r="V9" i="23"/>
  <c r="G21" i="23"/>
  <c r="M21" i="23" s="1"/>
  <c r="I21" i="23"/>
  <c r="K21" i="23"/>
  <c r="O21" i="23"/>
  <c r="Q21" i="23"/>
  <c r="V21" i="23"/>
  <c r="AE28" i="23"/>
  <c r="F55" i="1" s="1"/>
  <c r="AF28" i="23"/>
  <c r="G55" i="1" s="1"/>
  <c r="BA321" i="22"/>
  <c r="BA319" i="22"/>
  <c r="BA307" i="22"/>
  <c r="BA306" i="22"/>
  <c r="BA305" i="22"/>
  <c r="BA302" i="22"/>
  <c r="BA300" i="22"/>
  <c r="BA298" i="22"/>
  <c r="BA295" i="22"/>
  <c r="BA284" i="22"/>
  <c r="BA283" i="22"/>
  <c r="BA282" i="22"/>
  <c r="BA281" i="22"/>
  <c r="BA280" i="22"/>
  <c r="BA274" i="22"/>
  <c r="BA272" i="22"/>
  <c r="BA268" i="22"/>
  <c r="BA258" i="22"/>
  <c r="BA257" i="22"/>
  <c r="BA253" i="22"/>
  <c r="BA251" i="22"/>
  <c r="BA249" i="22"/>
  <c r="BA237" i="22"/>
  <c r="BA236" i="22"/>
  <c r="BA232" i="22"/>
  <c r="BA230" i="22"/>
  <c r="BA228" i="22"/>
  <c r="BA225" i="22"/>
  <c r="BA220" i="22"/>
  <c r="BA214" i="22"/>
  <c r="BA213" i="22"/>
  <c r="BA212" i="22"/>
  <c r="BA211" i="22"/>
  <c r="BA210" i="22"/>
  <c r="BA209" i="22"/>
  <c r="BA205" i="22"/>
  <c r="BA203" i="22"/>
  <c r="BA201" i="22"/>
  <c r="BA198" i="22"/>
  <c r="BA194" i="22"/>
  <c r="BA189" i="22"/>
  <c r="BA188" i="22"/>
  <c r="BA187" i="22"/>
  <c r="BA186" i="22"/>
  <c r="BA185" i="22"/>
  <c r="BA184" i="22"/>
  <c r="BA181" i="22"/>
  <c r="BA179" i="22"/>
  <c r="BA177" i="22"/>
  <c r="BA176" i="22"/>
  <c r="BA163" i="22"/>
  <c r="BA155" i="22"/>
  <c r="BA147" i="22"/>
  <c r="BA145" i="22"/>
  <c r="BA137" i="22"/>
  <c r="BA128" i="22"/>
  <c r="BA126" i="22"/>
  <c r="BA118" i="22"/>
  <c r="BA110" i="22"/>
  <c r="BA108" i="22"/>
  <c r="BA101" i="22"/>
  <c r="BA93" i="22"/>
  <c r="BA91" i="22"/>
  <c r="BA90" i="22"/>
  <c r="BA82" i="22"/>
  <c r="BA76" i="22"/>
  <c r="BA71" i="22"/>
  <c r="BA54" i="22"/>
  <c r="BA52" i="22"/>
  <c r="BA45" i="22"/>
  <c r="BA43" i="22"/>
  <c r="BA10" i="22"/>
  <c r="G8" i="22"/>
  <c r="G9" i="22"/>
  <c r="M9" i="22" s="1"/>
  <c r="M8" i="22" s="1"/>
  <c r="I9" i="22"/>
  <c r="I8" i="22" s="1"/>
  <c r="K9" i="22"/>
  <c r="K8" i="22" s="1"/>
  <c r="O9" i="22"/>
  <c r="O8" i="22" s="1"/>
  <c r="Q9" i="22"/>
  <c r="Q8" i="22" s="1"/>
  <c r="V9" i="22"/>
  <c r="V8" i="22" s="1"/>
  <c r="G14" i="22"/>
  <c r="M14" i="22" s="1"/>
  <c r="I14" i="22"/>
  <c r="K14" i="22"/>
  <c r="O14" i="22"/>
  <c r="O13" i="22" s="1"/>
  <c r="Q14" i="22"/>
  <c r="V14" i="22"/>
  <c r="G42" i="22"/>
  <c r="M42" i="22" s="1"/>
  <c r="I42" i="22"/>
  <c r="K42" i="22"/>
  <c r="O42" i="22"/>
  <c r="Q42" i="22"/>
  <c r="V42" i="22"/>
  <c r="V13" i="22" s="1"/>
  <c r="G51" i="22"/>
  <c r="M51" i="22" s="1"/>
  <c r="I51" i="22"/>
  <c r="K51" i="22"/>
  <c r="O51" i="22"/>
  <c r="Q51" i="22"/>
  <c r="V51" i="22"/>
  <c r="G59" i="22"/>
  <c r="M59" i="22" s="1"/>
  <c r="I59" i="22"/>
  <c r="K59" i="22"/>
  <c r="O59" i="22"/>
  <c r="O58" i="22" s="1"/>
  <c r="Q59" i="22"/>
  <c r="Q58" i="22" s="1"/>
  <c r="V59" i="22"/>
  <c r="G64" i="22"/>
  <c r="M64" i="22" s="1"/>
  <c r="I64" i="22"/>
  <c r="K64" i="22"/>
  <c r="K58" i="22" s="1"/>
  <c r="O64" i="22"/>
  <c r="Q64" i="22"/>
  <c r="V64" i="22"/>
  <c r="V58" i="22" s="1"/>
  <c r="I69" i="22"/>
  <c r="Q69" i="22"/>
  <c r="G70" i="22"/>
  <c r="M70" i="22" s="1"/>
  <c r="M69" i="22" s="1"/>
  <c r="I70" i="22"/>
  <c r="K70" i="22"/>
  <c r="K69" i="22" s="1"/>
  <c r="O70" i="22"/>
  <c r="O69" i="22" s="1"/>
  <c r="Q70" i="22"/>
  <c r="V70" i="22"/>
  <c r="V69" i="22" s="1"/>
  <c r="G92" i="22"/>
  <c r="I92" i="22"/>
  <c r="K92" i="22"/>
  <c r="O92" i="22"/>
  <c r="Q92" i="22"/>
  <c r="V92" i="22"/>
  <c r="G109" i="22"/>
  <c r="M109" i="22" s="1"/>
  <c r="I109" i="22"/>
  <c r="K109" i="22"/>
  <c r="O109" i="22"/>
  <c r="Q109" i="22"/>
  <c r="V109" i="22"/>
  <c r="G127" i="22"/>
  <c r="M127" i="22" s="1"/>
  <c r="I127" i="22"/>
  <c r="K127" i="22"/>
  <c r="O127" i="22"/>
  <c r="Q127" i="22"/>
  <c r="V127" i="22"/>
  <c r="G146" i="22"/>
  <c r="I146" i="22"/>
  <c r="K146" i="22"/>
  <c r="M146" i="22"/>
  <c r="O146" i="22"/>
  <c r="Q146" i="22"/>
  <c r="Q88" i="22" s="1"/>
  <c r="V146" i="22"/>
  <c r="G164" i="22"/>
  <c r="M164" i="22" s="1"/>
  <c r="I164" i="22"/>
  <c r="K164" i="22"/>
  <c r="O164" i="22"/>
  <c r="Q164" i="22"/>
  <c r="V164" i="22"/>
  <c r="G169" i="22"/>
  <c r="M169" i="22" s="1"/>
  <c r="I169" i="22"/>
  <c r="K169" i="22"/>
  <c r="O169" i="22"/>
  <c r="Q169" i="22"/>
  <c r="V169" i="22"/>
  <c r="G178" i="22"/>
  <c r="I178" i="22"/>
  <c r="K178" i="22"/>
  <c r="M178" i="22"/>
  <c r="O178" i="22"/>
  <c r="Q178" i="22"/>
  <c r="Q174" i="22" s="1"/>
  <c r="V178" i="22"/>
  <c r="G202" i="22"/>
  <c r="M202" i="22" s="1"/>
  <c r="I202" i="22"/>
  <c r="K202" i="22"/>
  <c r="K174" i="22" s="1"/>
  <c r="O202" i="22"/>
  <c r="Q202" i="22"/>
  <c r="V202" i="22"/>
  <c r="G229" i="22"/>
  <c r="M229" i="22" s="1"/>
  <c r="I229" i="22"/>
  <c r="K229" i="22"/>
  <c r="O229" i="22"/>
  <c r="Q229" i="22"/>
  <c r="V229" i="22"/>
  <c r="G250" i="22"/>
  <c r="M250" i="22" s="1"/>
  <c r="I250" i="22"/>
  <c r="K250" i="22"/>
  <c r="O250" i="22"/>
  <c r="Q250" i="22"/>
  <c r="V250" i="22"/>
  <c r="G273" i="22"/>
  <c r="M273" i="22" s="1"/>
  <c r="I273" i="22"/>
  <c r="K273" i="22"/>
  <c r="O273" i="22"/>
  <c r="Q273" i="22"/>
  <c r="V273" i="22"/>
  <c r="G299" i="22"/>
  <c r="M299" i="22" s="1"/>
  <c r="I299" i="22"/>
  <c r="K299" i="22"/>
  <c r="O299" i="22"/>
  <c r="Q299" i="22"/>
  <c r="V299" i="22"/>
  <c r="G322" i="22"/>
  <c r="M322" i="22" s="1"/>
  <c r="I322" i="22"/>
  <c r="K322" i="22"/>
  <c r="O322" i="22"/>
  <c r="Q322" i="22"/>
  <c r="V322" i="22"/>
  <c r="G327" i="22"/>
  <c r="M327" i="22" s="1"/>
  <c r="I327" i="22"/>
  <c r="K327" i="22"/>
  <c r="O327" i="22"/>
  <c r="Q327" i="22"/>
  <c r="V327" i="22"/>
  <c r="AE333" i="22"/>
  <c r="F54" i="1" s="1"/>
  <c r="BA71" i="21"/>
  <c r="BA69" i="21"/>
  <c r="BA68" i="21"/>
  <c r="BA67" i="21"/>
  <c r="BA65" i="21"/>
  <c r="BA64" i="21"/>
  <c r="BA62" i="21"/>
  <c r="BA61" i="21"/>
  <c r="BA53" i="21"/>
  <c r="BA52" i="21"/>
  <c r="BA51" i="21"/>
  <c r="BA50" i="21"/>
  <c r="BA49" i="21"/>
  <c r="BA48" i="21"/>
  <c r="BA46" i="21"/>
  <c r="BA45" i="21"/>
  <c r="BA43" i="21"/>
  <c r="BA42" i="21"/>
  <c r="BA41" i="21"/>
  <c r="BA40" i="21"/>
  <c r="BA39" i="21"/>
  <c r="BA38" i="21"/>
  <c r="BA37" i="21"/>
  <c r="BA36" i="21"/>
  <c r="BA35" i="21"/>
  <c r="BA34" i="21"/>
  <c r="BA29" i="21"/>
  <c r="BA12" i="21"/>
  <c r="BA10" i="21"/>
  <c r="G9" i="21"/>
  <c r="M9" i="21" s="1"/>
  <c r="I9" i="21"/>
  <c r="K9" i="21"/>
  <c r="O9" i="21"/>
  <c r="Q9" i="21"/>
  <c r="V9" i="21"/>
  <c r="G16" i="21"/>
  <c r="M16" i="21" s="1"/>
  <c r="I16" i="21"/>
  <c r="K16" i="21"/>
  <c r="O16" i="21"/>
  <c r="Q16" i="21"/>
  <c r="V16" i="21"/>
  <c r="G23" i="21"/>
  <c r="M23" i="21" s="1"/>
  <c r="I23" i="21"/>
  <c r="K23" i="21"/>
  <c r="O23" i="21"/>
  <c r="Q23" i="21"/>
  <c r="V23" i="21"/>
  <c r="G28" i="21"/>
  <c r="M28" i="21" s="1"/>
  <c r="I28" i="21"/>
  <c r="K28" i="21"/>
  <c r="O28" i="21"/>
  <c r="O8" i="21" s="1"/>
  <c r="Q28" i="21"/>
  <c r="V28" i="21"/>
  <c r="AE73" i="21"/>
  <c r="F53" i="1" s="1"/>
  <c r="BA224" i="20"/>
  <c r="BA218" i="20"/>
  <c r="BA216" i="20"/>
  <c r="BA209" i="20"/>
  <c r="BA208" i="20"/>
  <c r="BA207" i="20"/>
  <c r="BA206" i="20"/>
  <c r="BA205" i="20"/>
  <c r="BA204" i="20"/>
  <c r="BA203" i="20"/>
  <c r="BA197" i="20"/>
  <c r="BA195" i="20"/>
  <c r="BA192" i="20"/>
  <c r="BA187" i="20"/>
  <c r="BA181" i="20"/>
  <c r="BA179" i="20"/>
  <c r="BA178" i="20"/>
  <c r="BA165" i="20"/>
  <c r="BA163" i="20"/>
  <c r="BA162" i="20"/>
  <c r="BA161" i="20"/>
  <c r="BA160" i="20"/>
  <c r="BA156" i="20"/>
  <c r="BA155" i="20"/>
  <c r="BA152" i="20"/>
  <c r="BA151" i="20"/>
  <c r="BA147" i="20"/>
  <c r="BA145" i="20"/>
  <c r="BA143" i="20"/>
  <c r="BA142" i="20"/>
  <c r="BA130" i="20"/>
  <c r="BA127" i="20"/>
  <c r="BA112" i="20"/>
  <c r="BA110" i="20"/>
  <c r="BA104" i="20"/>
  <c r="BA98" i="20"/>
  <c r="BA95" i="20"/>
  <c r="BA82" i="20"/>
  <c r="BA80" i="20"/>
  <c r="BA79" i="20"/>
  <c r="BA71" i="20"/>
  <c r="BA65" i="20"/>
  <c r="BA60" i="20"/>
  <c r="BA51" i="20"/>
  <c r="BA49" i="20"/>
  <c r="BA12" i="20"/>
  <c r="BA10" i="20"/>
  <c r="G9" i="20"/>
  <c r="G8" i="20" s="1"/>
  <c r="I9" i="20"/>
  <c r="I8" i="20" s="1"/>
  <c r="K9" i="20"/>
  <c r="K8" i="20" s="1"/>
  <c r="O9" i="20"/>
  <c r="O8" i="20" s="1"/>
  <c r="Q9" i="20"/>
  <c r="Q8" i="20" s="1"/>
  <c r="V9" i="20"/>
  <c r="V8" i="20" s="1"/>
  <c r="G16" i="20"/>
  <c r="M16" i="20" s="1"/>
  <c r="I16" i="20"/>
  <c r="K16" i="20"/>
  <c r="O16" i="20"/>
  <c r="O15" i="20" s="1"/>
  <c r="Q16" i="20"/>
  <c r="Q15" i="20" s="1"/>
  <c r="V16" i="20"/>
  <c r="G48" i="20"/>
  <c r="M48" i="20" s="1"/>
  <c r="I48" i="20"/>
  <c r="K48" i="20"/>
  <c r="K15" i="20" s="1"/>
  <c r="O48" i="20"/>
  <c r="Q48" i="20"/>
  <c r="V48" i="20"/>
  <c r="V15" i="20" s="1"/>
  <c r="I58" i="20"/>
  <c r="Q58" i="20"/>
  <c r="G59" i="20"/>
  <c r="M59" i="20" s="1"/>
  <c r="M58" i="20" s="1"/>
  <c r="I59" i="20"/>
  <c r="K59" i="20"/>
  <c r="K58" i="20" s="1"/>
  <c r="O59" i="20"/>
  <c r="O58" i="20" s="1"/>
  <c r="Q59" i="20"/>
  <c r="V59" i="20"/>
  <c r="V58" i="20" s="1"/>
  <c r="G81" i="20"/>
  <c r="I81" i="20"/>
  <c r="K81" i="20"/>
  <c r="O81" i="20"/>
  <c r="Q81" i="20"/>
  <c r="V81" i="20"/>
  <c r="G111" i="20"/>
  <c r="M111" i="20" s="1"/>
  <c r="I111" i="20"/>
  <c r="K111" i="20"/>
  <c r="O111" i="20"/>
  <c r="Q111" i="20"/>
  <c r="V111" i="20"/>
  <c r="G131" i="20"/>
  <c r="M131" i="20" s="1"/>
  <c r="I131" i="20"/>
  <c r="K131" i="20"/>
  <c r="O131" i="20"/>
  <c r="Q131" i="20"/>
  <c r="V131" i="20"/>
  <c r="G136" i="20"/>
  <c r="M136" i="20" s="1"/>
  <c r="I136" i="20"/>
  <c r="I77" i="20" s="1"/>
  <c r="K136" i="20"/>
  <c r="O136" i="20"/>
  <c r="Q136" i="20"/>
  <c r="V136" i="20"/>
  <c r="G144" i="20"/>
  <c r="M144" i="20" s="1"/>
  <c r="I144" i="20"/>
  <c r="K144" i="20"/>
  <c r="O144" i="20"/>
  <c r="O141" i="20" s="1"/>
  <c r="Q144" i="20"/>
  <c r="V144" i="20"/>
  <c r="G166" i="20"/>
  <c r="M166" i="20" s="1"/>
  <c r="I166" i="20"/>
  <c r="K166" i="20"/>
  <c r="O166" i="20"/>
  <c r="Q166" i="20"/>
  <c r="V166" i="20"/>
  <c r="G171" i="20"/>
  <c r="I171" i="20"/>
  <c r="K171" i="20"/>
  <c r="M171" i="20"/>
  <c r="O171" i="20"/>
  <c r="Q171" i="20"/>
  <c r="V171" i="20"/>
  <c r="G180" i="20"/>
  <c r="M180" i="20" s="1"/>
  <c r="I180" i="20"/>
  <c r="K180" i="20"/>
  <c r="O180" i="20"/>
  <c r="Q180" i="20"/>
  <c r="V180" i="20"/>
  <c r="G196" i="20"/>
  <c r="M196" i="20" s="1"/>
  <c r="I196" i="20"/>
  <c r="K196" i="20"/>
  <c r="O196" i="20"/>
  <c r="Q196" i="20"/>
  <c r="V196" i="20"/>
  <c r="G225" i="20"/>
  <c r="M225" i="20" s="1"/>
  <c r="I225" i="20"/>
  <c r="K225" i="20"/>
  <c r="O225" i="20"/>
  <c r="Q225" i="20"/>
  <c r="V225" i="20"/>
  <c r="G230" i="20"/>
  <c r="M230" i="20" s="1"/>
  <c r="I230" i="20"/>
  <c r="K230" i="20"/>
  <c r="O230" i="20"/>
  <c r="Q230" i="20"/>
  <c r="V230" i="20"/>
  <c r="AE236" i="20"/>
  <c r="G9" i="19"/>
  <c r="I9" i="19"/>
  <c r="K9" i="19"/>
  <c r="K8" i="19" s="1"/>
  <c r="O9" i="19"/>
  <c r="Q9" i="19"/>
  <c r="V9" i="19"/>
  <c r="V8" i="19" s="1"/>
  <c r="G11" i="19"/>
  <c r="M11" i="19" s="1"/>
  <c r="I11" i="19"/>
  <c r="K11" i="19"/>
  <c r="O11" i="19"/>
  <c r="Q11" i="19"/>
  <c r="Q8" i="19" s="1"/>
  <c r="V11" i="19"/>
  <c r="AE14" i="19"/>
  <c r="F50" i="1" s="1"/>
  <c r="BA24" i="18"/>
  <c r="BA18" i="18"/>
  <c r="BA10" i="18"/>
  <c r="G9" i="18"/>
  <c r="M9" i="18" s="1"/>
  <c r="I9" i="18"/>
  <c r="K9" i="18"/>
  <c r="O9" i="18"/>
  <c r="Q9" i="18"/>
  <c r="V9" i="18"/>
  <c r="G12" i="18"/>
  <c r="I12" i="18"/>
  <c r="K12" i="18"/>
  <c r="M12" i="18"/>
  <c r="O12" i="18"/>
  <c r="Q12" i="18"/>
  <c r="V12" i="18"/>
  <c r="G14" i="18"/>
  <c r="M14" i="18" s="1"/>
  <c r="I14" i="18"/>
  <c r="K14" i="18"/>
  <c r="O14" i="18"/>
  <c r="Q14" i="18"/>
  <c r="V14" i="18"/>
  <c r="G15" i="18"/>
  <c r="M15" i="18" s="1"/>
  <c r="I15" i="18"/>
  <c r="K15" i="18"/>
  <c r="O15" i="18"/>
  <c r="Q15" i="18"/>
  <c r="V15" i="18"/>
  <c r="G17" i="18"/>
  <c r="M17" i="18" s="1"/>
  <c r="I17" i="18"/>
  <c r="I16" i="18" s="1"/>
  <c r="K17" i="18"/>
  <c r="O17" i="18"/>
  <c r="Q17" i="18"/>
  <c r="Q16" i="18" s="1"/>
  <c r="V17" i="18"/>
  <c r="V16" i="18" s="1"/>
  <c r="G19" i="18"/>
  <c r="M19" i="18" s="1"/>
  <c r="I19" i="18"/>
  <c r="K19" i="18"/>
  <c r="O19" i="18"/>
  <c r="O16" i="18" s="1"/>
  <c r="Q19" i="18"/>
  <c r="V19" i="18"/>
  <c r="G20" i="18"/>
  <c r="G21" i="18"/>
  <c r="M21" i="18" s="1"/>
  <c r="M20" i="18" s="1"/>
  <c r="I21" i="18"/>
  <c r="I20" i="18" s="1"/>
  <c r="K21" i="18"/>
  <c r="K20" i="18" s="1"/>
  <c r="O21" i="18"/>
  <c r="O20" i="18" s="1"/>
  <c r="Q21" i="18"/>
  <c r="Q20" i="18" s="1"/>
  <c r="V21" i="18"/>
  <c r="V20" i="18" s="1"/>
  <c r="G23" i="18"/>
  <c r="M23" i="18" s="1"/>
  <c r="I23" i="18"/>
  <c r="K23" i="18"/>
  <c r="O23" i="18"/>
  <c r="Q23" i="18"/>
  <c r="V23" i="18"/>
  <c r="G26" i="18"/>
  <c r="I26" i="18"/>
  <c r="K26" i="18"/>
  <c r="O26" i="18"/>
  <c r="Q26" i="18"/>
  <c r="V26" i="18"/>
  <c r="G30" i="18"/>
  <c r="M30" i="18" s="1"/>
  <c r="I30" i="18"/>
  <c r="K30" i="18"/>
  <c r="O30" i="18"/>
  <c r="Q30" i="18"/>
  <c r="V30" i="18"/>
  <c r="G34" i="18"/>
  <c r="M34" i="18" s="1"/>
  <c r="I34" i="18"/>
  <c r="K34" i="18"/>
  <c r="O34" i="18"/>
  <c r="Q34" i="18"/>
  <c r="V34" i="18"/>
  <c r="G39" i="18"/>
  <c r="M39" i="18" s="1"/>
  <c r="I39" i="18"/>
  <c r="K39" i="18"/>
  <c r="O39" i="18"/>
  <c r="Q39" i="18"/>
  <c r="V39" i="18"/>
  <c r="G43" i="18"/>
  <c r="M43" i="18" s="1"/>
  <c r="I43" i="18"/>
  <c r="K43" i="18"/>
  <c r="O43" i="18"/>
  <c r="Q43" i="18"/>
  <c r="V43" i="18"/>
  <c r="G47" i="18"/>
  <c r="M47" i="18" s="1"/>
  <c r="I47" i="18"/>
  <c r="K47" i="18"/>
  <c r="O47" i="18"/>
  <c r="Q47" i="18"/>
  <c r="V47" i="18"/>
  <c r="G51" i="18"/>
  <c r="M51" i="18" s="1"/>
  <c r="I51" i="18"/>
  <c r="K51" i="18"/>
  <c r="O51" i="18"/>
  <c r="Q51" i="18"/>
  <c r="V51" i="18"/>
  <c r="G56" i="18"/>
  <c r="G55" i="18" s="1"/>
  <c r="I56" i="18"/>
  <c r="I55" i="18" s="1"/>
  <c r="K56" i="18"/>
  <c r="O56" i="18"/>
  <c r="Q56" i="18"/>
  <c r="Q55" i="18" s="1"/>
  <c r="V56" i="18"/>
  <c r="G61" i="18"/>
  <c r="M61" i="18" s="1"/>
  <c r="I61" i="18"/>
  <c r="K61" i="18"/>
  <c r="K55" i="18" s="1"/>
  <c r="O61" i="18"/>
  <c r="Q61" i="18"/>
  <c r="V61" i="18"/>
  <c r="AE67" i="18"/>
  <c r="F49" i="1" s="1"/>
  <c r="BA794" i="17"/>
  <c r="BA793" i="17"/>
  <c r="BA787" i="17"/>
  <c r="BA783" i="17"/>
  <c r="BA773" i="17"/>
  <c r="BA772" i="17"/>
  <c r="BA766" i="17"/>
  <c r="BA755" i="17"/>
  <c r="BA754" i="17"/>
  <c r="BA748" i="17"/>
  <c r="BA736" i="17"/>
  <c r="BA735" i="17"/>
  <c r="BA734" i="17"/>
  <c r="BA728" i="17"/>
  <c r="BA716" i="17"/>
  <c r="BA715" i="17"/>
  <c r="BA714" i="17"/>
  <c r="BA708" i="17"/>
  <c r="BA696" i="17"/>
  <c r="BA695" i="17"/>
  <c r="BA694" i="17"/>
  <c r="BA688" i="17"/>
  <c r="BA685" i="17"/>
  <c r="BA675" i="17"/>
  <c r="BA674" i="17"/>
  <c r="BA668" i="17"/>
  <c r="BA655" i="17"/>
  <c r="BA649" i="17"/>
  <c r="BA637" i="17"/>
  <c r="BA636" i="17"/>
  <c r="BA635" i="17"/>
  <c r="BA629" i="17"/>
  <c r="BA627" i="17"/>
  <c r="BA626" i="17"/>
  <c r="BA613" i="17"/>
  <c r="BA606" i="17"/>
  <c r="BA603" i="17"/>
  <c r="BA601" i="17"/>
  <c r="BA596" i="17"/>
  <c r="BA593" i="17"/>
  <c r="BA553" i="17"/>
  <c r="BA523" i="17"/>
  <c r="BA512" i="17"/>
  <c r="BA504" i="17"/>
  <c r="BA495" i="17"/>
  <c r="BA487" i="17"/>
  <c r="BA477" i="17"/>
  <c r="BA469" i="17"/>
  <c r="BA466" i="17"/>
  <c r="BA459" i="17"/>
  <c r="BA451" i="17"/>
  <c r="BA442" i="17"/>
  <c r="BA434" i="17"/>
  <c r="BA425" i="17"/>
  <c r="BA417" i="17"/>
  <c r="BA406" i="17"/>
  <c r="BA398" i="17"/>
  <c r="BA389" i="17"/>
  <c r="BA381" i="17"/>
  <c r="BA372" i="17"/>
  <c r="BA363" i="17"/>
  <c r="BA361" i="17"/>
  <c r="BA353" i="17"/>
  <c r="BA343" i="17"/>
  <c r="BA334" i="17"/>
  <c r="BA326" i="17"/>
  <c r="BA297" i="17"/>
  <c r="BA290" i="17"/>
  <c r="BA280" i="17"/>
  <c r="BA21" i="17"/>
  <c r="BA10" i="17"/>
  <c r="G9" i="17"/>
  <c r="M9" i="17" s="1"/>
  <c r="I9" i="17"/>
  <c r="K9" i="17"/>
  <c r="O9" i="17"/>
  <c r="O8" i="17" s="1"/>
  <c r="Q9" i="17"/>
  <c r="V9" i="17"/>
  <c r="G20" i="17"/>
  <c r="M20" i="17" s="1"/>
  <c r="I20" i="17"/>
  <c r="K20" i="17"/>
  <c r="O20" i="17"/>
  <c r="Q20" i="17"/>
  <c r="V20" i="17"/>
  <c r="G28" i="17"/>
  <c r="M28" i="17" s="1"/>
  <c r="I28" i="17"/>
  <c r="K28" i="17"/>
  <c r="O28" i="17"/>
  <c r="Q28" i="17"/>
  <c r="V28" i="17"/>
  <c r="G33" i="17"/>
  <c r="M33" i="17" s="1"/>
  <c r="I33" i="17"/>
  <c r="K33" i="17"/>
  <c r="O33" i="17"/>
  <c r="O32" i="17" s="1"/>
  <c r="Q33" i="17"/>
  <c r="V33" i="17"/>
  <c r="G57" i="17"/>
  <c r="M57" i="17" s="1"/>
  <c r="I57" i="17"/>
  <c r="K57" i="17"/>
  <c r="O57" i="17"/>
  <c r="Q57" i="17"/>
  <c r="V57" i="17"/>
  <c r="G66" i="17"/>
  <c r="M66" i="17" s="1"/>
  <c r="I66" i="17"/>
  <c r="K66" i="17"/>
  <c r="O66" i="17"/>
  <c r="Q66" i="17"/>
  <c r="V66" i="17"/>
  <c r="G108" i="17"/>
  <c r="M108" i="17" s="1"/>
  <c r="I108" i="17"/>
  <c r="K108" i="17"/>
  <c r="K107" i="17" s="1"/>
  <c r="O108" i="17"/>
  <c r="Q108" i="17"/>
  <c r="V108" i="17"/>
  <c r="G112" i="17"/>
  <c r="M112" i="17" s="1"/>
  <c r="I112" i="17"/>
  <c r="K112" i="17"/>
  <c r="O112" i="17"/>
  <c r="Q112" i="17"/>
  <c r="V112" i="17"/>
  <c r="G116" i="17"/>
  <c r="M116" i="17" s="1"/>
  <c r="I116" i="17"/>
  <c r="K116" i="17"/>
  <c r="O116" i="17"/>
  <c r="Q116" i="17"/>
  <c r="V116" i="17"/>
  <c r="G119" i="17"/>
  <c r="M119" i="17" s="1"/>
  <c r="I119" i="17"/>
  <c r="K119" i="17"/>
  <c r="O119" i="17"/>
  <c r="O107" i="17" s="1"/>
  <c r="Q119" i="17"/>
  <c r="V119" i="17"/>
  <c r="G123" i="17"/>
  <c r="M123" i="17" s="1"/>
  <c r="I123" i="17"/>
  <c r="K123" i="17"/>
  <c r="O123" i="17"/>
  <c r="Q123" i="17"/>
  <c r="V123" i="17"/>
  <c r="G127" i="17"/>
  <c r="M127" i="17" s="1"/>
  <c r="I127" i="17"/>
  <c r="K127" i="17"/>
  <c r="O127" i="17"/>
  <c r="Q127" i="17"/>
  <c r="V127" i="17"/>
  <c r="G131" i="17"/>
  <c r="I131" i="17"/>
  <c r="K131" i="17"/>
  <c r="O131" i="17"/>
  <c r="Q131" i="17"/>
  <c r="V131" i="17"/>
  <c r="G135" i="17"/>
  <c r="M135" i="17" s="1"/>
  <c r="I135" i="17"/>
  <c r="K135" i="17"/>
  <c r="O135" i="17"/>
  <c r="Q135" i="17"/>
  <c r="Q122" i="17" s="1"/>
  <c r="V135" i="17"/>
  <c r="K139" i="17"/>
  <c r="G140" i="17"/>
  <c r="M140" i="17" s="1"/>
  <c r="I140" i="17"/>
  <c r="I139" i="17" s="1"/>
  <c r="K140" i="17"/>
  <c r="O140" i="17"/>
  <c r="Q140" i="17"/>
  <c r="V140" i="17"/>
  <c r="V139" i="17" s="1"/>
  <c r="G144" i="17"/>
  <c r="G139" i="17" s="1"/>
  <c r="I144" i="17"/>
  <c r="K144" i="17"/>
  <c r="O144" i="17"/>
  <c r="O139" i="17" s="1"/>
  <c r="Q144" i="17"/>
  <c r="Q139" i="17" s="1"/>
  <c r="V144" i="17"/>
  <c r="G150" i="17"/>
  <c r="M150" i="17" s="1"/>
  <c r="I150" i="17"/>
  <c r="K150" i="17"/>
  <c r="O150" i="17"/>
  <c r="Q150" i="17"/>
  <c r="V150" i="17"/>
  <c r="G154" i="17"/>
  <c r="M154" i="17" s="1"/>
  <c r="I154" i="17"/>
  <c r="K154" i="17"/>
  <c r="O154" i="17"/>
  <c r="Q154" i="17"/>
  <c r="V154" i="17"/>
  <c r="G158" i="17"/>
  <c r="I158" i="17"/>
  <c r="K158" i="17"/>
  <c r="O158" i="17"/>
  <c r="Q158" i="17"/>
  <c r="V158" i="17"/>
  <c r="G162" i="17"/>
  <c r="M162" i="17" s="1"/>
  <c r="I162" i="17"/>
  <c r="K162" i="17"/>
  <c r="O162" i="17"/>
  <c r="Q162" i="17"/>
  <c r="V162" i="17"/>
  <c r="G167" i="17"/>
  <c r="M167" i="17" s="1"/>
  <c r="I167" i="17"/>
  <c r="K167" i="17"/>
  <c r="O167" i="17"/>
  <c r="Q167" i="17"/>
  <c r="V167" i="17"/>
  <c r="G171" i="17"/>
  <c r="M171" i="17" s="1"/>
  <c r="I171" i="17"/>
  <c r="K171" i="17"/>
  <c r="O171" i="17"/>
  <c r="Q171" i="17"/>
  <c r="V171" i="17"/>
  <c r="G175" i="17"/>
  <c r="M175" i="17" s="1"/>
  <c r="I175" i="17"/>
  <c r="K175" i="17"/>
  <c r="O175" i="17"/>
  <c r="Q175" i="17"/>
  <c r="V175" i="17"/>
  <c r="G179" i="17"/>
  <c r="M179" i="17" s="1"/>
  <c r="I179" i="17"/>
  <c r="K179" i="17"/>
  <c r="O179" i="17"/>
  <c r="Q179" i="17"/>
  <c r="V179" i="17"/>
  <c r="G184" i="17"/>
  <c r="M184" i="17" s="1"/>
  <c r="I184" i="17"/>
  <c r="I183" i="17" s="1"/>
  <c r="K184" i="17"/>
  <c r="K183" i="17" s="1"/>
  <c r="O184" i="17"/>
  <c r="Q184" i="17"/>
  <c r="V184" i="17"/>
  <c r="V183" i="17" s="1"/>
  <c r="G189" i="17"/>
  <c r="G183" i="17" s="1"/>
  <c r="I189" i="17"/>
  <c r="K189" i="17"/>
  <c r="O189" i="17"/>
  <c r="O183" i="17" s="1"/>
  <c r="Q189" i="17"/>
  <c r="Q183" i="17" s="1"/>
  <c r="V189" i="17"/>
  <c r="G195" i="17"/>
  <c r="M195" i="17" s="1"/>
  <c r="I195" i="17"/>
  <c r="K195" i="17"/>
  <c r="O195" i="17"/>
  <c r="Q195" i="17"/>
  <c r="V195" i="17"/>
  <c r="G200" i="17"/>
  <c r="M200" i="17" s="1"/>
  <c r="I200" i="17"/>
  <c r="K200" i="17"/>
  <c r="O200" i="17"/>
  <c r="Q200" i="17"/>
  <c r="V200" i="17"/>
  <c r="G204" i="17"/>
  <c r="I204" i="17"/>
  <c r="K204" i="17"/>
  <c r="O204" i="17"/>
  <c r="Q204" i="17"/>
  <c r="V204" i="17"/>
  <c r="G207" i="17"/>
  <c r="M207" i="17" s="1"/>
  <c r="I207" i="17"/>
  <c r="K207" i="17"/>
  <c r="O207" i="17"/>
  <c r="Q207" i="17"/>
  <c r="V207" i="17"/>
  <c r="G211" i="17"/>
  <c r="M211" i="17" s="1"/>
  <c r="I211" i="17"/>
  <c r="K211" i="17"/>
  <c r="O211" i="17"/>
  <c r="Q211" i="17"/>
  <c r="V211" i="17"/>
  <c r="G215" i="17"/>
  <c r="M215" i="17" s="1"/>
  <c r="I215" i="17"/>
  <c r="K215" i="17"/>
  <c r="O215" i="17"/>
  <c r="Q215" i="17"/>
  <c r="V215" i="17"/>
  <c r="G219" i="17"/>
  <c r="M219" i="17" s="1"/>
  <c r="I219" i="17"/>
  <c r="K219" i="17"/>
  <c r="O219" i="17"/>
  <c r="Q219" i="17"/>
  <c r="V219" i="17"/>
  <c r="G223" i="17"/>
  <c r="M223" i="17" s="1"/>
  <c r="I223" i="17"/>
  <c r="K223" i="17"/>
  <c r="O223" i="17"/>
  <c r="Q223" i="17"/>
  <c r="V223" i="17"/>
  <c r="G227" i="17"/>
  <c r="M227" i="17" s="1"/>
  <c r="I227" i="17"/>
  <c r="K227" i="17"/>
  <c r="O227" i="17"/>
  <c r="Q227" i="17"/>
  <c r="V227" i="17"/>
  <c r="G231" i="17"/>
  <c r="M231" i="17" s="1"/>
  <c r="I231" i="17"/>
  <c r="K231" i="17"/>
  <c r="O231" i="17"/>
  <c r="Q231" i="17"/>
  <c r="V231" i="17"/>
  <c r="G235" i="17"/>
  <c r="M235" i="17" s="1"/>
  <c r="I235" i="17"/>
  <c r="K235" i="17"/>
  <c r="O235" i="17"/>
  <c r="Q235" i="17"/>
  <c r="V235" i="17"/>
  <c r="G240" i="17"/>
  <c r="M240" i="17" s="1"/>
  <c r="I240" i="17"/>
  <c r="K240" i="17"/>
  <c r="O240" i="17"/>
  <c r="Q240" i="17"/>
  <c r="V240" i="17"/>
  <c r="G245" i="17"/>
  <c r="M245" i="17" s="1"/>
  <c r="I245" i="17"/>
  <c r="K245" i="17"/>
  <c r="O245" i="17"/>
  <c r="Q245" i="17"/>
  <c r="V245" i="17"/>
  <c r="G249" i="17"/>
  <c r="I249" i="17"/>
  <c r="K249" i="17"/>
  <c r="M249" i="17"/>
  <c r="O249" i="17"/>
  <c r="Q249" i="17"/>
  <c r="V249" i="17"/>
  <c r="G253" i="17"/>
  <c r="M253" i="17" s="1"/>
  <c r="I253" i="17"/>
  <c r="K253" i="17"/>
  <c r="O253" i="17"/>
  <c r="Q253" i="17"/>
  <c r="V253" i="17"/>
  <c r="G257" i="17"/>
  <c r="M257" i="17" s="1"/>
  <c r="I257" i="17"/>
  <c r="K257" i="17"/>
  <c r="O257" i="17"/>
  <c r="Q257" i="17"/>
  <c r="V257" i="17"/>
  <c r="G262" i="17"/>
  <c r="M262" i="17" s="1"/>
  <c r="I262" i="17"/>
  <c r="K262" i="17"/>
  <c r="O262" i="17"/>
  <c r="Q262" i="17"/>
  <c r="V262" i="17"/>
  <c r="G266" i="17"/>
  <c r="I266" i="17"/>
  <c r="K266" i="17"/>
  <c r="M266" i="17"/>
  <c r="O266" i="17"/>
  <c r="Q266" i="17"/>
  <c r="V266" i="17"/>
  <c r="G270" i="17"/>
  <c r="M270" i="17" s="1"/>
  <c r="I270" i="17"/>
  <c r="K270" i="17"/>
  <c r="O270" i="17"/>
  <c r="Q270" i="17"/>
  <c r="V270" i="17"/>
  <c r="G274" i="17"/>
  <c r="M274" i="17" s="1"/>
  <c r="I274" i="17"/>
  <c r="K274" i="17"/>
  <c r="O274" i="17"/>
  <c r="Q274" i="17"/>
  <c r="V274" i="17"/>
  <c r="G279" i="17"/>
  <c r="M279" i="17" s="1"/>
  <c r="I279" i="17"/>
  <c r="K279" i="17"/>
  <c r="O279" i="17"/>
  <c r="Q279" i="17"/>
  <c r="V279" i="17"/>
  <c r="G325" i="17"/>
  <c r="G278" i="17" s="1"/>
  <c r="I325" i="17"/>
  <c r="K325" i="17"/>
  <c r="O325" i="17"/>
  <c r="Q325" i="17"/>
  <c r="V325" i="17"/>
  <c r="G342" i="17"/>
  <c r="I342" i="17"/>
  <c r="K342" i="17"/>
  <c r="M342" i="17"/>
  <c r="O342" i="17"/>
  <c r="Q342" i="17"/>
  <c r="V342" i="17"/>
  <c r="G362" i="17"/>
  <c r="M362" i="17" s="1"/>
  <c r="I362" i="17"/>
  <c r="K362" i="17"/>
  <c r="O362" i="17"/>
  <c r="Q362" i="17"/>
  <c r="V362" i="17"/>
  <c r="G380" i="17"/>
  <c r="M380" i="17" s="1"/>
  <c r="I380" i="17"/>
  <c r="K380" i="17"/>
  <c r="O380" i="17"/>
  <c r="Q380" i="17"/>
  <c r="V380" i="17"/>
  <c r="G397" i="17"/>
  <c r="M397" i="17" s="1"/>
  <c r="I397" i="17"/>
  <c r="K397" i="17"/>
  <c r="O397" i="17"/>
  <c r="Q397" i="17"/>
  <c r="V397" i="17"/>
  <c r="G416" i="17"/>
  <c r="M416" i="17" s="1"/>
  <c r="I416" i="17"/>
  <c r="K416" i="17"/>
  <c r="O416" i="17"/>
  <c r="Q416" i="17"/>
  <c r="V416" i="17"/>
  <c r="G433" i="17"/>
  <c r="M433" i="17" s="1"/>
  <c r="I433" i="17"/>
  <c r="K433" i="17"/>
  <c r="O433" i="17"/>
  <c r="Q433" i="17"/>
  <c r="V433" i="17"/>
  <c r="G450" i="17"/>
  <c r="M450" i="17" s="1"/>
  <c r="I450" i="17"/>
  <c r="K450" i="17"/>
  <c r="O450" i="17"/>
  <c r="Q450" i="17"/>
  <c r="V450" i="17"/>
  <c r="G468" i="17"/>
  <c r="M468" i="17" s="1"/>
  <c r="I468" i="17"/>
  <c r="K468" i="17"/>
  <c r="O468" i="17"/>
  <c r="Q468" i="17"/>
  <c r="V468" i="17"/>
  <c r="G486" i="17"/>
  <c r="M486" i="17" s="1"/>
  <c r="I486" i="17"/>
  <c r="K486" i="17"/>
  <c r="O486" i="17"/>
  <c r="Q486" i="17"/>
  <c r="V486" i="17"/>
  <c r="G503" i="17"/>
  <c r="M503" i="17" s="1"/>
  <c r="I503" i="17"/>
  <c r="K503" i="17"/>
  <c r="O503" i="17"/>
  <c r="Q503" i="17"/>
  <c r="V503" i="17"/>
  <c r="G522" i="17"/>
  <c r="M522" i="17" s="1"/>
  <c r="I522" i="17"/>
  <c r="K522" i="17"/>
  <c r="O522" i="17"/>
  <c r="Q522" i="17"/>
  <c r="V522" i="17"/>
  <c r="G552" i="17"/>
  <c r="M552" i="17" s="1"/>
  <c r="I552" i="17"/>
  <c r="K552" i="17"/>
  <c r="O552" i="17"/>
  <c r="Q552" i="17"/>
  <c r="V552" i="17"/>
  <c r="G581" i="17"/>
  <c r="M581" i="17" s="1"/>
  <c r="I581" i="17"/>
  <c r="K581" i="17"/>
  <c r="O581" i="17"/>
  <c r="Q581" i="17"/>
  <c r="V581" i="17"/>
  <c r="G586" i="17"/>
  <c r="M586" i="17" s="1"/>
  <c r="I586" i="17"/>
  <c r="K586" i="17"/>
  <c r="O586" i="17"/>
  <c r="Q586" i="17"/>
  <c r="V586" i="17"/>
  <c r="G592" i="17"/>
  <c r="I592" i="17"/>
  <c r="K592" i="17"/>
  <c r="O592" i="17"/>
  <c r="Q592" i="17"/>
  <c r="V592" i="17"/>
  <c r="G602" i="17"/>
  <c r="M602" i="17" s="1"/>
  <c r="I602" i="17"/>
  <c r="K602" i="17"/>
  <c r="O602" i="17"/>
  <c r="Q602" i="17"/>
  <c r="V602" i="17"/>
  <c r="G614" i="17"/>
  <c r="M614" i="17" s="1"/>
  <c r="I614" i="17"/>
  <c r="K614" i="17"/>
  <c r="O614" i="17"/>
  <c r="Q614" i="17"/>
  <c r="V614" i="17"/>
  <c r="G619" i="17"/>
  <c r="M619" i="17" s="1"/>
  <c r="I619" i="17"/>
  <c r="K619" i="17"/>
  <c r="O619" i="17"/>
  <c r="Q619" i="17"/>
  <c r="V619" i="17"/>
  <c r="G628" i="17"/>
  <c r="I628" i="17"/>
  <c r="K628" i="17"/>
  <c r="M628" i="17"/>
  <c r="O628" i="17"/>
  <c r="Q628" i="17"/>
  <c r="Q624" i="17" s="1"/>
  <c r="V628" i="17"/>
  <c r="G648" i="17"/>
  <c r="M648" i="17" s="1"/>
  <c r="I648" i="17"/>
  <c r="K648" i="17"/>
  <c r="K624" i="17" s="1"/>
  <c r="O648" i="17"/>
  <c r="Q648" i="17"/>
  <c r="V648" i="17"/>
  <c r="G667" i="17"/>
  <c r="M667" i="17" s="1"/>
  <c r="I667" i="17"/>
  <c r="K667" i="17"/>
  <c r="O667" i="17"/>
  <c r="Q667" i="17"/>
  <c r="V667" i="17"/>
  <c r="G687" i="17"/>
  <c r="I687" i="17"/>
  <c r="K687" i="17"/>
  <c r="O687" i="17"/>
  <c r="Q687" i="17"/>
  <c r="V687" i="17"/>
  <c r="G707" i="17"/>
  <c r="M707" i="17" s="1"/>
  <c r="I707" i="17"/>
  <c r="K707" i="17"/>
  <c r="O707" i="17"/>
  <c r="Q707" i="17"/>
  <c r="V707" i="17"/>
  <c r="G727" i="17"/>
  <c r="M727" i="17" s="1"/>
  <c r="I727" i="17"/>
  <c r="K727" i="17"/>
  <c r="O727" i="17"/>
  <c r="Q727" i="17"/>
  <c r="V727" i="17"/>
  <c r="G747" i="17"/>
  <c r="M747" i="17" s="1"/>
  <c r="I747" i="17"/>
  <c r="K747" i="17"/>
  <c r="O747" i="17"/>
  <c r="Q747" i="17"/>
  <c r="V747" i="17"/>
  <c r="G765" i="17"/>
  <c r="M765" i="17" s="1"/>
  <c r="I765" i="17"/>
  <c r="K765" i="17"/>
  <c r="O765" i="17"/>
  <c r="Q765" i="17"/>
  <c r="V765" i="17"/>
  <c r="G786" i="17"/>
  <c r="M786" i="17" s="1"/>
  <c r="I786" i="17"/>
  <c r="K786" i="17"/>
  <c r="O786" i="17"/>
  <c r="Q786" i="17"/>
  <c r="V786" i="17"/>
  <c r="G804" i="17"/>
  <c r="M804" i="17" s="1"/>
  <c r="I804" i="17"/>
  <c r="K804" i="17"/>
  <c r="O804" i="17"/>
  <c r="Q804" i="17"/>
  <c r="V804" i="17"/>
  <c r="G809" i="17"/>
  <c r="M809" i="17" s="1"/>
  <c r="I809" i="17"/>
  <c r="K809" i="17"/>
  <c r="O809" i="17"/>
  <c r="Q809" i="17"/>
  <c r="V809" i="17"/>
  <c r="G815" i="17"/>
  <c r="M815" i="17" s="1"/>
  <c r="I815" i="17"/>
  <c r="I814" i="17" s="1"/>
  <c r="K815" i="17"/>
  <c r="O815" i="17"/>
  <c r="O814" i="17" s="1"/>
  <c r="Q815" i="17"/>
  <c r="Q814" i="17" s="1"/>
  <c r="V815" i="17"/>
  <c r="G822" i="17"/>
  <c r="M822" i="17" s="1"/>
  <c r="I822" i="17"/>
  <c r="K822" i="17"/>
  <c r="K814" i="17" s="1"/>
  <c r="O822" i="17"/>
  <c r="Q822" i="17"/>
  <c r="V822" i="17"/>
  <c r="AE827" i="17"/>
  <c r="F48" i="1" s="1"/>
  <c r="BA1423" i="16"/>
  <c r="BA1416" i="16"/>
  <c r="BA1415" i="16"/>
  <c r="BA1408" i="16"/>
  <c r="BA1396" i="16"/>
  <c r="BA1394" i="16"/>
  <c r="BA1393" i="16"/>
  <c r="BA1387" i="16"/>
  <c r="BA1378" i="16"/>
  <c r="BA1377" i="16"/>
  <c r="BA1371" i="16"/>
  <c r="BA1368" i="16"/>
  <c r="BA1367" i="16"/>
  <c r="BA1357" i="16"/>
  <c r="BA1356" i="16"/>
  <c r="BA1355" i="16"/>
  <c r="BA1354" i="16"/>
  <c r="BA1348" i="16"/>
  <c r="BA1346" i="16"/>
  <c r="BA1339" i="16"/>
  <c r="BA1333" i="16"/>
  <c r="BA1331" i="16"/>
  <c r="BA1330" i="16"/>
  <c r="BA1297" i="16"/>
  <c r="BA1290" i="16"/>
  <c r="BA1288" i="16"/>
  <c r="BA1281" i="16"/>
  <c r="BA1278" i="16"/>
  <c r="BA1265" i="16"/>
  <c r="BA1253" i="16"/>
  <c r="BA1251" i="16"/>
  <c r="BA1233" i="16"/>
  <c r="BA1231" i="16"/>
  <c r="BA1220" i="16"/>
  <c r="BA1218" i="16"/>
  <c r="BA1192" i="16"/>
  <c r="BA1190" i="16"/>
  <c r="BA1185" i="16"/>
  <c r="BA1174" i="16"/>
  <c r="BA1172" i="16"/>
  <c r="BA1170" i="16"/>
  <c r="BA1160" i="16"/>
  <c r="BA1158" i="16"/>
  <c r="BA1129" i="16"/>
  <c r="BA1127" i="16"/>
  <c r="BA1120" i="16"/>
  <c r="BA1112" i="16"/>
  <c r="BA1104" i="16"/>
  <c r="BA1095" i="16"/>
  <c r="BA1093" i="16"/>
  <c r="BA1086" i="16"/>
  <c r="BA1078" i="16"/>
  <c r="BA1067" i="16"/>
  <c r="BA1059" i="16"/>
  <c r="BA1056" i="16"/>
  <c r="BA1048" i="16"/>
  <c r="BA1040" i="16"/>
  <c r="BA1037" i="16"/>
  <c r="BA1035" i="16"/>
  <c r="BA1028" i="16"/>
  <c r="BA1020" i="16"/>
  <c r="BA1010" i="16"/>
  <c r="BA1002" i="16"/>
  <c r="BA992" i="16"/>
  <c r="BA984" i="16"/>
  <c r="BA974" i="16"/>
  <c r="BA966" i="16"/>
  <c r="BA956" i="16"/>
  <c r="BA948" i="16"/>
  <c r="BA946" i="16"/>
  <c r="BA929" i="16"/>
  <c r="BA927" i="16"/>
  <c r="BA912" i="16"/>
  <c r="BA909" i="16"/>
  <c r="BA901" i="16"/>
  <c r="BA892" i="16"/>
  <c r="BA854" i="16"/>
  <c r="BA852" i="16"/>
  <c r="BA845" i="16"/>
  <c r="BA833" i="16"/>
  <c r="BA824" i="16"/>
  <c r="BA815" i="16"/>
  <c r="BA806" i="16"/>
  <c r="BA797" i="16"/>
  <c r="BA780" i="16"/>
  <c r="BA771" i="16"/>
  <c r="BA765" i="16"/>
  <c r="BA763" i="16"/>
  <c r="BA761" i="16"/>
  <c r="BA753" i="16"/>
  <c r="BA745" i="16"/>
  <c r="BA734" i="16"/>
  <c r="BA725" i="16"/>
  <c r="BA716" i="16"/>
  <c r="BA708" i="16"/>
  <c r="BA706" i="16"/>
  <c r="BA302" i="16"/>
  <c r="BA238" i="16"/>
  <c r="BA234" i="16"/>
  <c r="BA67" i="16"/>
  <c r="BA58" i="16"/>
  <c r="BA46" i="16"/>
  <c r="BA20" i="16"/>
  <c r="G9" i="16"/>
  <c r="M9" i="16" s="1"/>
  <c r="I9" i="16"/>
  <c r="K9" i="16"/>
  <c r="O9" i="16"/>
  <c r="Q9" i="16"/>
  <c r="V9" i="16"/>
  <c r="G14" i="16"/>
  <c r="M14" i="16" s="1"/>
  <c r="I14" i="16"/>
  <c r="K14" i="16"/>
  <c r="O14" i="16"/>
  <c r="Q14" i="16"/>
  <c r="V14" i="16"/>
  <c r="G19" i="16"/>
  <c r="M19" i="16" s="1"/>
  <c r="I19" i="16"/>
  <c r="K19" i="16"/>
  <c r="O19" i="16"/>
  <c r="Q19" i="16"/>
  <c r="V19" i="16"/>
  <c r="G45" i="16"/>
  <c r="M45" i="16" s="1"/>
  <c r="I45" i="16"/>
  <c r="K45" i="16"/>
  <c r="O45" i="16"/>
  <c r="O8" i="16" s="1"/>
  <c r="Q45" i="16"/>
  <c r="V45" i="16"/>
  <c r="G57" i="16"/>
  <c r="M57" i="16" s="1"/>
  <c r="I57" i="16"/>
  <c r="K57" i="16"/>
  <c r="O57" i="16"/>
  <c r="Q57" i="16"/>
  <c r="V57" i="16"/>
  <c r="K61" i="16"/>
  <c r="V61" i="16"/>
  <c r="G62" i="16"/>
  <c r="G61" i="16" s="1"/>
  <c r="I110" i="1" s="1"/>
  <c r="I62" i="16"/>
  <c r="I61" i="16" s="1"/>
  <c r="K62" i="16"/>
  <c r="O62" i="16"/>
  <c r="O61" i="16" s="1"/>
  <c r="Q62" i="16"/>
  <c r="Q61" i="16" s="1"/>
  <c r="V62" i="16"/>
  <c r="G66" i="16"/>
  <c r="M66" i="16" s="1"/>
  <c r="I66" i="16"/>
  <c r="K66" i="16"/>
  <c r="O66" i="16"/>
  <c r="Q66" i="16"/>
  <c r="V66" i="16"/>
  <c r="G73" i="16"/>
  <c r="M73" i="16" s="1"/>
  <c r="I73" i="16"/>
  <c r="K73" i="16"/>
  <c r="O73" i="16"/>
  <c r="Q73" i="16"/>
  <c r="V73" i="16"/>
  <c r="G126" i="16"/>
  <c r="M126" i="16" s="1"/>
  <c r="I126" i="16"/>
  <c r="K126" i="16"/>
  <c r="O126" i="16"/>
  <c r="Q126" i="16"/>
  <c r="V126" i="16"/>
  <c r="G138" i="16"/>
  <c r="M138" i="16" s="1"/>
  <c r="I138" i="16"/>
  <c r="K138" i="16"/>
  <c r="O138" i="16"/>
  <c r="O65" i="16" s="1"/>
  <c r="Q138" i="16"/>
  <c r="V138" i="16"/>
  <c r="G218" i="16"/>
  <c r="M218" i="16" s="1"/>
  <c r="I218" i="16"/>
  <c r="K218" i="16"/>
  <c r="O218" i="16"/>
  <c r="Q218" i="16"/>
  <c r="V218" i="16"/>
  <c r="G229" i="16"/>
  <c r="M229" i="16" s="1"/>
  <c r="I229" i="16"/>
  <c r="K229" i="16"/>
  <c r="O229" i="16"/>
  <c r="Q229" i="16"/>
  <c r="V229" i="16"/>
  <c r="G233" i="16"/>
  <c r="I233" i="16"/>
  <c r="K233" i="16"/>
  <c r="O233" i="16"/>
  <c r="Q233" i="16"/>
  <c r="V233" i="16"/>
  <c r="G237" i="16"/>
  <c r="M237" i="16" s="1"/>
  <c r="I237" i="16"/>
  <c r="K237" i="16"/>
  <c r="O237" i="16"/>
  <c r="Q237" i="16"/>
  <c r="V237" i="16"/>
  <c r="G241" i="16"/>
  <c r="M241" i="16" s="1"/>
  <c r="I241" i="16"/>
  <c r="K241" i="16"/>
  <c r="O241" i="16"/>
  <c r="Q241" i="16"/>
  <c r="V241" i="16"/>
  <c r="G245" i="16"/>
  <c r="M245" i="16" s="1"/>
  <c r="I245" i="16"/>
  <c r="K245" i="16"/>
  <c r="O245" i="16"/>
  <c r="Q245" i="16"/>
  <c r="V245" i="16"/>
  <c r="G249" i="16"/>
  <c r="M249" i="16" s="1"/>
  <c r="I249" i="16"/>
  <c r="K249" i="16"/>
  <c r="O249" i="16"/>
  <c r="Q249" i="16"/>
  <c r="V249" i="16"/>
  <c r="G252" i="16"/>
  <c r="I252" i="16"/>
  <c r="K252" i="16"/>
  <c r="M252" i="16"/>
  <c r="O252" i="16"/>
  <c r="Q252" i="16"/>
  <c r="V252" i="16"/>
  <c r="G256" i="16"/>
  <c r="M256" i="16" s="1"/>
  <c r="I256" i="16"/>
  <c r="K256" i="16"/>
  <c r="O256" i="16"/>
  <c r="Q256" i="16"/>
  <c r="V256" i="16"/>
  <c r="G263" i="16"/>
  <c r="I263" i="16"/>
  <c r="K263" i="16"/>
  <c r="O263" i="16"/>
  <c r="Q263" i="16"/>
  <c r="V263" i="16"/>
  <c r="G270" i="16"/>
  <c r="M270" i="16" s="1"/>
  <c r="I270" i="16"/>
  <c r="K270" i="16"/>
  <c r="O270" i="16"/>
  <c r="Q270" i="16"/>
  <c r="V270" i="16"/>
  <c r="G277" i="16"/>
  <c r="M277" i="16" s="1"/>
  <c r="I277" i="16"/>
  <c r="K277" i="16"/>
  <c r="K255" i="16" s="1"/>
  <c r="O277" i="16"/>
  <c r="Q277" i="16"/>
  <c r="V277" i="16"/>
  <c r="G285" i="16"/>
  <c r="G284" i="16" s="1"/>
  <c r="I285" i="16"/>
  <c r="K285" i="16"/>
  <c r="O285" i="16"/>
  <c r="Q285" i="16"/>
  <c r="V285" i="16"/>
  <c r="V284" i="16" s="1"/>
  <c r="G292" i="16"/>
  <c r="M292" i="16" s="1"/>
  <c r="I292" i="16"/>
  <c r="K292" i="16"/>
  <c r="O292" i="16"/>
  <c r="Q292" i="16"/>
  <c r="V292" i="16"/>
  <c r="G301" i="16"/>
  <c r="M301" i="16" s="1"/>
  <c r="I301" i="16"/>
  <c r="K301" i="16"/>
  <c r="O301" i="16"/>
  <c r="Q301" i="16"/>
  <c r="V301" i="16"/>
  <c r="G306" i="16"/>
  <c r="I306" i="16"/>
  <c r="K306" i="16"/>
  <c r="O306" i="16"/>
  <c r="Q306" i="16"/>
  <c r="V306" i="16"/>
  <c r="G311" i="16"/>
  <c r="M311" i="16" s="1"/>
  <c r="I311" i="16"/>
  <c r="K311" i="16"/>
  <c r="O311" i="16"/>
  <c r="Q311" i="16"/>
  <c r="V311" i="16"/>
  <c r="G315" i="16"/>
  <c r="M315" i="16" s="1"/>
  <c r="I315" i="16"/>
  <c r="K315" i="16"/>
  <c r="O315" i="16"/>
  <c r="Q315" i="16"/>
  <c r="V315" i="16"/>
  <c r="G319" i="16"/>
  <c r="M319" i="16" s="1"/>
  <c r="I319" i="16"/>
  <c r="K319" i="16"/>
  <c r="O319" i="16"/>
  <c r="Q319" i="16"/>
  <c r="V319" i="16"/>
  <c r="G323" i="16"/>
  <c r="M323" i="16" s="1"/>
  <c r="I323" i="16"/>
  <c r="K323" i="16"/>
  <c r="O323" i="16"/>
  <c r="Q323" i="16"/>
  <c r="V323" i="16"/>
  <c r="G328" i="16"/>
  <c r="M328" i="16" s="1"/>
  <c r="I328" i="16"/>
  <c r="K328" i="16"/>
  <c r="O328" i="16"/>
  <c r="Q328" i="16"/>
  <c r="V328" i="16"/>
  <c r="G332" i="16"/>
  <c r="M332" i="16" s="1"/>
  <c r="I332" i="16"/>
  <c r="K332" i="16"/>
  <c r="O332" i="16"/>
  <c r="Q332" i="16"/>
  <c r="V332" i="16"/>
  <c r="G336" i="16"/>
  <c r="M336" i="16" s="1"/>
  <c r="I336" i="16"/>
  <c r="K336" i="16"/>
  <c r="O336" i="16"/>
  <c r="Q336" i="16"/>
  <c r="V336" i="16"/>
  <c r="G340" i="16"/>
  <c r="M340" i="16" s="1"/>
  <c r="I340" i="16"/>
  <c r="K340" i="16"/>
  <c r="O340" i="16"/>
  <c r="Q340" i="16"/>
  <c r="V340" i="16"/>
  <c r="I344" i="16"/>
  <c r="G345" i="16"/>
  <c r="M345" i="16" s="1"/>
  <c r="I345" i="16"/>
  <c r="K345" i="16"/>
  <c r="K344" i="16" s="1"/>
  <c r="O345" i="16"/>
  <c r="O344" i="16" s="1"/>
  <c r="Q345" i="16"/>
  <c r="V345" i="16"/>
  <c r="G350" i="16"/>
  <c r="M350" i="16" s="1"/>
  <c r="I350" i="16"/>
  <c r="K350" i="16"/>
  <c r="O350" i="16"/>
  <c r="Q350" i="16"/>
  <c r="Q344" i="16" s="1"/>
  <c r="V350" i="16"/>
  <c r="G356" i="16"/>
  <c r="M356" i="16" s="1"/>
  <c r="I356" i="16"/>
  <c r="K356" i="16"/>
  <c r="O356" i="16"/>
  <c r="Q356" i="16"/>
  <c r="V356" i="16"/>
  <c r="G379" i="16"/>
  <c r="M379" i="16" s="1"/>
  <c r="I379" i="16"/>
  <c r="K379" i="16"/>
  <c r="O379" i="16"/>
  <c r="Q379" i="16"/>
  <c r="V379" i="16"/>
  <c r="G391" i="16"/>
  <c r="M391" i="16" s="1"/>
  <c r="I391" i="16"/>
  <c r="K391" i="16"/>
  <c r="O391" i="16"/>
  <c r="Q391" i="16"/>
  <c r="V391" i="16"/>
  <c r="G398" i="16"/>
  <c r="M398" i="16" s="1"/>
  <c r="I398" i="16"/>
  <c r="K398" i="16"/>
  <c r="O398" i="16"/>
  <c r="Q398" i="16"/>
  <c r="V398" i="16"/>
  <c r="G405" i="16"/>
  <c r="M405" i="16" s="1"/>
  <c r="I405" i="16"/>
  <c r="K405" i="16"/>
  <c r="O405" i="16"/>
  <c r="Q405" i="16"/>
  <c r="V405" i="16"/>
  <c r="G411" i="16"/>
  <c r="M411" i="16" s="1"/>
  <c r="I411" i="16"/>
  <c r="K411" i="16"/>
  <c r="O411" i="16"/>
  <c r="Q411" i="16"/>
  <c r="V411" i="16"/>
  <c r="G420" i="16"/>
  <c r="I420" i="16"/>
  <c r="K420" i="16"/>
  <c r="M420" i="16"/>
  <c r="O420" i="16"/>
  <c r="Q420" i="16"/>
  <c r="V420" i="16"/>
  <c r="G427" i="16"/>
  <c r="M427" i="16" s="1"/>
  <c r="I427" i="16"/>
  <c r="K427" i="16"/>
  <c r="O427" i="16"/>
  <c r="Q427" i="16"/>
  <c r="V427" i="16"/>
  <c r="G432" i="16"/>
  <c r="M432" i="16" s="1"/>
  <c r="I432" i="16"/>
  <c r="K432" i="16"/>
  <c r="O432" i="16"/>
  <c r="Q432" i="16"/>
  <c r="V432" i="16"/>
  <c r="G439" i="16"/>
  <c r="M439" i="16" s="1"/>
  <c r="I439" i="16"/>
  <c r="K439" i="16"/>
  <c r="O439" i="16"/>
  <c r="Q439" i="16"/>
  <c r="V439" i="16"/>
  <c r="G442" i="16"/>
  <c r="M442" i="16" s="1"/>
  <c r="I442" i="16"/>
  <c r="K442" i="16"/>
  <c r="O442" i="16"/>
  <c r="Q442" i="16"/>
  <c r="V442" i="16"/>
  <c r="G447" i="16"/>
  <c r="M447" i="16" s="1"/>
  <c r="I447" i="16"/>
  <c r="K447" i="16"/>
  <c r="O447" i="16"/>
  <c r="Q447" i="16"/>
  <c r="V447" i="16"/>
  <c r="G450" i="16"/>
  <c r="M450" i="16" s="1"/>
  <c r="I450" i="16"/>
  <c r="K450" i="16"/>
  <c r="O450" i="16"/>
  <c r="Q450" i="16"/>
  <c r="V450" i="16"/>
  <c r="G456" i="16"/>
  <c r="M456" i="16" s="1"/>
  <c r="I456" i="16"/>
  <c r="K456" i="16"/>
  <c r="O456" i="16"/>
  <c r="Q456" i="16"/>
  <c r="V456" i="16"/>
  <c r="G470" i="16"/>
  <c r="M470" i="16" s="1"/>
  <c r="I470" i="16"/>
  <c r="K470" i="16"/>
  <c r="O470" i="16"/>
  <c r="Q470" i="16"/>
  <c r="V470" i="16"/>
  <c r="G474" i="16"/>
  <c r="M474" i="16" s="1"/>
  <c r="I474" i="16"/>
  <c r="K474" i="16"/>
  <c r="O474" i="16"/>
  <c r="Q474" i="16"/>
  <c r="V474" i="16"/>
  <c r="G477" i="16"/>
  <c r="M477" i="16" s="1"/>
  <c r="I477" i="16"/>
  <c r="K477" i="16"/>
  <c r="O477" i="16"/>
  <c r="Q477" i="16"/>
  <c r="V477" i="16"/>
  <c r="G481" i="16"/>
  <c r="M481" i="16" s="1"/>
  <c r="I481" i="16"/>
  <c r="K481" i="16"/>
  <c r="O481" i="16"/>
  <c r="Q481" i="16"/>
  <c r="V481" i="16"/>
  <c r="G489" i="16"/>
  <c r="M489" i="16" s="1"/>
  <c r="I489" i="16"/>
  <c r="K489" i="16"/>
  <c r="O489" i="16"/>
  <c r="Q489" i="16"/>
  <c r="V489" i="16"/>
  <c r="G505" i="16"/>
  <c r="M505" i="16" s="1"/>
  <c r="I505" i="16"/>
  <c r="K505" i="16"/>
  <c r="O505" i="16"/>
  <c r="Q505" i="16"/>
  <c r="V505" i="16"/>
  <c r="G534" i="16"/>
  <c r="M534" i="16" s="1"/>
  <c r="I534" i="16"/>
  <c r="K534" i="16"/>
  <c r="O534" i="16"/>
  <c r="Q534" i="16"/>
  <c r="V534" i="16"/>
  <c r="G538" i="16"/>
  <c r="M538" i="16" s="1"/>
  <c r="I538" i="16"/>
  <c r="K538" i="16"/>
  <c r="O538" i="16"/>
  <c r="Q538" i="16"/>
  <c r="V538" i="16"/>
  <c r="G544" i="16"/>
  <c r="M544" i="16" s="1"/>
  <c r="I544" i="16"/>
  <c r="K544" i="16"/>
  <c r="O544" i="16"/>
  <c r="Q544" i="16"/>
  <c r="V544" i="16"/>
  <c r="G554" i="16"/>
  <c r="M554" i="16" s="1"/>
  <c r="I554" i="16"/>
  <c r="K554" i="16"/>
  <c r="O554" i="16"/>
  <c r="Q554" i="16"/>
  <c r="V554" i="16"/>
  <c r="G576" i="16"/>
  <c r="M576" i="16" s="1"/>
  <c r="I576" i="16"/>
  <c r="K576" i="16"/>
  <c r="O576" i="16"/>
  <c r="Q576" i="16"/>
  <c r="V576" i="16"/>
  <c r="G601" i="16"/>
  <c r="M601" i="16" s="1"/>
  <c r="I601" i="16"/>
  <c r="K601" i="16"/>
  <c r="O601" i="16"/>
  <c r="Q601" i="16"/>
  <c r="V601" i="16"/>
  <c r="G614" i="16"/>
  <c r="M614" i="16" s="1"/>
  <c r="I614" i="16"/>
  <c r="K614" i="16"/>
  <c r="O614" i="16"/>
  <c r="Q614" i="16"/>
  <c r="V614" i="16"/>
  <c r="G627" i="16"/>
  <c r="M627" i="16" s="1"/>
  <c r="I627" i="16"/>
  <c r="K627" i="16"/>
  <c r="O627" i="16"/>
  <c r="Q627" i="16"/>
  <c r="V627" i="16"/>
  <c r="G637" i="16"/>
  <c r="M637" i="16" s="1"/>
  <c r="I637" i="16"/>
  <c r="K637" i="16"/>
  <c r="O637" i="16"/>
  <c r="Q637" i="16"/>
  <c r="V637" i="16"/>
  <c r="G651" i="16"/>
  <c r="M651" i="16" s="1"/>
  <c r="I651" i="16"/>
  <c r="K651" i="16"/>
  <c r="O651" i="16"/>
  <c r="Q651" i="16"/>
  <c r="V651" i="16"/>
  <c r="G658" i="16"/>
  <c r="M658" i="16" s="1"/>
  <c r="I658" i="16"/>
  <c r="K658" i="16"/>
  <c r="O658" i="16"/>
  <c r="Q658" i="16"/>
  <c r="V658" i="16"/>
  <c r="G663" i="16"/>
  <c r="M663" i="16" s="1"/>
  <c r="I663" i="16"/>
  <c r="K663" i="16"/>
  <c r="O663" i="16"/>
  <c r="Q663" i="16"/>
  <c r="V663" i="16"/>
  <c r="G668" i="16"/>
  <c r="M668" i="16" s="1"/>
  <c r="I668" i="16"/>
  <c r="K668" i="16"/>
  <c r="O668" i="16"/>
  <c r="Q668" i="16"/>
  <c r="V668" i="16"/>
  <c r="G672" i="16"/>
  <c r="M672" i="16" s="1"/>
  <c r="I672" i="16"/>
  <c r="K672" i="16"/>
  <c r="O672" i="16"/>
  <c r="Q672" i="16"/>
  <c r="V672" i="16"/>
  <c r="G676" i="16"/>
  <c r="I676" i="16"/>
  <c r="K676" i="16"/>
  <c r="M676" i="16"/>
  <c r="O676" i="16"/>
  <c r="Q676" i="16"/>
  <c r="V676" i="16"/>
  <c r="G680" i="16"/>
  <c r="M680" i="16" s="1"/>
  <c r="I680" i="16"/>
  <c r="K680" i="16"/>
  <c r="O680" i="16"/>
  <c r="Q680" i="16"/>
  <c r="V680" i="16"/>
  <c r="G685" i="16"/>
  <c r="M685" i="16" s="1"/>
  <c r="I685" i="16"/>
  <c r="K685" i="16"/>
  <c r="O685" i="16"/>
  <c r="Q685" i="16"/>
  <c r="V685" i="16"/>
  <c r="G689" i="16"/>
  <c r="M689" i="16" s="1"/>
  <c r="I689" i="16"/>
  <c r="K689" i="16"/>
  <c r="O689" i="16"/>
  <c r="Q689" i="16"/>
  <c r="V689" i="16"/>
  <c r="G693" i="16"/>
  <c r="M693" i="16" s="1"/>
  <c r="I693" i="16"/>
  <c r="K693" i="16"/>
  <c r="O693" i="16"/>
  <c r="Q693" i="16"/>
  <c r="V693" i="16"/>
  <c r="G697" i="16"/>
  <c r="M697" i="16" s="1"/>
  <c r="I697" i="16"/>
  <c r="K697" i="16"/>
  <c r="O697" i="16"/>
  <c r="Q697" i="16"/>
  <c r="V697" i="16"/>
  <c r="G702" i="16"/>
  <c r="M702" i="16" s="1"/>
  <c r="I702" i="16"/>
  <c r="K702" i="16"/>
  <c r="O702" i="16"/>
  <c r="Q702" i="16"/>
  <c r="V702" i="16"/>
  <c r="G705" i="16"/>
  <c r="I705" i="16"/>
  <c r="K705" i="16"/>
  <c r="M705" i="16"/>
  <c r="O705" i="16"/>
  <c r="Q705" i="16"/>
  <c r="V705" i="16"/>
  <c r="G724" i="16"/>
  <c r="M724" i="16" s="1"/>
  <c r="I724" i="16"/>
  <c r="K724" i="16"/>
  <c r="O724" i="16"/>
  <c r="Q724" i="16"/>
  <c r="V724" i="16"/>
  <c r="G744" i="16"/>
  <c r="M744" i="16" s="1"/>
  <c r="I744" i="16"/>
  <c r="K744" i="16"/>
  <c r="O744" i="16"/>
  <c r="Q744" i="16"/>
  <c r="V744" i="16"/>
  <c r="G762" i="16"/>
  <c r="M762" i="16" s="1"/>
  <c r="I762" i="16"/>
  <c r="K762" i="16"/>
  <c r="O762" i="16"/>
  <c r="Q762" i="16"/>
  <c r="V762" i="16"/>
  <c r="G779" i="16"/>
  <c r="M779" i="16" s="1"/>
  <c r="I779" i="16"/>
  <c r="K779" i="16"/>
  <c r="O779" i="16"/>
  <c r="Q779" i="16"/>
  <c r="V779" i="16"/>
  <c r="G796" i="16"/>
  <c r="M796" i="16" s="1"/>
  <c r="I796" i="16"/>
  <c r="K796" i="16"/>
  <c r="O796" i="16"/>
  <c r="Q796" i="16"/>
  <c r="V796" i="16"/>
  <c r="G814" i="16"/>
  <c r="M814" i="16" s="1"/>
  <c r="I814" i="16"/>
  <c r="K814" i="16"/>
  <c r="O814" i="16"/>
  <c r="Q814" i="16"/>
  <c r="V814" i="16"/>
  <c r="G832" i="16"/>
  <c r="M832" i="16" s="1"/>
  <c r="I832" i="16"/>
  <c r="K832" i="16"/>
  <c r="O832" i="16"/>
  <c r="Q832" i="16"/>
  <c r="V832" i="16"/>
  <c r="G891" i="16"/>
  <c r="M891" i="16" s="1"/>
  <c r="I891" i="16"/>
  <c r="K891" i="16"/>
  <c r="O891" i="16"/>
  <c r="Q891" i="16"/>
  <c r="V891" i="16"/>
  <c r="G911" i="16"/>
  <c r="M911" i="16" s="1"/>
  <c r="I911" i="16"/>
  <c r="K911" i="16"/>
  <c r="O911" i="16"/>
  <c r="Q911" i="16"/>
  <c r="V911" i="16"/>
  <c r="G928" i="16"/>
  <c r="M928" i="16" s="1"/>
  <c r="I928" i="16"/>
  <c r="K928" i="16"/>
  <c r="O928" i="16"/>
  <c r="Q928" i="16"/>
  <c r="V928" i="16"/>
  <c r="G947" i="16"/>
  <c r="M947" i="16" s="1"/>
  <c r="I947" i="16"/>
  <c r="K947" i="16"/>
  <c r="O947" i="16"/>
  <c r="Q947" i="16"/>
  <c r="V947" i="16"/>
  <c r="G965" i="16"/>
  <c r="M965" i="16" s="1"/>
  <c r="I965" i="16"/>
  <c r="K965" i="16"/>
  <c r="O965" i="16"/>
  <c r="Q965" i="16"/>
  <c r="V965" i="16"/>
  <c r="G983" i="16"/>
  <c r="M983" i="16" s="1"/>
  <c r="I983" i="16"/>
  <c r="K983" i="16"/>
  <c r="O983" i="16"/>
  <c r="Q983" i="16"/>
  <c r="V983" i="16"/>
  <c r="G1001" i="16"/>
  <c r="M1001" i="16" s="1"/>
  <c r="I1001" i="16"/>
  <c r="K1001" i="16"/>
  <c r="O1001" i="16"/>
  <c r="Q1001" i="16"/>
  <c r="V1001" i="16"/>
  <c r="G1019" i="16"/>
  <c r="M1019" i="16" s="1"/>
  <c r="I1019" i="16"/>
  <c r="K1019" i="16"/>
  <c r="O1019" i="16"/>
  <c r="Q1019" i="16"/>
  <c r="V1019" i="16"/>
  <c r="G1039" i="16"/>
  <c r="M1039" i="16" s="1"/>
  <c r="I1039" i="16"/>
  <c r="K1039" i="16"/>
  <c r="O1039" i="16"/>
  <c r="Q1039" i="16"/>
  <c r="V1039" i="16"/>
  <c r="G1058" i="16"/>
  <c r="M1058" i="16" s="1"/>
  <c r="I1058" i="16"/>
  <c r="K1058" i="16"/>
  <c r="O1058" i="16"/>
  <c r="Q1058" i="16"/>
  <c r="V1058" i="16"/>
  <c r="G1077" i="16"/>
  <c r="I1077" i="16"/>
  <c r="K1077" i="16"/>
  <c r="M1077" i="16"/>
  <c r="O1077" i="16"/>
  <c r="Q1077" i="16"/>
  <c r="V1077" i="16"/>
  <c r="G1094" i="16"/>
  <c r="M1094" i="16" s="1"/>
  <c r="I1094" i="16"/>
  <c r="K1094" i="16"/>
  <c r="O1094" i="16"/>
  <c r="Q1094" i="16"/>
  <c r="V1094" i="16"/>
  <c r="G1111" i="16"/>
  <c r="I1111" i="16"/>
  <c r="K1111" i="16"/>
  <c r="M1111" i="16"/>
  <c r="O1111" i="16"/>
  <c r="Q1111" i="16"/>
  <c r="V1111" i="16"/>
  <c r="G1128" i="16"/>
  <c r="M1128" i="16" s="1"/>
  <c r="I1128" i="16"/>
  <c r="K1128" i="16"/>
  <c r="O1128" i="16"/>
  <c r="Q1128" i="16"/>
  <c r="V1128" i="16"/>
  <c r="G1157" i="16"/>
  <c r="M1157" i="16" s="1"/>
  <c r="I1157" i="16"/>
  <c r="K1157" i="16"/>
  <c r="O1157" i="16"/>
  <c r="Q1157" i="16"/>
  <c r="V1157" i="16"/>
  <c r="G1171" i="16"/>
  <c r="M1171" i="16" s="1"/>
  <c r="I1171" i="16"/>
  <c r="K1171" i="16"/>
  <c r="O1171" i="16"/>
  <c r="Q1171" i="16"/>
  <c r="V1171" i="16"/>
  <c r="G1191" i="16"/>
  <c r="M1191" i="16" s="1"/>
  <c r="I1191" i="16"/>
  <c r="K1191" i="16"/>
  <c r="O1191" i="16"/>
  <c r="Q1191" i="16"/>
  <c r="V1191" i="16"/>
  <c r="G1217" i="16"/>
  <c r="M1217" i="16" s="1"/>
  <c r="I1217" i="16"/>
  <c r="K1217" i="16"/>
  <c r="O1217" i="16"/>
  <c r="Q1217" i="16"/>
  <c r="V1217" i="16"/>
  <c r="G1232" i="16"/>
  <c r="M1232" i="16" s="1"/>
  <c r="I1232" i="16"/>
  <c r="K1232" i="16"/>
  <c r="O1232" i="16"/>
  <c r="Q1232" i="16"/>
  <c r="V1232" i="16"/>
  <c r="G1250" i="16"/>
  <c r="M1250" i="16" s="1"/>
  <c r="I1250" i="16"/>
  <c r="K1250" i="16"/>
  <c r="O1250" i="16"/>
  <c r="Q1250" i="16"/>
  <c r="V1250" i="16"/>
  <c r="G1266" i="16"/>
  <c r="M1266" i="16" s="1"/>
  <c r="I1266" i="16"/>
  <c r="K1266" i="16"/>
  <c r="O1266" i="16"/>
  <c r="Q1266" i="16"/>
  <c r="V1266" i="16"/>
  <c r="G1271" i="16"/>
  <c r="M1271" i="16" s="1"/>
  <c r="I1271" i="16"/>
  <c r="K1271" i="16"/>
  <c r="O1271" i="16"/>
  <c r="Q1271" i="16"/>
  <c r="V1271" i="16"/>
  <c r="G1277" i="16"/>
  <c r="M1277" i="16" s="1"/>
  <c r="I1277" i="16"/>
  <c r="K1277" i="16"/>
  <c r="O1277" i="16"/>
  <c r="Q1277" i="16"/>
  <c r="V1277" i="16"/>
  <c r="G1289" i="16"/>
  <c r="I1289" i="16"/>
  <c r="K1289" i="16"/>
  <c r="O1289" i="16"/>
  <c r="Q1289" i="16"/>
  <c r="V1289" i="16"/>
  <c r="G1298" i="16"/>
  <c r="I1298" i="16"/>
  <c r="K1298" i="16"/>
  <c r="O1298" i="16"/>
  <c r="Q1298" i="16"/>
  <c r="V1298" i="16"/>
  <c r="G1303" i="16"/>
  <c r="M1303" i="16" s="1"/>
  <c r="I1303" i="16"/>
  <c r="K1303" i="16"/>
  <c r="O1303" i="16"/>
  <c r="Q1303" i="16"/>
  <c r="Q1276" i="16" s="1"/>
  <c r="V1303" i="16"/>
  <c r="G1309" i="16"/>
  <c r="M1309" i="16" s="1"/>
  <c r="I1309" i="16"/>
  <c r="K1309" i="16"/>
  <c r="O1309" i="16"/>
  <c r="Q1309" i="16"/>
  <c r="V1309" i="16"/>
  <c r="G1314" i="16"/>
  <c r="I1314" i="16"/>
  <c r="K1314" i="16"/>
  <c r="O1314" i="16"/>
  <c r="Q1314" i="16"/>
  <c r="V1314" i="16"/>
  <c r="G1318" i="16"/>
  <c r="M1318" i="16" s="1"/>
  <c r="I1318" i="16"/>
  <c r="I1308" i="16" s="1"/>
  <c r="K1318" i="16"/>
  <c r="O1318" i="16"/>
  <c r="Q1318" i="16"/>
  <c r="V1318" i="16"/>
  <c r="G1323" i="16"/>
  <c r="M1323" i="16" s="1"/>
  <c r="I1323" i="16"/>
  <c r="K1323" i="16"/>
  <c r="O1323" i="16"/>
  <c r="Q1323" i="16"/>
  <c r="V1323" i="16"/>
  <c r="G1332" i="16"/>
  <c r="I1332" i="16"/>
  <c r="K1332" i="16"/>
  <c r="O1332" i="16"/>
  <c r="Q1332" i="16"/>
  <c r="V1332" i="16"/>
  <c r="G1347" i="16"/>
  <c r="M1347" i="16" s="1"/>
  <c r="I1347" i="16"/>
  <c r="K1347" i="16"/>
  <c r="O1347" i="16"/>
  <c r="Q1347" i="16"/>
  <c r="V1347" i="16"/>
  <c r="G1370" i="16"/>
  <c r="M1370" i="16" s="1"/>
  <c r="I1370" i="16"/>
  <c r="K1370" i="16"/>
  <c r="O1370" i="16"/>
  <c r="Q1370" i="16"/>
  <c r="V1370" i="16"/>
  <c r="V1328" i="16" s="1"/>
  <c r="G1386" i="16"/>
  <c r="I1386" i="16"/>
  <c r="K1386" i="16"/>
  <c r="M1386" i="16"/>
  <c r="O1386" i="16"/>
  <c r="Q1386" i="16"/>
  <c r="V1386" i="16"/>
  <c r="G1407" i="16"/>
  <c r="M1407" i="16" s="1"/>
  <c r="I1407" i="16"/>
  <c r="K1407" i="16"/>
  <c r="O1407" i="16"/>
  <c r="Q1407" i="16"/>
  <c r="V1407" i="16"/>
  <c r="G1424" i="16"/>
  <c r="M1424" i="16" s="1"/>
  <c r="I1424" i="16"/>
  <c r="K1424" i="16"/>
  <c r="O1424" i="16"/>
  <c r="Q1424" i="16"/>
  <c r="V1424" i="16"/>
  <c r="G1429" i="16"/>
  <c r="M1429" i="16" s="1"/>
  <c r="I1429" i="16"/>
  <c r="K1429" i="16"/>
  <c r="O1429" i="16"/>
  <c r="Q1429" i="16"/>
  <c r="V1429" i="16"/>
  <c r="G1435" i="16"/>
  <c r="G1434" i="16" s="1"/>
  <c r="I1435" i="16"/>
  <c r="K1435" i="16"/>
  <c r="K1434" i="16" s="1"/>
  <c r="O1435" i="16"/>
  <c r="Q1435" i="16"/>
  <c r="V1435" i="16"/>
  <c r="V1434" i="16" s="1"/>
  <c r="G1470" i="16"/>
  <c r="M1470" i="16" s="1"/>
  <c r="I1470" i="16"/>
  <c r="K1470" i="16"/>
  <c r="O1470" i="16"/>
  <c r="Q1470" i="16"/>
  <c r="V1470" i="16"/>
  <c r="AE1504" i="16"/>
  <c r="F47" i="1" s="1"/>
  <c r="BA1171" i="15"/>
  <c r="BA1163" i="15"/>
  <c r="BA1162" i="15"/>
  <c r="BA1156" i="15"/>
  <c r="BA1154" i="15"/>
  <c r="BA1153" i="15"/>
  <c r="BA1145" i="15"/>
  <c r="BA1144" i="15"/>
  <c r="BA1138" i="15"/>
  <c r="BA1135" i="15"/>
  <c r="BA1134" i="15"/>
  <c r="BA1126" i="15"/>
  <c r="BA1125" i="15"/>
  <c r="BA1124" i="15"/>
  <c r="BA1118" i="15"/>
  <c r="BA1116" i="15"/>
  <c r="BA1115" i="15"/>
  <c r="BA1107" i="15"/>
  <c r="BA1106" i="15"/>
  <c r="BA1100" i="15"/>
  <c r="BA1098" i="15"/>
  <c r="BA1097" i="15"/>
  <c r="BA1089" i="15"/>
  <c r="BA1088" i="15"/>
  <c r="BA1082" i="15"/>
  <c r="BA1080" i="15"/>
  <c r="BA1073" i="15"/>
  <c r="BA1072" i="15"/>
  <c r="BA1066" i="15"/>
  <c r="BA1064" i="15"/>
  <c r="BA1057" i="15"/>
  <c r="BA1056" i="15"/>
  <c r="BA1050" i="15"/>
  <c r="BA1048" i="15"/>
  <c r="BA1041" i="15"/>
  <c r="BA1036" i="15"/>
  <c r="BA1034" i="15"/>
  <c r="BA1032" i="15"/>
  <c r="BA1031" i="15"/>
  <c r="BA1018" i="15"/>
  <c r="BA1012" i="15"/>
  <c r="BA1010" i="15"/>
  <c r="BA973" i="15"/>
  <c r="BA943" i="15"/>
  <c r="BA922" i="15"/>
  <c r="BA918" i="15"/>
  <c r="BA911" i="15"/>
  <c r="BA903" i="15"/>
  <c r="BA893" i="15"/>
  <c r="BA885" i="15"/>
  <c r="BA875" i="15"/>
  <c r="BA867" i="15"/>
  <c r="BA865" i="15"/>
  <c r="BA858" i="15"/>
  <c r="BA849" i="15"/>
  <c r="BA840" i="15"/>
  <c r="BA832" i="15"/>
  <c r="BA821" i="15"/>
  <c r="BA813" i="15"/>
  <c r="BA804" i="15"/>
  <c r="BA796" i="15"/>
  <c r="BA787" i="15"/>
  <c r="BA779" i="15"/>
  <c r="BA776" i="15"/>
  <c r="BA766" i="15"/>
  <c r="BA757" i="15"/>
  <c r="BA726" i="15"/>
  <c r="BA717" i="15"/>
  <c r="BA708" i="15"/>
  <c r="BA700" i="15"/>
  <c r="BA692" i="15"/>
  <c r="BA684" i="15"/>
  <c r="BA674" i="15"/>
  <c r="BA666" i="15"/>
  <c r="BA656" i="15"/>
  <c r="BA649" i="15"/>
  <c r="BA641" i="15"/>
  <c r="BA637" i="15"/>
  <c r="BA636" i="15"/>
  <c r="BA621" i="15"/>
  <c r="BA616" i="15"/>
  <c r="BA615" i="15"/>
  <c r="BA242" i="15"/>
  <c r="BA78" i="15"/>
  <c r="BA32" i="15"/>
  <c r="BA22" i="15"/>
  <c r="G9" i="15"/>
  <c r="M9" i="15" s="1"/>
  <c r="I9" i="15"/>
  <c r="I8" i="15" s="1"/>
  <c r="K9" i="15"/>
  <c r="O9" i="15"/>
  <c r="Q9" i="15"/>
  <c r="V9" i="15"/>
  <c r="G16" i="15"/>
  <c r="I16" i="15"/>
  <c r="K16" i="15"/>
  <c r="M16" i="15"/>
  <c r="O16" i="15"/>
  <c r="Q16" i="15"/>
  <c r="V16" i="15"/>
  <c r="G21" i="15"/>
  <c r="M21" i="15" s="1"/>
  <c r="I21" i="15"/>
  <c r="K21" i="15"/>
  <c r="O21" i="15"/>
  <c r="Q21" i="15"/>
  <c r="V21" i="15"/>
  <c r="G31" i="15"/>
  <c r="M31" i="15" s="1"/>
  <c r="I31" i="15"/>
  <c r="K31" i="15"/>
  <c r="O31" i="15"/>
  <c r="Q31" i="15"/>
  <c r="V31" i="15"/>
  <c r="G51" i="15"/>
  <c r="M51" i="15" s="1"/>
  <c r="I51" i="15"/>
  <c r="K51" i="15"/>
  <c r="O51" i="15"/>
  <c r="Q51" i="15"/>
  <c r="V51" i="15"/>
  <c r="G54" i="15"/>
  <c r="M54" i="15" s="1"/>
  <c r="I54" i="15"/>
  <c r="K54" i="15"/>
  <c r="O54" i="15"/>
  <c r="Q54" i="15"/>
  <c r="V54" i="15"/>
  <c r="G57" i="15"/>
  <c r="M57" i="15" s="1"/>
  <c r="I57" i="15"/>
  <c r="K57" i="15"/>
  <c r="O57" i="15"/>
  <c r="Q57" i="15"/>
  <c r="V57" i="15"/>
  <c r="G61" i="15"/>
  <c r="M61" i="15" s="1"/>
  <c r="I61" i="15"/>
  <c r="K61" i="15"/>
  <c r="O61" i="15"/>
  <c r="Q61" i="15"/>
  <c r="V61" i="15"/>
  <c r="G64" i="15"/>
  <c r="I64" i="15"/>
  <c r="K64" i="15"/>
  <c r="O64" i="15"/>
  <c r="Q64" i="15"/>
  <c r="V64" i="15"/>
  <c r="G67" i="15"/>
  <c r="I67" i="15"/>
  <c r="K67" i="15"/>
  <c r="M67" i="15"/>
  <c r="O67" i="15"/>
  <c r="Q67" i="15"/>
  <c r="V67" i="15"/>
  <c r="G70" i="15"/>
  <c r="I70" i="15"/>
  <c r="K70" i="15"/>
  <c r="M70" i="15"/>
  <c r="O70" i="15"/>
  <c r="Q70" i="15"/>
  <c r="V70" i="15"/>
  <c r="G73" i="15"/>
  <c r="M73" i="15" s="1"/>
  <c r="I73" i="15"/>
  <c r="K73" i="15"/>
  <c r="O73" i="15"/>
  <c r="Q73" i="15"/>
  <c r="V73" i="15"/>
  <c r="G77" i="15"/>
  <c r="M77" i="15" s="1"/>
  <c r="I77" i="15"/>
  <c r="K77" i="15"/>
  <c r="O77" i="15"/>
  <c r="Q77" i="15"/>
  <c r="V77" i="15"/>
  <c r="G85" i="15"/>
  <c r="M85" i="15" s="1"/>
  <c r="I85" i="15"/>
  <c r="K85" i="15"/>
  <c r="O85" i="15"/>
  <c r="Q85" i="15"/>
  <c r="V85" i="15"/>
  <c r="G125" i="15"/>
  <c r="I125" i="15"/>
  <c r="K125" i="15"/>
  <c r="O125" i="15"/>
  <c r="Q125" i="15"/>
  <c r="V125" i="15"/>
  <c r="G132" i="15"/>
  <c r="M132" i="15" s="1"/>
  <c r="I132" i="15"/>
  <c r="K132" i="15"/>
  <c r="O132" i="15"/>
  <c r="Q132" i="15"/>
  <c r="V132" i="15"/>
  <c r="G203" i="15"/>
  <c r="M203" i="15" s="1"/>
  <c r="I203" i="15"/>
  <c r="K203" i="15"/>
  <c r="O203" i="15"/>
  <c r="Q203" i="15"/>
  <c r="V203" i="15"/>
  <c r="G209" i="15"/>
  <c r="I209" i="15"/>
  <c r="K209" i="15"/>
  <c r="O209" i="15"/>
  <c r="Q209" i="15"/>
  <c r="V209" i="15"/>
  <c r="G215" i="15"/>
  <c r="M215" i="15" s="1"/>
  <c r="I215" i="15"/>
  <c r="K215" i="15"/>
  <c r="O215" i="15"/>
  <c r="Q215" i="15"/>
  <c r="V215" i="15"/>
  <c r="G221" i="15"/>
  <c r="M221" i="15" s="1"/>
  <c r="I221" i="15"/>
  <c r="I202" i="15" s="1"/>
  <c r="K221" i="15"/>
  <c r="O221" i="15"/>
  <c r="Q221" i="15"/>
  <c r="V221" i="15"/>
  <c r="G227" i="15"/>
  <c r="M227" i="15" s="1"/>
  <c r="I227" i="15"/>
  <c r="K227" i="15"/>
  <c r="O227" i="15"/>
  <c r="Q227" i="15"/>
  <c r="V227" i="15"/>
  <c r="V233" i="15"/>
  <c r="G234" i="15"/>
  <c r="M234" i="15" s="1"/>
  <c r="M233" i="15" s="1"/>
  <c r="I234" i="15"/>
  <c r="I233" i="15" s="1"/>
  <c r="K234" i="15"/>
  <c r="K233" i="15" s="1"/>
  <c r="O234" i="15"/>
  <c r="O233" i="15" s="1"/>
  <c r="Q234" i="15"/>
  <c r="Q233" i="15" s="1"/>
  <c r="V234" i="15"/>
  <c r="G241" i="15"/>
  <c r="M241" i="15" s="1"/>
  <c r="I241" i="15"/>
  <c r="K241" i="15"/>
  <c r="O241" i="15"/>
  <c r="Q241" i="15"/>
  <c r="V241" i="15"/>
  <c r="G249" i="15"/>
  <c r="I249" i="15"/>
  <c r="K249" i="15"/>
  <c r="O249" i="15"/>
  <c r="Q249" i="15"/>
  <c r="V249" i="15"/>
  <c r="G255" i="15"/>
  <c r="M255" i="15" s="1"/>
  <c r="I255" i="15"/>
  <c r="K255" i="15"/>
  <c r="O255" i="15"/>
  <c r="Q255" i="15"/>
  <c r="V255" i="15"/>
  <c r="G259" i="15"/>
  <c r="M259" i="15" s="1"/>
  <c r="I259" i="15"/>
  <c r="K259" i="15"/>
  <c r="O259" i="15"/>
  <c r="Q259" i="15"/>
  <c r="V259" i="15"/>
  <c r="G263" i="15"/>
  <c r="M263" i="15" s="1"/>
  <c r="I263" i="15"/>
  <c r="K263" i="15"/>
  <c r="O263" i="15"/>
  <c r="Q263" i="15"/>
  <c r="V263" i="15"/>
  <c r="G268" i="15"/>
  <c r="M268" i="15" s="1"/>
  <c r="I268" i="15"/>
  <c r="K268" i="15"/>
  <c r="O268" i="15"/>
  <c r="Q268" i="15"/>
  <c r="V268" i="15"/>
  <c r="G272" i="15"/>
  <c r="M272" i="15" s="1"/>
  <c r="I272" i="15"/>
  <c r="K272" i="15"/>
  <c r="O272" i="15"/>
  <c r="Q272" i="15"/>
  <c r="V272" i="15"/>
  <c r="G276" i="15"/>
  <c r="M276" i="15" s="1"/>
  <c r="I276" i="15"/>
  <c r="K276" i="15"/>
  <c r="O276" i="15"/>
  <c r="Q276" i="15"/>
  <c r="V276" i="15"/>
  <c r="G280" i="15"/>
  <c r="M280" i="15" s="1"/>
  <c r="I280" i="15"/>
  <c r="K280" i="15"/>
  <c r="O280" i="15"/>
  <c r="Q280" i="15"/>
  <c r="V280" i="15"/>
  <c r="G285" i="15"/>
  <c r="M285" i="15" s="1"/>
  <c r="I285" i="15"/>
  <c r="I284" i="15" s="1"/>
  <c r="K285" i="15"/>
  <c r="O285" i="15"/>
  <c r="O284" i="15" s="1"/>
  <c r="Q285" i="15"/>
  <c r="V285" i="15"/>
  <c r="G290" i="15"/>
  <c r="M290" i="15" s="1"/>
  <c r="I290" i="15"/>
  <c r="K290" i="15"/>
  <c r="O290" i="15"/>
  <c r="Q290" i="15"/>
  <c r="V290" i="15"/>
  <c r="G296" i="15"/>
  <c r="M296" i="15" s="1"/>
  <c r="I296" i="15"/>
  <c r="K296" i="15"/>
  <c r="O296" i="15"/>
  <c r="Q296" i="15"/>
  <c r="V296" i="15"/>
  <c r="G314" i="15"/>
  <c r="M314" i="15" s="1"/>
  <c r="I314" i="15"/>
  <c r="K314" i="15"/>
  <c r="O314" i="15"/>
  <c r="Q314" i="15"/>
  <c r="V314" i="15"/>
  <c r="G326" i="15"/>
  <c r="M326" i="15" s="1"/>
  <c r="I326" i="15"/>
  <c r="K326" i="15"/>
  <c r="O326" i="15"/>
  <c r="Q326" i="15"/>
  <c r="V326" i="15"/>
  <c r="G332" i="15"/>
  <c r="M332" i="15" s="1"/>
  <c r="I332" i="15"/>
  <c r="K332" i="15"/>
  <c r="O332" i="15"/>
  <c r="Q332" i="15"/>
  <c r="V332" i="15"/>
  <c r="G339" i="15"/>
  <c r="M339" i="15" s="1"/>
  <c r="I339" i="15"/>
  <c r="K339" i="15"/>
  <c r="O339" i="15"/>
  <c r="Q339" i="15"/>
  <c r="V339" i="15"/>
  <c r="G346" i="15"/>
  <c r="M346" i="15" s="1"/>
  <c r="I346" i="15"/>
  <c r="K346" i="15"/>
  <c r="O346" i="15"/>
  <c r="Q346" i="15"/>
  <c r="V346" i="15"/>
  <c r="G353" i="15"/>
  <c r="M353" i="15" s="1"/>
  <c r="I353" i="15"/>
  <c r="K353" i="15"/>
  <c r="O353" i="15"/>
  <c r="Q353" i="15"/>
  <c r="V353" i="15"/>
  <c r="G360" i="15"/>
  <c r="M360" i="15" s="1"/>
  <c r="I360" i="15"/>
  <c r="K360" i="15"/>
  <c r="O360" i="15"/>
  <c r="Q360" i="15"/>
  <c r="V360" i="15"/>
  <c r="G366" i="15"/>
  <c r="M366" i="15" s="1"/>
  <c r="I366" i="15"/>
  <c r="K366" i="15"/>
  <c r="O366" i="15"/>
  <c r="Q366" i="15"/>
  <c r="V366" i="15"/>
  <c r="G370" i="15"/>
  <c r="M370" i="15" s="1"/>
  <c r="I370" i="15"/>
  <c r="K370" i="15"/>
  <c r="O370" i="15"/>
  <c r="Q370" i="15"/>
  <c r="V370" i="15"/>
  <c r="G374" i="15"/>
  <c r="M374" i="15" s="1"/>
  <c r="I374" i="15"/>
  <c r="K374" i="15"/>
  <c r="O374" i="15"/>
  <c r="Q374" i="15"/>
  <c r="V374" i="15"/>
  <c r="G378" i="15"/>
  <c r="M378" i="15" s="1"/>
  <c r="I378" i="15"/>
  <c r="K378" i="15"/>
  <c r="O378" i="15"/>
  <c r="Q378" i="15"/>
  <c r="V378" i="15"/>
  <c r="G382" i="15"/>
  <c r="M382" i="15" s="1"/>
  <c r="I382" i="15"/>
  <c r="K382" i="15"/>
  <c r="O382" i="15"/>
  <c r="Q382" i="15"/>
  <c r="V382" i="15"/>
  <c r="G390" i="15"/>
  <c r="M390" i="15" s="1"/>
  <c r="I390" i="15"/>
  <c r="K390" i="15"/>
  <c r="O390" i="15"/>
  <c r="Q390" i="15"/>
  <c r="V390" i="15"/>
  <c r="G393" i="15"/>
  <c r="M393" i="15" s="1"/>
  <c r="I393" i="15"/>
  <c r="K393" i="15"/>
  <c r="O393" i="15"/>
  <c r="Q393" i="15"/>
  <c r="V393" i="15"/>
  <c r="G396" i="15"/>
  <c r="M396" i="15" s="1"/>
  <c r="I396" i="15"/>
  <c r="K396" i="15"/>
  <c r="O396" i="15"/>
  <c r="Q396" i="15"/>
  <c r="V396" i="15"/>
  <c r="G400" i="15"/>
  <c r="M400" i="15" s="1"/>
  <c r="I400" i="15"/>
  <c r="K400" i="15"/>
  <c r="O400" i="15"/>
  <c r="Q400" i="15"/>
  <c r="V400" i="15"/>
  <c r="G404" i="15"/>
  <c r="M404" i="15" s="1"/>
  <c r="I404" i="15"/>
  <c r="K404" i="15"/>
  <c r="O404" i="15"/>
  <c r="Q404" i="15"/>
  <c r="V404" i="15"/>
  <c r="G412" i="15"/>
  <c r="M412" i="15" s="1"/>
  <c r="I412" i="15"/>
  <c r="K412" i="15"/>
  <c r="O412" i="15"/>
  <c r="Q412" i="15"/>
  <c r="V412" i="15"/>
  <c r="G428" i="15"/>
  <c r="M428" i="15" s="1"/>
  <c r="I428" i="15"/>
  <c r="K428" i="15"/>
  <c r="O428" i="15"/>
  <c r="Q428" i="15"/>
  <c r="V428" i="15"/>
  <c r="G450" i="15"/>
  <c r="M450" i="15" s="1"/>
  <c r="I450" i="15"/>
  <c r="K450" i="15"/>
  <c r="O450" i="15"/>
  <c r="Q450" i="15"/>
  <c r="V450" i="15"/>
  <c r="G460" i="15"/>
  <c r="M460" i="15" s="1"/>
  <c r="I460" i="15"/>
  <c r="K460" i="15"/>
  <c r="O460" i="15"/>
  <c r="Q460" i="15"/>
  <c r="V460" i="15"/>
  <c r="G467" i="15"/>
  <c r="M467" i="15" s="1"/>
  <c r="I467" i="15"/>
  <c r="K467" i="15"/>
  <c r="O467" i="15"/>
  <c r="Q467" i="15"/>
  <c r="V467" i="15"/>
  <c r="G483" i="15"/>
  <c r="M483" i="15" s="1"/>
  <c r="I483" i="15"/>
  <c r="K483" i="15"/>
  <c r="O483" i="15"/>
  <c r="Q483" i="15"/>
  <c r="V483" i="15"/>
  <c r="G500" i="15"/>
  <c r="M500" i="15" s="1"/>
  <c r="I500" i="15"/>
  <c r="K500" i="15"/>
  <c r="O500" i="15"/>
  <c r="Q500" i="15"/>
  <c r="V500" i="15"/>
  <c r="G520" i="15"/>
  <c r="M520" i="15" s="1"/>
  <c r="I520" i="15"/>
  <c r="K520" i="15"/>
  <c r="O520" i="15"/>
  <c r="Q520" i="15"/>
  <c r="V520" i="15"/>
  <c r="G535" i="15"/>
  <c r="M535" i="15" s="1"/>
  <c r="I535" i="15"/>
  <c r="K535" i="15"/>
  <c r="O535" i="15"/>
  <c r="Q535" i="15"/>
  <c r="V535" i="15"/>
  <c r="G550" i="15"/>
  <c r="M550" i="15" s="1"/>
  <c r="I550" i="15"/>
  <c r="K550" i="15"/>
  <c r="O550" i="15"/>
  <c r="Q550" i="15"/>
  <c r="V550" i="15"/>
  <c r="G557" i="15"/>
  <c r="M557" i="15" s="1"/>
  <c r="I557" i="15"/>
  <c r="K557" i="15"/>
  <c r="O557" i="15"/>
  <c r="Q557" i="15"/>
  <c r="V557" i="15"/>
  <c r="G564" i="15"/>
  <c r="M564" i="15" s="1"/>
  <c r="I564" i="15"/>
  <c r="K564" i="15"/>
  <c r="O564" i="15"/>
  <c r="Q564" i="15"/>
  <c r="V564" i="15"/>
  <c r="G574" i="15"/>
  <c r="M574" i="15" s="1"/>
  <c r="I574" i="15"/>
  <c r="K574" i="15"/>
  <c r="O574" i="15"/>
  <c r="Q574" i="15"/>
  <c r="V574" i="15"/>
  <c r="G579" i="15"/>
  <c r="M579" i="15" s="1"/>
  <c r="I579" i="15"/>
  <c r="K579" i="15"/>
  <c r="O579" i="15"/>
  <c r="Q579" i="15"/>
  <c r="V579" i="15"/>
  <c r="G584" i="15"/>
  <c r="M584" i="15" s="1"/>
  <c r="I584" i="15"/>
  <c r="K584" i="15"/>
  <c r="O584" i="15"/>
  <c r="Q584" i="15"/>
  <c r="V584" i="15"/>
  <c r="G588" i="15"/>
  <c r="M588" i="15" s="1"/>
  <c r="I588" i="15"/>
  <c r="K588" i="15"/>
  <c r="O588" i="15"/>
  <c r="Q588" i="15"/>
  <c r="V588" i="15"/>
  <c r="G592" i="15"/>
  <c r="M592" i="15" s="1"/>
  <c r="I592" i="15"/>
  <c r="K592" i="15"/>
  <c r="O592" i="15"/>
  <c r="Q592" i="15"/>
  <c r="V592" i="15"/>
  <c r="G597" i="15"/>
  <c r="M597" i="15" s="1"/>
  <c r="I597" i="15"/>
  <c r="K597" i="15"/>
  <c r="O597" i="15"/>
  <c r="Q597" i="15"/>
  <c r="V597" i="15"/>
  <c r="G601" i="15"/>
  <c r="M601" i="15" s="1"/>
  <c r="I601" i="15"/>
  <c r="K601" i="15"/>
  <c r="O601" i="15"/>
  <c r="Q601" i="15"/>
  <c r="V601" i="15"/>
  <c r="G605" i="15"/>
  <c r="M605" i="15" s="1"/>
  <c r="I605" i="15"/>
  <c r="K605" i="15"/>
  <c r="O605" i="15"/>
  <c r="Q605" i="15"/>
  <c r="V605" i="15"/>
  <c r="G609" i="15"/>
  <c r="M609" i="15" s="1"/>
  <c r="I609" i="15"/>
  <c r="K609" i="15"/>
  <c r="O609" i="15"/>
  <c r="Q609" i="15"/>
  <c r="V609" i="15"/>
  <c r="G617" i="15"/>
  <c r="M617" i="15" s="1"/>
  <c r="I617" i="15"/>
  <c r="K617" i="15"/>
  <c r="O617" i="15"/>
  <c r="Q617" i="15"/>
  <c r="V617" i="15"/>
  <c r="G620" i="15"/>
  <c r="M620" i="15" s="1"/>
  <c r="I620" i="15"/>
  <c r="K620" i="15"/>
  <c r="O620" i="15"/>
  <c r="Q620" i="15"/>
  <c r="V620" i="15"/>
  <c r="G640" i="15"/>
  <c r="I640" i="15"/>
  <c r="K640" i="15"/>
  <c r="M640" i="15"/>
  <c r="O640" i="15"/>
  <c r="Q640" i="15"/>
  <c r="V640" i="15"/>
  <c r="G655" i="15"/>
  <c r="M655" i="15" s="1"/>
  <c r="I655" i="15"/>
  <c r="K655" i="15"/>
  <c r="O655" i="15"/>
  <c r="Q655" i="15"/>
  <c r="V655" i="15"/>
  <c r="G673" i="15"/>
  <c r="M673" i="15" s="1"/>
  <c r="I673" i="15"/>
  <c r="K673" i="15"/>
  <c r="O673" i="15"/>
  <c r="Q673" i="15"/>
  <c r="V673" i="15"/>
  <c r="G691" i="15"/>
  <c r="M691" i="15" s="1"/>
  <c r="I691" i="15"/>
  <c r="K691" i="15"/>
  <c r="O691" i="15"/>
  <c r="Q691" i="15"/>
  <c r="V691" i="15"/>
  <c r="G707" i="15"/>
  <c r="M707" i="15" s="1"/>
  <c r="I707" i="15"/>
  <c r="K707" i="15"/>
  <c r="O707" i="15"/>
  <c r="Q707" i="15"/>
  <c r="V707" i="15"/>
  <c r="G756" i="15"/>
  <c r="M756" i="15" s="1"/>
  <c r="I756" i="15"/>
  <c r="K756" i="15"/>
  <c r="O756" i="15"/>
  <c r="Q756" i="15"/>
  <c r="V756" i="15"/>
  <c r="G778" i="15"/>
  <c r="M778" i="15" s="1"/>
  <c r="I778" i="15"/>
  <c r="K778" i="15"/>
  <c r="O778" i="15"/>
  <c r="Q778" i="15"/>
  <c r="V778" i="15"/>
  <c r="G795" i="15"/>
  <c r="M795" i="15" s="1"/>
  <c r="I795" i="15"/>
  <c r="K795" i="15"/>
  <c r="O795" i="15"/>
  <c r="Q795" i="15"/>
  <c r="V795" i="15"/>
  <c r="G812" i="15"/>
  <c r="M812" i="15" s="1"/>
  <c r="I812" i="15"/>
  <c r="K812" i="15"/>
  <c r="O812" i="15"/>
  <c r="Q812" i="15"/>
  <c r="V812" i="15"/>
  <c r="G831" i="15"/>
  <c r="M831" i="15" s="1"/>
  <c r="I831" i="15"/>
  <c r="K831" i="15"/>
  <c r="O831" i="15"/>
  <c r="Q831" i="15"/>
  <c r="V831" i="15"/>
  <c r="G848" i="15"/>
  <c r="M848" i="15" s="1"/>
  <c r="I848" i="15"/>
  <c r="K848" i="15"/>
  <c r="O848" i="15"/>
  <c r="Q848" i="15"/>
  <c r="V848" i="15"/>
  <c r="G866" i="15"/>
  <c r="M866" i="15" s="1"/>
  <c r="I866" i="15"/>
  <c r="K866" i="15"/>
  <c r="O866" i="15"/>
  <c r="Q866" i="15"/>
  <c r="V866" i="15"/>
  <c r="G884" i="15"/>
  <c r="M884" i="15" s="1"/>
  <c r="I884" i="15"/>
  <c r="K884" i="15"/>
  <c r="O884" i="15"/>
  <c r="Q884" i="15"/>
  <c r="V884" i="15"/>
  <c r="G902" i="15"/>
  <c r="M902" i="15" s="1"/>
  <c r="I902" i="15"/>
  <c r="K902" i="15"/>
  <c r="O902" i="15"/>
  <c r="Q902" i="15"/>
  <c r="V902" i="15"/>
  <c r="G921" i="15"/>
  <c r="M921" i="15" s="1"/>
  <c r="I921" i="15"/>
  <c r="K921" i="15"/>
  <c r="O921" i="15"/>
  <c r="Q921" i="15"/>
  <c r="V921" i="15"/>
  <c r="G942" i="15"/>
  <c r="M942" i="15" s="1"/>
  <c r="I942" i="15"/>
  <c r="K942" i="15"/>
  <c r="O942" i="15"/>
  <c r="Q942" i="15"/>
  <c r="V942" i="15"/>
  <c r="G972" i="15"/>
  <c r="M972" i="15" s="1"/>
  <c r="I972" i="15"/>
  <c r="K972" i="15"/>
  <c r="O972" i="15"/>
  <c r="Q972" i="15"/>
  <c r="V972" i="15"/>
  <c r="G998" i="15"/>
  <c r="M998" i="15" s="1"/>
  <c r="I998" i="15"/>
  <c r="K998" i="15"/>
  <c r="O998" i="15"/>
  <c r="Q998" i="15"/>
  <c r="V998" i="15"/>
  <c r="G1003" i="15"/>
  <c r="M1003" i="15" s="1"/>
  <c r="I1003" i="15"/>
  <c r="K1003" i="15"/>
  <c r="O1003" i="15"/>
  <c r="Q1003" i="15"/>
  <c r="V1003" i="15"/>
  <c r="G1009" i="15"/>
  <c r="M1009" i="15" s="1"/>
  <c r="I1009" i="15"/>
  <c r="K1009" i="15"/>
  <c r="O1009" i="15"/>
  <c r="O1008" i="15" s="1"/>
  <c r="Q1009" i="15"/>
  <c r="V1009" i="15"/>
  <c r="G1019" i="15"/>
  <c r="M1019" i="15" s="1"/>
  <c r="I1019" i="15"/>
  <c r="K1019" i="15"/>
  <c r="O1019" i="15"/>
  <c r="Q1019" i="15"/>
  <c r="V1019" i="15"/>
  <c r="G1024" i="15"/>
  <c r="I1024" i="15"/>
  <c r="K1024" i="15"/>
  <c r="O1024" i="15"/>
  <c r="Q1024" i="15"/>
  <c r="V1024" i="15"/>
  <c r="G1033" i="15"/>
  <c r="M1033" i="15" s="1"/>
  <c r="I1033" i="15"/>
  <c r="K1033" i="15"/>
  <c r="O1033" i="15"/>
  <c r="Q1033" i="15"/>
  <c r="Q1029" i="15" s="1"/>
  <c r="V1033" i="15"/>
  <c r="G1049" i="15"/>
  <c r="M1049" i="15" s="1"/>
  <c r="I1049" i="15"/>
  <c r="K1049" i="15"/>
  <c r="O1049" i="15"/>
  <c r="Q1049" i="15"/>
  <c r="V1049" i="15"/>
  <c r="G1065" i="15"/>
  <c r="M1065" i="15" s="1"/>
  <c r="I1065" i="15"/>
  <c r="K1065" i="15"/>
  <c r="O1065" i="15"/>
  <c r="Q1065" i="15"/>
  <c r="V1065" i="15"/>
  <c r="G1081" i="15"/>
  <c r="M1081" i="15" s="1"/>
  <c r="I1081" i="15"/>
  <c r="K1081" i="15"/>
  <c r="O1081" i="15"/>
  <c r="Q1081" i="15"/>
  <c r="V1081" i="15"/>
  <c r="G1099" i="15"/>
  <c r="M1099" i="15" s="1"/>
  <c r="I1099" i="15"/>
  <c r="K1099" i="15"/>
  <c r="O1099" i="15"/>
  <c r="Q1099" i="15"/>
  <c r="V1099" i="15"/>
  <c r="G1117" i="15"/>
  <c r="M1117" i="15" s="1"/>
  <c r="I1117" i="15"/>
  <c r="K1117" i="15"/>
  <c r="O1117" i="15"/>
  <c r="Q1117" i="15"/>
  <c r="V1117" i="15"/>
  <c r="G1137" i="15"/>
  <c r="M1137" i="15" s="1"/>
  <c r="I1137" i="15"/>
  <c r="K1137" i="15"/>
  <c r="O1137" i="15"/>
  <c r="Q1137" i="15"/>
  <c r="V1137" i="15"/>
  <c r="G1155" i="15"/>
  <c r="M1155" i="15" s="1"/>
  <c r="I1155" i="15"/>
  <c r="K1155" i="15"/>
  <c r="O1155" i="15"/>
  <c r="Q1155" i="15"/>
  <c r="V1155" i="15"/>
  <c r="G1172" i="15"/>
  <c r="M1172" i="15" s="1"/>
  <c r="I1172" i="15"/>
  <c r="K1172" i="15"/>
  <c r="O1172" i="15"/>
  <c r="Q1172" i="15"/>
  <c r="V1172" i="15"/>
  <c r="G1177" i="15"/>
  <c r="M1177" i="15" s="1"/>
  <c r="I1177" i="15"/>
  <c r="K1177" i="15"/>
  <c r="O1177" i="15"/>
  <c r="Q1177" i="15"/>
  <c r="V1177" i="15"/>
  <c r="G1183" i="15"/>
  <c r="M1183" i="15" s="1"/>
  <c r="I1183" i="15"/>
  <c r="K1183" i="15"/>
  <c r="K1182" i="15" s="1"/>
  <c r="O1183" i="15"/>
  <c r="O1182" i="15" s="1"/>
  <c r="Q1183" i="15"/>
  <c r="V1183" i="15"/>
  <c r="G1208" i="15"/>
  <c r="M1208" i="15" s="1"/>
  <c r="I1208" i="15"/>
  <c r="K1208" i="15"/>
  <c r="O1208" i="15"/>
  <c r="Q1208" i="15"/>
  <c r="V1208" i="15"/>
  <c r="AE1232" i="15"/>
  <c r="F46" i="1" s="1"/>
  <c r="BA1387" i="14"/>
  <c r="BA1386" i="14"/>
  <c r="BA1383" i="14"/>
  <c r="BA1381" i="14"/>
  <c r="BA1375" i="14"/>
  <c r="BA1370" i="14"/>
  <c r="BA1368" i="14"/>
  <c r="BA1362" i="14"/>
  <c r="BA1361" i="14"/>
  <c r="BA1356" i="14"/>
  <c r="BA1354" i="14"/>
  <c r="BA1348" i="14"/>
  <c r="BA1347" i="14"/>
  <c r="BA1346" i="14"/>
  <c r="BA1340" i="14"/>
  <c r="BA1338" i="14"/>
  <c r="BA1332" i="14"/>
  <c r="BA1331" i="14"/>
  <c r="BA1330" i="14"/>
  <c r="BA1327" i="14"/>
  <c r="BA1324" i="14"/>
  <c r="BA1319" i="14"/>
  <c r="BA1318" i="14"/>
  <c r="BA1317" i="14"/>
  <c r="BA1308" i="14"/>
  <c r="BA1306" i="14"/>
  <c r="BA1304" i="14"/>
  <c r="BA1289" i="14"/>
  <c r="BA1282" i="14"/>
  <c r="BA1278" i="14"/>
  <c r="BA1274" i="14"/>
  <c r="BA1272" i="14"/>
  <c r="BA1266" i="14"/>
  <c r="BA1263" i="14"/>
  <c r="BA1261" i="14"/>
  <c r="BA1255" i="14"/>
  <c r="BA1254" i="14"/>
  <c r="BA1251" i="14"/>
  <c r="BA1249" i="14"/>
  <c r="BA1246" i="14"/>
  <c r="BA1243" i="14"/>
  <c r="BA1240" i="14"/>
  <c r="BA1238" i="14"/>
  <c r="BA1235" i="14"/>
  <c r="BA1232" i="14"/>
  <c r="BA1229" i="14"/>
  <c r="BA1227" i="14"/>
  <c r="BA1217" i="14"/>
  <c r="BA1215" i="14"/>
  <c r="BA1214" i="14"/>
  <c r="BA1196" i="14"/>
  <c r="BA1180" i="14"/>
  <c r="BA1176" i="14"/>
  <c r="BA1166" i="14"/>
  <c r="BA1163" i="14"/>
  <c r="BA1161" i="14"/>
  <c r="BA1159" i="14"/>
  <c r="BA1154" i="14"/>
  <c r="BA1144" i="14"/>
  <c r="BA1142" i="14"/>
  <c r="BA1132" i="14"/>
  <c r="BA1128" i="14"/>
  <c r="BA1126" i="14"/>
  <c r="BA1123" i="14"/>
  <c r="BA1115" i="14"/>
  <c r="BA1105" i="14"/>
  <c r="BA1103" i="14"/>
  <c r="BA1096" i="14"/>
  <c r="BA1088" i="14"/>
  <c r="BA1086" i="14"/>
  <c r="BA1076" i="14"/>
  <c r="BA1066" i="14"/>
  <c r="BA1056" i="14"/>
  <c r="BA1055" i="14"/>
  <c r="BA1054" i="14"/>
  <c r="BA1044" i="14"/>
  <c r="BA1034" i="14"/>
  <c r="BA1032" i="14"/>
  <c r="BA1022" i="14"/>
  <c r="BA1004" i="14"/>
  <c r="BA992" i="14"/>
  <c r="BA982" i="14"/>
  <c r="BA973" i="14"/>
  <c r="BA965" i="14"/>
  <c r="BA963" i="14"/>
  <c r="BA954" i="14"/>
  <c r="BA946" i="14"/>
  <c r="BA944" i="14"/>
  <c r="BA940" i="14"/>
  <c r="BA933" i="14"/>
  <c r="BA923" i="14"/>
  <c r="BA914" i="14"/>
  <c r="BA904" i="14"/>
  <c r="BA895" i="14"/>
  <c r="BA887" i="14"/>
  <c r="BA885" i="14"/>
  <c r="BA876" i="14"/>
  <c r="BA866" i="14"/>
  <c r="BA861" i="14"/>
  <c r="BA857" i="14"/>
  <c r="BA854" i="14"/>
  <c r="BA843" i="14"/>
  <c r="BA841" i="14"/>
  <c r="BA838" i="14"/>
  <c r="BA830" i="14"/>
  <c r="BA818" i="14"/>
  <c r="BA814" i="14"/>
  <c r="BA809" i="14"/>
  <c r="BA808" i="14"/>
  <c r="BA807" i="14"/>
  <c r="BA806" i="14"/>
  <c r="BA803" i="14"/>
  <c r="BA796" i="14"/>
  <c r="BA793" i="14"/>
  <c r="BA785" i="14"/>
  <c r="BA770" i="14"/>
  <c r="BA767" i="14"/>
  <c r="BA757" i="14"/>
  <c r="BA746" i="14"/>
  <c r="BA737" i="14"/>
  <c r="BA729" i="14"/>
  <c r="BA727" i="14"/>
  <c r="BA725" i="14"/>
  <c r="BA724" i="14"/>
  <c r="BA692" i="14"/>
  <c r="BA393" i="14"/>
  <c r="BA384" i="14"/>
  <c r="BA374" i="14"/>
  <c r="BA61" i="14"/>
  <c r="BA55" i="14"/>
  <c r="BA50" i="14"/>
  <c r="BA46" i="14"/>
  <c r="BA25" i="14"/>
  <c r="G9" i="14"/>
  <c r="M9" i="14" s="1"/>
  <c r="I9" i="14"/>
  <c r="K9" i="14"/>
  <c r="O9" i="14"/>
  <c r="Q9" i="14"/>
  <c r="V9" i="14"/>
  <c r="G18" i="14"/>
  <c r="M18" i="14" s="1"/>
  <c r="I18" i="14"/>
  <c r="K18" i="14"/>
  <c r="O18" i="14"/>
  <c r="Q18" i="14"/>
  <c r="V18" i="14"/>
  <c r="G24" i="14"/>
  <c r="M24" i="14" s="1"/>
  <c r="I24" i="14"/>
  <c r="K24" i="14"/>
  <c r="O24" i="14"/>
  <c r="Q24" i="14"/>
  <c r="V24" i="14"/>
  <c r="G45" i="14"/>
  <c r="M45" i="14" s="1"/>
  <c r="I45" i="14"/>
  <c r="K45" i="14"/>
  <c r="O45" i="14"/>
  <c r="Q45" i="14"/>
  <c r="V45" i="14"/>
  <c r="G49" i="14"/>
  <c r="M49" i="14" s="1"/>
  <c r="I49" i="14"/>
  <c r="K49" i="14"/>
  <c r="O49" i="14"/>
  <c r="Q49" i="14"/>
  <c r="V49" i="14"/>
  <c r="G54" i="14"/>
  <c r="M54" i="14" s="1"/>
  <c r="I54" i="14"/>
  <c r="K54" i="14"/>
  <c r="O54" i="14"/>
  <c r="Q54" i="14"/>
  <c r="V54" i="14"/>
  <c r="G60" i="14"/>
  <c r="M60" i="14" s="1"/>
  <c r="I60" i="14"/>
  <c r="K60" i="14"/>
  <c r="O60" i="14"/>
  <c r="Q60" i="14"/>
  <c r="V60" i="14"/>
  <c r="G65" i="14"/>
  <c r="M65" i="14" s="1"/>
  <c r="I65" i="14"/>
  <c r="K65" i="14"/>
  <c r="O65" i="14"/>
  <c r="Q65" i="14"/>
  <c r="V65" i="14"/>
  <c r="G74" i="14"/>
  <c r="M74" i="14" s="1"/>
  <c r="I74" i="14"/>
  <c r="K74" i="14"/>
  <c r="O74" i="14"/>
  <c r="Q74" i="14"/>
  <c r="V74" i="14"/>
  <c r="G79" i="14"/>
  <c r="M79" i="14" s="1"/>
  <c r="I79" i="14"/>
  <c r="K79" i="14"/>
  <c r="O79" i="14"/>
  <c r="Q79" i="14"/>
  <c r="V79" i="14"/>
  <c r="G83" i="14"/>
  <c r="M83" i="14" s="1"/>
  <c r="I83" i="14"/>
  <c r="K83" i="14"/>
  <c r="O83" i="14"/>
  <c r="Q83" i="14"/>
  <c r="V83" i="14"/>
  <c r="G93" i="14"/>
  <c r="M93" i="14" s="1"/>
  <c r="I93" i="14"/>
  <c r="K93" i="14"/>
  <c r="O93" i="14"/>
  <c r="Q93" i="14"/>
  <c r="V93" i="14"/>
  <c r="G98" i="14"/>
  <c r="M98" i="14" s="1"/>
  <c r="I98" i="14"/>
  <c r="K98" i="14"/>
  <c r="O98" i="14"/>
  <c r="Q98" i="14"/>
  <c r="V98" i="14"/>
  <c r="G114" i="14"/>
  <c r="I114" i="14"/>
  <c r="K114" i="14"/>
  <c r="M114" i="14"/>
  <c r="O114" i="14"/>
  <c r="Q114" i="14"/>
  <c r="V114" i="14"/>
  <c r="G130" i="14"/>
  <c r="M130" i="14" s="1"/>
  <c r="I130" i="14"/>
  <c r="K130" i="14"/>
  <c r="O130" i="14"/>
  <c r="Q130" i="14"/>
  <c r="V130" i="14"/>
  <c r="G139" i="14"/>
  <c r="M139" i="14" s="1"/>
  <c r="I139" i="14"/>
  <c r="K139" i="14"/>
  <c r="O139" i="14"/>
  <c r="Q139" i="14"/>
  <c r="V139" i="14"/>
  <c r="G182" i="14"/>
  <c r="M182" i="14" s="1"/>
  <c r="I182" i="14"/>
  <c r="K182" i="14"/>
  <c r="O182" i="14"/>
  <c r="Q182" i="14"/>
  <c r="V182" i="14"/>
  <c r="G191" i="14"/>
  <c r="I191" i="14"/>
  <c r="K191" i="14"/>
  <c r="M191" i="14"/>
  <c r="O191" i="14"/>
  <c r="Q191" i="14"/>
  <c r="V191" i="14"/>
  <c r="G254" i="14"/>
  <c r="M254" i="14" s="1"/>
  <c r="I254" i="14"/>
  <c r="K254" i="14"/>
  <c r="O254" i="14"/>
  <c r="Q254" i="14"/>
  <c r="V254" i="14"/>
  <c r="G264" i="14"/>
  <c r="M264" i="14" s="1"/>
  <c r="I264" i="14"/>
  <c r="K264" i="14"/>
  <c r="O264" i="14"/>
  <c r="Q264" i="14"/>
  <c r="V264" i="14"/>
  <c r="G276" i="14"/>
  <c r="M276" i="14" s="1"/>
  <c r="I276" i="14"/>
  <c r="K276" i="14"/>
  <c r="O276" i="14"/>
  <c r="Q276" i="14"/>
  <c r="V276" i="14"/>
  <c r="G282" i="14"/>
  <c r="G263" i="14" s="1"/>
  <c r="I282" i="14"/>
  <c r="K282" i="14"/>
  <c r="O282" i="14"/>
  <c r="Q282" i="14"/>
  <c r="V282" i="14"/>
  <c r="G294" i="14"/>
  <c r="M294" i="14" s="1"/>
  <c r="I294" i="14"/>
  <c r="K294" i="14"/>
  <c r="O294" i="14"/>
  <c r="Q294" i="14"/>
  <c r="V294" i="14"/>
  <c r="G310" i="14"/>
  <c r="M310" i="14" s="1"/>
  <c r="I310" i="14"/>
  <c r="K310" i="14"/>
  <c r="O310" i="14"/>
  <c r="Q310" i="14"/>
  <c r="V310" i="14"/>
  <c r="G322" i="14"/>
  <c r="M322" i="14" s="1"/>
  <c r="I322" i="14"/>
  <c r="K322" i="14"/>
  <c r="O322" i="14"/>
  <c r="Q322" i="14"/>
  <c r="V322" i="14"/>
  <c r="G327" i="14"/>
  <c r="M327" i="14" s="1"/>
  <c r="I327" i="14"/>
  <c r="K327" i="14"/>
  <c r="O327" i="14"/>
  <c r="Q327" i="14"/>
  <c r="V327" i="14"/>
  <c r="G334" i="14"/>
  <c r="M334" i="14" s="1"/>
  <c r="I334" i="14"/>
  <c r="K334" i="14"/>
  <c r="O334" i="14"/>
  <c r="Q334" i="14"/>
  <c r="V334" i="14"/>
  <c r="G337" i="14"/>
  <c r="M337" i="14" s="1"/>
  <c r="I337" i="14"/>
  <c r="K337" i="14"/>
  <c r="O337" i="14"/>
  <c r="Q337" i="14"/>
  <c r="V337" i="14"/>
  <c r="G343" i="14"/>
  <c r="M343" i="14" s="1"/>
  <c r="I343" i="14"/>
  <c r="K343" i="14"/>
  <c r="O343" i="14"/>
  <c r="O326" i="14" s="1"/>
  <c r="Q343" i="14"/>
  <c r="V343" i="14"/>
  <c r="G349" i="14"/>
  <c r="M349" i="14" s="1"/>
  <c r="I349" i="14"/>
  <c r="K349" i="14"/>
  <c r="O349" i="14"/>
  <c r="Q349" i="14"/>
  <c r="V349" i="14"/>
  <c r="G356" i="14"/>
  <c r="G355" i="14" s="1"/>
  <c r="I356" i="14"/>
  <c r="K356" i="14"/>
  <c r="K355" i="14" s="1"/>
  <c r="O356" i="14"/>
  <c r="Q356" i="14"/>
  <c r="V356" i="14"/>
  <c r="V355" i="14" s="1"/>
  <c r="G364" i="14"/>
  <c r="M364" i="14" s="1"/>
  <c r="I364" i="14"/>
  <c r="K364" i="14"/>
  <c r="O364" i="14"/>
  <c r="Q364" i="14"/>
  <c r="V364" i="14"/>
  <c r="G367" i="14"/>
  <c r="M367" i="14" s="1"/>
  <c r="I367" i="14"/>
  <c r="I355" i="14" s="1"/>
  <c r="K367" i="14"/>
  <c r="O367" i="14"/>
  <c r="Q367" i="14"/>
  <c r="Q355" i="14" s="1"/>
  <c r="V367" i="14"/>
  <c r="G373" i="14"/>
  <c r="M373" i="14" s="1"/>
  <c r="I373" i="14"/>
  <c r="K373" i="14"/>
  <c r="O373" i="14"/>
  <c r="Q373" i="14"/>
  <c r="V373" i="14"/>
  <c r="G378" i="14"/>
  <c r="M378" i="14" s="1"/>
  <c r="I378" i="14"/>
  <c r="K378" i="14"/>
  <c r="O378" i="14"/>
  <c r="Q378" i="14"/>
  <c r="V378" i="14"/>
  <c r="G383" i="14"/>
  <c r="M383" i="14" s="1"/>
  <c r="I383" i="14"/>
  <c r="K383" i="14"/>
  <c r="O383" i="14"/>
  <c r="Q383" i="14"/>
  <c r="V383" i="14"/>
  <c r="G389" i="14"/>
  <c r="M389" i="14" s="1"/>
  <c r="I389" i="14"/>
  <c r="K389" i="14"/>
  <c r="O389" i="14"/>
  <c r="Q389" i="14"/>
  <c r="V389" i="14"/>
  <c r="G392" i="14"/>
  <c r="M392" i="14" s="1"/>
  <c r="I392" i="14"/>
  <c r="K392" i="14"/>
  <c r="O392" i="14"/>
  <c r="Q392" i="14"/>
  <c r="V392" i="14"/>
  <c r="G397" i="14"/>
  <c r="M397" i="14" s="1"/>
  <c r="I397" i="14"/>
  <c r="K397" i="14"/>
  <c r="O397" i="14"/>
  <c r="Q397" i="14"/>
  <c r="V397" i="14"/>
  <c r="G401" i="14"/>
  <c r="M401" i="14" s="1"/>
  <c r="I401" i="14"/>
  <c r="K401" i="14"/>
  <c r="O401" i="14"/>
  <c r="Q401" i="14"/>
  <c r="V401" i="14"/>
  <c r="G406" i="14"/>
  <c r="M406" i="14" s="1"/>
  <c r="I406" i="14"/>
  <c r="K406" i="14"/>
  <c r="O406" i="14"/>
  <c r="Q406" i="14"/>
  <c r="V406" i="14"/>
  <c r="G410" i="14"/>
  <c r="M410" i="14" s="1"/>
  <c r="I410" i="14"/>
  <c r="K410" i="14"/>
  <c r="O410" i="14"/>
  <c r="Q410" i="14"/>
  <c r="V410" i="14"/>
  <c r="G414" i="14"/>
  <c r="M414" i="14" s="1"/>
  <c r="I414" i="14"/>
  <c r="K414" i="14"/>
  <c r="O414" i="14"/>
  <c r="Q414" i="14"/>
  <c r="V414" i="14"/>
  <c r="G418" i="14"/>
  <c r="M418" i="14" s="1"/>
  <c r="I418" i="14"/>
  <c r="K418" i="14"/>
  <c r="O418" i="14"/>
  <c r="Q418" i="14"/>
  <c r="V418" i="14"/>
  <c r="I422" i="14"/>
  <c r="G423" i="14"/>
  <c r="M423" i="14" s="1"/>
  <c r="I423" i="14"/>
  <c r="K423" i="14"/>
  <c r="K422" i="14" s="1"/>
  <c r="O423" i="14"/>
  <c r="Q423" i="14"/>
  <c r="Q422" i="14" s="1"/>
  <c r="V423" i="14"/>
  <c r="V422" i="14" s="1"/>
  <c r="G428" i="14"/>
  <c r="M428" i="14" s="1"/>
  <c r="I428" i="14"/>
  <c r="K428" i="14"/>
  <c r="O428" i="14"/>
  <c r="O422" i="14" s="1"/>
  <c r="Q428" i="14"/>
  <c r="V428" i="14"/>
  <c r="G434" i="14"/>
  <c r="M434" i="14" s="1"/>
  <c r="I434" i="14"/>
  <c r="K434" i="14"/>
  <c r="O434" i="14"/>
  <c r="Q434" i="14"/>
  <c r="V434" i="14"/>
  <c r="G456" i="14"/>
  <c r="M456" i="14" s="1"/>
  <c r="I456" i="14"/>
  <c r="K456" i="14"/>
  <c r="O456" i="14"/>
  <c r="Q456" i="14"/>
  <c r="V456" i="14"/>
  <c r="G468" i="14"/>
  <c r="I468" i="14"/>
  <c r="K468" i="14"/>
  <c r="O468" i="14"/>
  <c r="Q468" i="14"/>
  <c r="V468" i="14"/>
  <c r="G475" i="14"/>
  <c r="M475" i="14" s="1"/>
  <c r="I475" i="14"/>
  <c r="K475" i="14"/>
  <c r="O475" i="14"/>
  <c r="Q475" i="14"/>
  <c r="V475" i="14"/>
  <c r="G481" i="14"/>
  <c r="M481" i="14" s="1"/>
  <c r="I481" i="14"/>
  <c r="K481" i="14"/>
  <c r="O481" i="14"/>
  <c r="Q481" i="14"/>
  <c r="V481" i="14"/>
  <c r="G485" i="14"/>
  <c r="M485" i="14" s="1"/>
  <c r="I485" i="14"/>
  <c r="K485" i="14"/>
  <c r="O485" i="14"/>
  <c r="Q485" i="14"/>
  <c r="V485" i="14"/>
  <c r="G489" i="14"/>
  <c r="M489" i="14" s="1"/>
  <c r="I489" i="14"/>
  <c r="K489" i="14"/>
  <c r="O489" i="14"/>
  <c r="Q489" i="14"/>
  <c r="V489" i="14"/>
  <c r="G494" i="14"/>
  <c r="M494" i="14" s="1"/>
  <c r="I494" i="14"/>
  <c r="K494" i="14"/>
  <c r="O494" i="14"/>
  <c r="Q494" i="14"/>
  <c r="V494" i="14"/>
  <c r="G500" i="14"/>
  <c r="M500" i="14" s="1"/>
  <c r="I500" i="14"/>
  <c r="K500" i="14"/>
  <c r="O500" i="14"/>
  <c r="Q500" i="14"/>
  <c r="V500" i="14"/>
  <c r="G504" i="14"/>
  <c r="M504" i="14" s="1"/>
  <c r="I504" i="14"/>
  <c r="K504" i="14"/>
  <c r="O504" i="14"/>
  <c r="Q504" i="14"/>
  <c r="V504" i="14"/>
  <c r="G508" i="14"/>
  <c r="M508" i="14" s="1"/>
  <c r="I508" i="14"/>
  <c r="K508" i="14"/>
  <c r="O508" i="14"/>
  <c r="Q508" i="14"/>
  <c r="V508" i="14"/>
  <c r="G512" i="14"/>
  <c r="M512" i="14" s="1"/>
  <c r="I512" i="14"/>
  <c r="K512" i="14"/>
  <c r="O512" i="14"/>
  <c r="Q512" i="14"/>
  <c r="V512" i="14"/>
  <c r="G517" i="14"/>
  <c r="M517" i="14" s="1"/>
  <c r="I517" i="14"/>
  <c r="K517" i="14"/>
  <c r="O517" i="14"/>
  <c r="Q517" i="14"/>
  <c r="V517" i="14"/>
  <c r="G520" i="14"/>
  <c r="M520" i="14" s="1"/>
  <c r="I520" i="14"/>
  <c r="K520" i="14"/>
  <c r="O520" i="14"/>
  <c r="Q520" i="14"/>
  <c r="V520" i="14"/>
  <c r="G526" i="14"/>
  <c r="M526" i="14" s="1"/>
  <c r="I526" i="14"/>
  <c r="K526" i="14"/>
  <c r="O526" i="14"/>
  <c r="Q526" i="14"/>
  <c r="V526" i="14"/>
  <c r="G532" i="14"/>
  <c r="M532" i="14" s="1"/>
  <c r="I532" i="14"/>
  <c r="K532" i="14"/>
  <c r="O532" i="14"/>
  <c r="Q532" i="14"/>
  <c r="V532" i="14"/>
  <c r="G536" i="14"/>
  <c r="M536" i="14" s="1"/>
  <c r="I536" i="14"/>
  <c r="K536" i="14"/>
  <c r="O536" i="14"/>
  <c r="Q536" i="14"/>
  <c r="V536" i="14"/>
  <c r="G542" i="14"/>
  <c r="M542" i="14" s="1"/>
  <c r="I542" i="14"/>
  <c r="K542" i="14"/>
  <c r="O542" i="14"/>
  <c r="Q542" i="14"/>
  <c r="V542" i="14"/>
  <c r="G560" i="14"/>
  <c r="M560" i="14" s="1"/>
  <c r="I560" i="14"/>
  <c r="K560" i="14"/>
  <c r="O560" i="14"/>
  <c r="Q560" i="14"/>
  <c r="V560" i="14"/>
  <c r="G565" i="14"/>
  <c r="M565" i="14" s="1"/>
  <c r="I565" i="14"/>
  <c r="K565" i="14"/>
  <c r="O565" i="14"/>
  <c r="Q565" i="14"/>
  <c r="V565" i="14"/>
  <c r="G570" i="14"/>
  <c r="M570" i="14" s="1"/>
  <c r="I570" i="14"/>
  <c r="K570" i="14"/>
  <c r="O570" i="14"/>
  <c r="Q570" i="14"/>
  <c r="V570" i="14"/>
  <c r="G573" i="14"/>
  <c r="M573" i="14" s="1"/>
  <c r="I573" i="14"/>
  <c r="K573" i="14"/>
  <c r="O573" i="14"/>
  <c r="Q573" i="14"/>
  <c r="V573" i="14"/>
  <c r="G583" i="14"/>
  <c r="M583" i="14" s="1"/>
  <c r="I583" i="14"/>
  <c r="K583" i="14"/>
  <c r="O583" i="14"/>
  <c r="Q583" i="14"/>
  <c r="V583" i="14"/>
  <c r="G603" i="14"/>
  <c r="M603" i="14" s="1"/>
  <c r="I603" i="14"/>
  <c r="K603" i="14"/>
  <c r="O603" i="14"/>
  <c r="Q603" i="14"/>
  <c r="V603" i="14"/>
  <c r="G607" i="14"/>
  <c r="M607" i="14" s="1"/>
  <c r="I607" i="14"/>
  <c r="K607" i="14"/>
  <c r="O607" i="14"/>
  <c r="Q607" i="14"/>
  <c r="V607" i="14"/>
  <c r="G629" i="14"/>
  <c r="M629" i="14" s="1"/>
  <c r="I629" i="14"/>
  <c r="K629" i="14"/>
  <c r="O629" i="14"/>
  <c r="Q629" i="14"/>
  <c r="V629" i="14"/>
  <c r="G650" i="14"/>
  <c r="M650" i="14" s="1"/>
  <c r="I650" i="14"/>
  <c r="K650" i="14"/>
  <c r="O650" i="14"/>
  <c r="Q650" i="14"/>
  <c r="V650" i="14"/>
  <c r="G658" i="14"/>
  <c r="M658" i="14" s="1"/>
  <c r="I658" i="14"/>
  <c r="K658" i="14"/>
  <c r="O658" i="14"/>
  <c r="Q658" i="14"/>
  <c r="V658" i="14"/>
  <c r="G671" i="14"/>
  <c r="M671" i="14" s="1"/>
  <c r="I671" i="14"/>
  <c r="K671" i="14"/>
  <c r="O671" i="14"/>
  <c r="Q671" i="14"/>
  <c r="V671" i="14"/>
  <c r="G674" i="14"/>
  <c r="M674" i="14" s="1"/>
  <c r="I674" i="14"/>
  <c r="K674" i="14"/>
  <c r="O674" i="14"/>
  <c r="Q674" i="14"/>
  <c r="V674" i="14"/>
  <c r="G681" i="14"/>
  <c r="M681" i="14" s="1"/>
  <c r="I681" i="14"/>
  <c r="K681" i="14"/>
  <c r="O681" i="14"/>
  <c r="Q681" i="14"/>
  <c r="V681" i="14"/>
  <c r="G686" i="14"/>
  <c r="M686" i="14" s="1"/>
  <c r="I686" i="14"/>
  <c r="K686" i="14"/>
  <c r="O686" i="14"/>
  <c r="Q686" i="14"/>
  <c r="V686" i="14"/>
  <c r="G691" i="14"/>
  <c r="M691" i="14" s="1"/>
  <c r="I691" i="14"/>
  <c r="K691" i="14"/>
  <c r="O691" i="14"/>
  <c r="Q691" i="14"/>
  <c r="V691" i="14"/>
  <c r="G696" i="14"/>
  <c r="M696" i="14" s="1"/>
  <c r="I696" i="14"/>
  <c r="K696" i="14"/>
  <c r="O696" i="14"/>
  <c r="Q696" i="14"/>
  <c r="V696" i="14"/>
  <c r="G700" i="14"/>
  <c r="M700" i="14" s="1"/>
  <c r="I700" i="14"/>
  <c r="K700" i="14"/>
  <c r="O700" i="14"/>
  <c r="Q700" i="14"/>
  <c r="V700" i="14"/>
  <c r="G705" i="14"/>
  <c r="M705" i="14" s="1"/>
  <c r="I705" i="14"/>
  <c r="K705" i="14"/>
  <c r="O705" i="14"/>
  <c r="Q705" i="14"/>
  <c r="V705" i="14"/>
  <c r="G709" i="14"/>
  <c r="M709" i="14" s="1"/>
  <c r="I709" i="14"/>
  <c r="K709" i="14"/>
  <c r="O709" i="14"/>
  <c r="Q709" i="14"/>
  <c r="V709" i="14"/>
  <c r="G713" i="14"/>
  <c r="M713" i="14" s="1"/>
  <c r="I713" i="14"/>
  <c r="K713" i="14"/>
  <c r="O713" i="14"/>
  <c r="Q713" i="14"/>
  <c r="V713" i="14"/>
  <c r="G717" i="14"/>
  <c r="M717" i="14" s="1"/>
  <c r="I717" i="14"/>
  <c r="K717" i="14"/>
  <c r="O717" i="14"/>
  <c r="Q717" i="14"/>
  <c r="V717" i="14"/>
  <c r="G726" i="14"/>
  <c r="M726" i="14" s="1"/>
  <c r="I726" i="14"/>
  <c r="K726" i="14"/>
  <c r="O726" i="14"/>
  <c r="Q726" i="14"/>
  <c r="V726" i="14"/>
  <c r="G745" i="14"/>
  <c r="M745" i="14" s="1"/>
  <c r="I745" i="14"/>
  <c r="K745" i="14"/>
  <c r="O745" i="14"/>
  <c r="Q745" i="14"/>
  <c r="V745" i="14"/>
  <c r="G769" i="14"/>
  <c r="M769" i="14" s="1"/>
  <c r="I769" i="14"/>
  <c r="K769" i="14"/>
  <c r="O769" i="14"/>
  <c r="Q769" i="14"/>
  <c r="V769" i="14"/>
  <c r="G817" i="14"/>
  <c r="I817" i="14"/>
  <c r="K817" i="14"/>
  <c r="O817" i="14"/>
  <c r="Q817" i="14"/>
  <c r="V817" i="14"/>
  <c r="G842" i="14"/>
  <c r="M842" i="14" s="1"/>
  <c r="I842" i="14"/>
  <c r="K842" i="14"/>
  <c r="O842" i="14"/>
  <c r="Q842" i="14"/>
  <c r="V842" i="14"/>
  <c r="G865" i="14"/>
  <c r="M865" i="14" s="1"/>
  <c r="I865" i="14"/>
  <c r="K865" i="14"/>
  <c r="O865" i="14"/>
  <c r="Q865" i="14"/>
  <c r="V865" i="14"/>
  <c r="G884" i="14"/>
  <c r="M884" i="14" s="1"/>
  <c r="I884" i="14"/>
  <c r="K884" i="14"/>
  <c r="O884" i="14"/>
  <c r="Q884" i="14"/>
  <c r="V884" i="14"/>
  <c r="G903" i="14"/>
  <c r="M903" i="14" s="1"/>
  <c r="I903" i="14"/>
  <c r="K903" i="14"/>
  <c r="O903" i="14"/>
  <c r="Q903" i="14"/>
  <c r="V903" i="14"/>
  <c r="G922" i="14"/>
  <c r="M922" i="14" s="1"/>
  <c r="I922" i="14"/>
  <c r="K922" i="14"/>
  <c r="O922" i="14"/>
  <c r="Q922" i="14"/>
  <c r="V922" i="14"/>
  <c r="G943" i="14"/>
  <c r="M943" i="14" s="1"/>
  <c r="I943" i="14"/>
  <c r="K943" i="14"/>
  <c r="O943" i="14"/>
  <c r="Q943" i="14"/>
  <c r="V943" i="14"/>
  <c r="G962" i="14"/>
  <c r="I962" i="14"/>
  <c r="K962" i="14"/>
  <c r="M962" i="14"/>
  <c r="O962" i="14"/>
  <c r="Q962" i="14"/>
  <c r="V962" i="14"/>
  <c r="G981" i="14"/>
  <c r="M981" i="14" s="1"/>
  <c r="I981" i="14"/>
  <c r="K981" i="14"/>
  <c r="O981" i="14"/>
  <c r="Q981" i="14"/>
  <c r="V981" i="14"/>
  <c r="G1003" i="14"/>
  <c r="M1003" i="14" s="1"/>
  <c r="I1003" i="14"/>
  <c r="K1003" i="14"/>
  <c r="O1003" i="14"/>
  <c r="Q1003" i="14"/>
  <c r="V1003" i="14"/>
  <c r="G1021" i="14"/>
  <c r="M1021" i="14" s="1"/>
  <c r="I1021" i="14"/>
  <c r="K1021" i="14"/>
  <c r="O1021" i="14"/>
  <c r="Q1021" i="14"/>
  <c r="V1021" i="14"/>
  <c r="G1043" i="14"/>
  <c r="M1043" i="14" s="1"/>
  <c r="I1043" i="14"/>
  <c r="K1043" i="14"/>
  <c r="O1043" i="14"/>
  <c r="Q1043" i="14"/>
  <c r="V1043" i="14"/>
  <c r="G1065" i="14"/>
  <c r="M1065" i="14" s="1"/>
  <c r="I1065" i="14"/>
  <c r="K1065" i="14"/>
  <c r="O1065" i="14"/>
  <c r="Q1065" i="14"/>
  <c r="V1065" i="14"/>
  <c r="G1085" i="14"/>
  <c r="M1085" i="14" s="1"/>
  <c r="I1085" i="14"/>
  <c r="K1085" i="14"/>
  <c r="O1085" i="14"/>
  <c r="Q1085" i="14"/>
  <c r="V1085" i="14"/>
  <c r="G1104" i="14"/>
  <c r="M1104" i="14" s="1"/>
  <c r="I1104" i="14"/>
  <c r="K1104" i="14"/>
  <c r="O1104" i="14"/>
  <c r="Q1104" i="14"/>
  <c r="V1104" i="14"/>
  <c r="G1125" i="14"/>
  <c r="M1125" i="14" s="1"/>
  <c r="I1125" i="14"/>
  <c r="K1125" i="14"/>
  <c r="O1125" i="14"/>
  <c r="Q1125" i="14"/>
  <c r="V1125" i="14"/>
  <c r="G1143" i="14"/>
  <c r="M1143" i="14" s="1"/>
  <c r="I1143" i="14"/>
  <c r="K1143" i="14"/>
  <c r="O1143" i="14"/>
  <c r="Q1143" i="14"/>
  <c r="V1143" i="14"/>
  <c r="G1160" i="14"/>
  <c r="M1160" i="14" s="1"/>
  <c r="I1160" i="14"/>
  <c r="K1160" i="14"/>
  <c r="O1160" i="14"/>
  <c r="Q1160" i="14"/>
  <c r="V1160" i="14"/>
  <c r="G1179" i="14"/>
  <c r="M1179" i="14" s="1"/>
  <c r="I1179" i="14"/>
  <c r="K1179" i="14"/>
  <c r="O1179" i="14"/>
  <c r="Q1179" i="14"/>
  <c r="V1179" i="14"/>
  <c r="G1201" i="14"/>
  <c r="M1201" i="14" s="1"/>
  <c r="I1201" i="14"/>
  <c r="K1201" i="14"/>
  <c r="O1201" i="14"/>
  <c r="Q1201" i="14"/>
  <c r="V1201" i="14"/>
  <c r="G1206" i="14"/>
  <c r="M1206" i="14" s="1"/>
  <c r="I1206" i="14"/>
  <c r="K1206" i="14"/>
  <c r="O1206" i="14"/>
  <c r="Q1206" i="14"/>
  <c r="V1206" i="14"/>
  <c r="G1216" i="14"/>
  <c r="M1216" i="14" s="1"/>
  <c r="I1216" i="14"/>
  <c r="K1216" i="14"/>
  <c r="O1216" i="14"/>
  <c r="Q1216" i="14"/>
  <c r="V1216" i="14"/>
  <c r="G1228" i="14"/>
  <c r="I1228" i="14"/>
  <c r="K1228" i="14"/>
  <c r="O1228" i="14"/>
  <c r="Q1228" i="14"/>
  <c r="V1228" i="14"/>
  <c r="G1239" i="14"/>
  <c r="M1239" i="14" s="1"/>
  <c r="I1239" i="14"/>
  <c r="K1239" i="14"/>
  <c r="O1239" i="14"/>
  <c r="Q1239" i="14"/>
  <c r="V1239" i="14"/>
  <c r="G1250" i="14"/>
  <c r="M1250" i="14" s="1"/>
  <c r="I1250" i="14"/>
  <c r="I1211" i="14" s="1"/>
  <c r="K1250" i="14"/>
  <c r="O1250" i="14"/>
  <c r="Q1250" i="14"/>
  <c r="V1250" i="14"/>
  <c r="G1262" i="14"/>
  <c r="M1262" i="14" s="1"/>
  <c r="I1262" i="14"/>
  <c r="K1262" i="14"/>
  <c r="O1262" i="14"/>
  <c r="Q1262" i="14"/>
  <c r="V1262" i="14"/>
  <c r="G1273" i="14"/>
  <c r="M1273" i="14" s="1"/>
  <c r="I1273" i="14"/>
  <c r="K1273" i="14"/>
  <c r="O1273" i="14"/>
  <c r="Q1273" i="14"/>
  <c r="V1273" i="14"/>
  <c r="G1290" i="14"/>
  <c r="M1290" i="14" s="1"/>
  <c r="I1290" i="14"/>
  <c r="K1290" i="14"/>
  <c r="O1290" i="14"/>
  <c r="Q1290" i="14"/>
  <c r="V1290" i="14"/>
  <c r="G1295" i="14"/>
  <c r="M1295" i="14" s="1"/>
  <c r="I1295" i="14"/>
  <c r="K1295" i="14"/>
  <c r="O1295" i="14"/>
  <c r="Q1295" i="14"/>
  <c r="V1295" i="14"/>
  <c r="G1307" i="14"/>
  <c r="I1307" i="14"/>
  <c r="K1307" i="14"/>
  <c r="O1307" i="14"/>
  <c r="Q1307" i="14"/>
  <c r="V1307" i="14"/>
  <c r="G1326" i="14"/>
  <c r="M1326" i="14" s="1"/>
  <c r="I1326" i="14"/>
  <c r="K1326" i="14"/>
  <c r="O1326" i="14"/>
  <c r="Q1326" i="14"/>
  <c r="V1326" i="14"/>
  <c r="G1339" i="14"/>
  <c r="M1339" i="14" s="1"/>
  <c r="I1339" i="14"/>
  <c r="K1339" i="14"/>
  <c r="O1339" i="14"/>
  <c r="Q1339" i="14"/>
  <c r="V1339" i="14"/>
  <c r="G1355" i="14"/>
  <c r="M1355" i="14" s="1"/>
  <c r="I1355" i="14"/>
  <c r="K1355" i="14"/>
  <c r="O1355" i="14"/>
  <c r="Q1355" i="14"/>
  <c r="V1355" i="14"/>
  <c r="V1300" i="14" s="1"/>
  <c r="G1369" i="14"/>
  <c r="M1369" i="14" s="1"/>
  <c r="I1369" i="14"/>
  <c r="K1369" i="14"/>
  <c r="O1369" i="14"/>
  <c r="Q1369" i="14"/>
  <c r="V1369" i="14"/>
  <c r="G1382" i="14"/>
  <c r="M1382" i="14" s="1"/>
  <c r="I1382" i="14"/>
  <c r="K1382" i="14"/>
  <c r="O1382" i="14"/>
  <c r="Q1382" i="14"/>
  <c r="V1382" i="14"/>
  <c r="G1396" i="14"/>
  <c r="M1396" i="14" s="1"/>
  <c r="I1396" i="14"/>
  <c r="K1396" i="14"/>
  <c r="O1396" i="14"/>
  <c r="Q1396" i="14"/>
  <c r="V1396" i="14"/>
  <c r="G1401" i="14"/>
  <c r="M1401" i="14" s="1"/>
  <c r="I1401" i="14"/>
  <c r="K1401" i="14"/>
  <c r="O1401" i="14"/>
  <c r="Q1401" i="14"/>
  <c r="V1401" i="14"/>
  <c r="G1407" i="14"/>
  <c r="G1406" i="14" s="1"/>
  <c r="I1407" i="14"/>
  <c r="K1407" i="14"/>
  <c r="O1407" i="14"/>
  <c r="O1406" i="14" s="1"/>
  <c r="Q1407" i="14"/>
  <c r="Q1406" i="14" s="1"/>
  <c r="V1407" i="14"/>
  <c r="G1432" i="14"/>
  <c r="M1432" i="14" s="1"/>
  <c r="I1432" i="14"/>
  <c r="K1432" i="14"/>
  <c r="O1432" i="14"/>
  <c r="Q1432" i="14"/>
  <c r="V1432" i="14"/>
  <c r="V1445" i="14"/>
  <c r="G1446" i="14"/>
  <c r="I1446" i="14"/>
  <c r="I1445" i="14" s="1"/>
  <c r="K1446" i="14"/>
  <c r="K1445" i="14" s="1"/>
  <c r="M1446" i="14"/>
  <c r="O1446" i="14"/>
  <c r="Q1446" i="14"/>
  <c r="Q1445" i="14" s="1"/>
  <c r="V1446" i="14"/>
  <c r="G1456" i="14"/>
  <c r="M1456" i="14" s="1"/>
  <c r="I1456" i="14"/>
  <c r="K1456" i="14"/>
  <c r="O1456" i="14"/>
  <c r="Q1456" i="14"/>
  <c r="V1456" i="14"/>
  <c r="AE1467" i="14"/>
  <c r="F45" i="1" s="1"/>
  <c r="BA86" i="13"/>
  <c r="BA79" i="13"/>
  <c r="BA60" i="13"/>
  <c r="BA32" i="13"/>
  <c r="BA31" i="13"/>
  <c r="G9" i="13"/>
  <c r="M9" i="13" s="1"/>
  <c r="I9" i="13"/>
  <c r="K9" i="13"/>
  <c r="O9" i="13"/>
  <c r="Q9" i="13"/>
  <c r="V9" i="13"/>
  <c r="G12" i="13"/>
  <c r="M12" i="13" s="1"/>
  <c r="I12" i="13"/>
  <c r="K12" i="13"/>
  <c r="O12" i="13"/>
  <c r="Q12" i="13"/>
  <c r="V12" i="13"/>
  <c r="G15" i="13"/>
  <c r="M15" i="13" s="1"/>
  <c r="I15" i="13"/>
  <c r="K15" i="13"/>
  <c r="O15" i="13"/>
  <c r="Q15" i="13"/>
  <c r="V15" i="13"/>
  <c r="G19" i="13"/>
  <c r="M19" i="13" s="1"/>
  <c r="I19" i="13"/>
  <c r="K19" i="13"/>
  <c r="O19" i="13"/>
  <c r="Q19" i="13"/>
  <c r="V19" i="13"/>
  <c r="G23" i="13"/>
  <c r="O23" i="13"/>
  <c r="G24" i="13"/>
  <c r="M24" i="13" s="1"/>
  <c r="M23" i="13" s="1"/>
  <c r="I24" i="13"/>
  <c r="I23" i="13" s="1"/>
  <c r="K24" i="13"/>
  <c r="K23" i="13" s="1"/>
  <c r="O24" i="13"/>
  <c r="Q24" i="13"/>
  <c r="Q23" i="13" s="1"/>
  <c r="V24" i="13"/>
  <c r="V23" i="13" s="1"/>
  <c r="V29" i="13"/>
  <c r="G30" i="13"/>
  <c r="M30" i="13" s="1"/>
  <c r="M29" i="13" s="1"/>
  <c r="I30" i="13"/>
  <c r="I29" i="13" s="1"/>
  <c r="K30" i="13"/>
  <c r="K29" i="13" s="1"/>
  <c r="O30" i="13"/>
  <c r="O29" i="13" s="1"/>
  <c r="Q30" i="13"/>
  <c r="Q29" i="13" s="1"/>
  <c r="V30" i="13"/>
  <c r="G36" i="13"/>
  <c r="M36" i="13" s="1"/>
  <c r="I36" i="13"/>
  <c r="K36" i="13"/>
  <c r="K35" i="13" s="1"/>
  <c r="O36" i="13"/>
  <c r="Q36" i="13"/>
  <c r="Q35" i="13" s="1"/>
  <c r="V36" i="13"/>
  <c r="G40" i="13"/>
  <c r="M40" i="13" s="1"/>
  <c r="I40" i="13"/>
  <c r="K40" i="13"/>
  <c r="O40" i="13"/>
  <c r="Q40" i="13"/>
  <c r="V40" i="13"/>
  <c r="G44" i="13"/>
  <c r="I44" i="13"/>
  <c r="I35" i="13" s="1"/>
  <c r="K44" i="13"/>
  <c r="O44" i="13"/>
  <c r="Q44" i="13"/>
  <c r="V44" i="13"/>
  <c r="G48" i="13"/>
  <c r="M48" i="13" s="1"/>
  <c r="I48" i="13"/>
  <c r="I47" i="13" s="1"/>
  <c r="K48" i="13"/>
  <c r="K47" i="13" s="1"/>
  <c r="O48" i="13"/>
  <c r="O47" i="13" s="1"/>
  <c r="Q48" i="13"/>
  <c r="V48" i="13"/>
  <c r="V47" i="13" s="1"/>
  <c r="G51" i="13"/>
  <c r="M51" i="13" s="1"/>
  <c r="I51" i="13"/>
  <c r="K51" i="13"/>
  <c r="O51" i="13"/>
  <c r="Q51" i="13"/>
  <c r="V51" i="13"/>
  <c r="G56" i="13"/>
  <c r="I56" i="13"/>
  <c r="K56" i="13"/>
  <c r="O56" i="13"/>
  <c r="Q56" i="13"/>
  <c r="V56" i="13"/>
  <c r="G59" i="13"/>
  <c r="M59" i="13" s="1"/>
  <c r="I59" i="13"/>
  <c r="K59" i="13"/>
  <c r="O59" i="13"/>
  <c r="Q59" i="13"/>
  <c r="V59" i="13"/>
  <c r="G63" i="13"/>
  <c r="M63" i="13" s="1"/>
  <c r="I63" i="13"/>
  <c r="K63" i="13"/>
  <c r="O63" i="13"/>
  <c r="Q63" i="13"/>
  <c r="V63" i="13"/>
  <c r="G67" i="13"/>
  <c r="M67" i="13" s="1"/>
  <c r="I67" i="13"/>
  <c r="I66" i="13" s="1"/>
  <c r="K67" i="13"/>
  <c r="K66" i="13" s="1"/>
  <c r="O67" i="13"/>
  <c r="O66" i="13" s="1"/>
  <c r="Q67" i="13"/>
  <c r="V67" i="13"/>
  <c r="V66" i="13" s="1"/>
  <c r="G72" i="13"/>
  <c r="M72" i="13" s="1"/>
  <c r="I72" i="13"/>
  <c r="K72" i="13"/>
  <c r="O72" i="13"/>
  <c r="Q72" i="13"/>
  <c r="V72" i="13"/>
  <c r="G78" i="13"/>
  <c r="I78" i="13"/>
  <c r="K78" i="13"/>
  <c r="O78" i="13"/>
  <c r="Q78" i="13"/>
  <c r="V78" i="13"/>
  <c r="G89" i="13"/>
  <c r="M89" i="13" s="1"/>
  <c r="I89" i="13"/>
  <c r="K89" i="13"/>
  <c r="O89" i="13"/>
  <c r="Q89" i="13"/>
  <c r="V89" i="13"/>
  <c r="G94" i="13"/>
  <c r="M94" i="13" s="1"/>
  <c r="I94" i="13"/>
  <c r="K94" i="13"/>
  <c r="K77" i="13" s="1"/>
  <c r="O94" i="13"/>
  <c r="Q94" i="13"/>
  <c r="V94" i="13"/>
  <c r="V77" i="13" s="1"/>
  <c r="G100" i="13"/>
  <c r="M100" i="13" s="1"/>
  <c r="I100" i="13"/>
  <c r="K100" i="13"/>
  <c r="O100" i="13"/>
  <c r="Q100" i="13"/>
  <c r="V100" i="13"/>
  <c r="G104" i="13"/>
  <c r="M104" i="13" s="1"/>
  <c r="I104" i="13"/>
  <c r="K104" i="13"/>
  <c r="O104" i="13"/>
  <c r="Q104" i="13"/>
  <c r="V104" i="13"/>
  <c r="G108" i="13"/>
  <c r="M108" i="13" s="1"/>
  <c r="I108" i="13"/>
  <c r="K108" i="13"/>
  <c r="O108" i="13"/>
  <c r="Q108" i="13"/>
  <c r="V108" i="13"/>
  <c r="G113" i="13"/>
  <c r="M113" i="13" s="1"/>
  <c r="I113" i="13"/>
  <c r="K113" i="13"/>
  <c r="O113" i="13"/>
  <c r="Q113" i="13"/>
  <c r="V113" i="13"/>
  <c r="G117" i="13"/>
  <c r="M117" i="13" s="1"/>
  <c r="I117" i="13"/>
  <c r="K117" i="13"/>
  <c r="O117" i="13"/>
  <c r="Q117" i="13"/>
  <c r="V117" i="13"/>
  <c r="G121" i="13"/>
  <c r="M121" i="13" s="1"/>
  <c r="I121" i="13"/>
  <c r="K121" i="13"/>
  <c r="O121" i="13"/>
  <c r="Q121" i="13"/>
  <c r="V121" i="13"/>
  <c r="G125" i="13"/>
  <c r="M125" i="13" s="1"/>
  <c r="I125" i="13"/>
  <c r="K125" i="13"/>
  <c r="O125" i="13"/>
  <c r="Q125" i="13"/>
  <c r="V125" i="13"/>
  <c r="AE130" i="13"/>
  <c r="F44" i="1" s="1"/>
  <c r="BA41" i="12"/>
  <c r="BA38" i="12"/>
  <c r="BA35" i="12"/>
  <c r="BA32" i="12"/>
  <c r="BA10" i="12"/>
  <c r="G9" i="12"/>
  <c r="M9" i="12" s="1"/>
  <c r="I9" i="12"/>
  <c r="I8" i="12" s="1"/>
  <c r="K9" i="12"/>
  <c r="K8" i="12" s="1"/>
  <c r="O9" i="12"/>
  <c r="O8" i="12" s="1"/>
  <c r="Q9" i="12"/>
  <c r="V9" i="12"/>
  <c r="V8" i="12" s="1"/>
  <c r="G12" i="12"/>
  <c r="M12" i="12" s="1"/>
  <c r="I12" i="12"/>
  <c r="K12" i="12"/>
  <c r="O12" i="12"/>
  <c r="Q12" i="12"/>
  <c r="V12" i="12"/>
  <c r="G16" i="12"/>
  <c r="M16" i="12" s="1"/>
  <c r="I16" i="12"/>
  <c r="K16" i="12"/>
  <c r="O16" i="12"/>
  <c r="Q16" i="12"/>
  <c r="V16" i="12"/>
  <c r="G28" i="12"/>
  <c r="M28" i="12" s="1"/>
  <c r="I28" i="12"/>
  <c r="K28" i="12"/>
  <c r="O28" i="12"/>
  <c r="Q28" i="12"/>
  <c r="V28" i="12"/>
  <c r="G31" i="12"/>
  <c r="M31" i="12" s="1"/>
  <c r="I31" i="12"/>
  <c r="K31" i="12"/>
  <c r="O31" i="12"/>
  <c r="Q31" i="12"/>
  <c r="V31" i="12"/>
  <c r="G34" i="12"/>
  <c r="M34" i="12" s="1"/>
  <c r="I34" i="12"/>
  <c r="K34" i="12"/>
  <c r="O34" i="12"/>
  <c r="Q34" i="12"/>
  <c r="V34" i="12"/>
  <c r="G37" i="12"/>
  <c r="M37" i="12" s="1"/>
  <c r="I37" i="12"/>
  <c r="K37" i="12"/>
  <c r="O37" i="12"/>
  <c r="Q37" i="12"/>
  <c r="V37" i="12"/>
  <c r="G40" i="12"/>
  <c r="M40" i="12" s="1"/>
  <c r="I40" i="12"/>
  <c r="K40" i="12"/>
  <c r="O40" i="12"/>
  <c r="Q40" i="12"/>
  <c r="V40" i="12"/>
  <c r="AE44" i="12"/>
  <c r="F42" i="1" s="1"/>
  <c r="AZ102" i="1"/>
  <c r="AZ101" i="1"/>
  <c r="AZ99" i="1"/>
  <c r="AZ98" i="1"/>
  <c r="AZ96" i="1"/>
  <c r="AZ95" i="1"/>
  <c r="AZ93" i="1"/>
  <c r="AZ92" i="1"/>
  <c r="AZ90" i="1"/>
  <c r="AZ89" i="1"/>
  <c r="AZ87" i="1"/>
  <c r="AZ86" i="1"/>
  <c r="AZ84" i="1"/>
  <c r="AZ83" i="1"/>
  <c r="AZ81" i="1"/>
  <c r="AZ80" i="1"/>
  <c r="AZ78" i="1"/>
  <c r="AZ77" i="1"/>
  <c r="AZ75" i="1"/>
  <c r="AZ74" i="1"/>
  <c r="AZ72" i="1"/>
  <c r="AZ71" i="1"/>
  <c r="AZ69" i="1"/>
  <c r="AZ68" i="1"/>
  <c r="AZ66" i="1"/>
  <c r="AZ65" i="1"/>
  <c r="H62" i="1"/>
  <c r="J28" i="1"/>
  <c r="J26" i="1"/>
  <c r="G38" i="1"/>
  <c r="F38" i="1"/>
  <c r="J23" i="1"/>
  <c r="J24" i="1"/>
  <c r="J25" i="1"/>
  <c r="J27" i="1"/>
  <c r="E24" i="1"/>
  <c r="G24" i="1"/>
  <c r="E26" i="1"/>
  <c r="G26" i="1"/>
  <c r="O1300" i="14" l="1"/>
  <c r="O721" i="14"/>
  <c r="V8" i="14"/>
  <c r="K1008" i="15"/>
  <c r="K295" i="15"/>
  <c r="K240" i="15"/>
  <c r="Q15" i="12"/>
  <c r="Q8" i="12"/>
  <c r="K99" i="13"/>
  <c r="Q77" i="13"/>
  <c r="G77" i="13"/>
  <c r="Q66" i="13"/>
  <c r="Q55" i="13"/>
  <c r="Q47" i="13"/>
  <c r="G35" i="13"/>
  <c r="V35" i="13"/>
  <c r="O8" i="13"/>
  <c r="V8" i="13"/>
  <c r="I8" i="13"/>
  <c r="O1445" i="14"/>
  <c r="G1445" i="14"/>
  <c r="I123" i="1" s="1"/>
  <c r="K1406" i="14"/>
  <c r="Q1211" i="14"/>
  <c r="G1211" i="14"/>
  <c r="K1211" i="14"/>
  <c r="Q721" i="14"/>
  <c r="I433" i="14"/>
  <c r="O433" i="14"/>
  <c r="I372" i="14"/>
  <c r="O372" i="14"/>
  <c r="O355" i="14"/>
  <c r="I263" i="14"/>
  <c r="O263" i="14"/>
  <c r="K64" i="14"/>
  <c r="Q8" i="14"/>
  <c r="V1008" i="15"/>
  <c r="I1008" i="15"/>
  <c r="V613" i="15"/>
  <c r="K613" i="15"/>
  <c r="V295" i="15"/>
  <c r="I240" i="15"/>
  <c r="O240" i="15"/>
  <c r="V240" i="15"/>
  <c r="O8" i="15"/>
  <c r="K8" i="15"/>
  <c r="K300" i="16"/>
  <c r="Q300" i="16"/>
  <c r="Q255" i="16"/>
  <c r="V228" i="16"/>
  <c r="I65" i="16"/>
  <c r="V15" i="12"/>
  <c r="O99" i="13"/>
  <c r="V55" i="13"/>
  <c r="I721" i="14"/>
  <c r="Q295" i="15"/>
  <c r="Q8" i="16"/>
  <c r="I99" i="13"/>
  <c r="O77" i="13"/>
  <c r="V1406" i="14"/>
  <c r="V1211" i="14"/>
  <c r="Q433" i="14"/>
  <c r="K433" i="14"/>
  <c r="K372" i="14"/>
  <c r="Q372" i="14"/>
  <c r="K326" i="14"/>
  <c r="Q263" i="14"/>
  <c r="K263" i="14"/>
  <c r="O64" i="14"/>
  <c r="V64" i="14"/>
  <c r="I64" i="14"/>
  <c r="V1182" i="15"/>
  <c r="I1182" i="15"/>
  <c r="O1029" i="15"/>
  <c r="K1029" i="15"/>
  <c r="G1008" i="15"/>
  <c r="Q1008" i="15"/>
  <c r="I613" i="15"/>
  <c r="K284" i="15"/>
  <c r="Q284" i="15"/>
  <c r="Q240" i="15"/>
  <c r="Q202" i="15"/>
  <c r="K202" i="15"/>
  <c r="K76" i="15"/>
  <c r="V8" i="15"/>
  <c r="I15" i="12"/>
  <c r="I77" i="13"/>
  <c r="I55" i="13"/>
  <c r="K8" i="13"/>
  <c r="V721" i="14"/>
  <c r="Q326" i="14"/>
  <c r="O8" i="14"/>
  <c r="I8" i="14"/>
  <c r="O613" i="15"/>
  <c r="O1308" i="16"/>
  <c r="V1276" i="16"/>
  <c r="O15" i="12"/>
  <c r="V99" i="13"/>
  <c r="O55" i="13"/>
  <c r="O35" i="13"/>
  <c r="Q8" i="13"/>
  <c r="I1406" i="14"/>
  <c r="I1300" i="14"/>
  <c r="O1211" i="14"/>
  <c r="K15" i="12"/>
  <c r="G8" i="12"/>
  <c r="I129" i="1" s="1"/>
  <c r="I19" i="1" s="1"/>
  <c r="Q99" i="13"/>
  <c r="G66" i="13"/>
  <c r="K55" i="13"/>
  <c r="G47" i="13"/>
  <c r="K1300" i="14"/>
  <c r="Q1300" i="14"/>
  <c r="G1300" i="14"/>
  <c r="G721" i="14"/>
  <c r="K721" i="14"/>
  <c r="V433" i="14"/>
  <c r="V372" i="14"/>
  <c r="V326" i="14"/>
  <c r="I326" i="14"/>
  <c r="V263" i="14"/>
  <c r="Q64" i="14"/>
  <c r="K8" i="14"/>
  <c r="Q1182" i="15"/>
  <c r="V1029" i="15"/>
  <c r="I1029" i="15"/>
  <c r="Q613" i="15"/>
  <c r="I295" i="15"/>
  <c r="O295" i="15"/>
  <c r="V284" i="15"/>
  <c r="Q701" i="16"/>
  <c r="O701" i="16"/>
  <c r="K1328" i="16"/>
  <c r="Q1328" i="16"/>
  <c r="K1276" i="16"/>
  <c r="I701" i="16"/>
  <c r="V355" i="16"/>
  <c r="O300" i="16"/>
  <c r="I300" i="16"/>
  <c r="O255" i="16"/>
  <c r="I255" i="16"/>
  <c r="K228" i="16"/>
  <c r="Q228" i="16"/>
  <c r="V8" i="16"/>
  <c r="I8" i="16"/>
  <c r="Q591" i="17"/>
  <c r="K591" i="17"/>
  <c r="Q194" i="17"/>
  <c r="K194" i="17"/>
  <c r="Q149" i="17"/>
  <c r="K149" i="17"/>
  <c r="K122" i="17"/>
  <c r="V32" i="17"/>
  <c r="I32" i="17"/>
  <c r="Q8" i="17"/>
  <c r="I22" i="18"/>
  <c r="O22" i="18"/>
  <c r="K8" i="18"/>
  <c r="V176" i="20"/>
  <c r="V141" i="20"/>
  <c r="K8" i="21"/>
  <c r="Q79" i="24"/>
  <c r="I79" i="24"/>
  <c r="K56" i="26"/>
  <c r="Q56" i="26"/>
  <c r="M39" i="26"/>
  <c r="M38" i="26" s="1"/>
  <c r="AF18" i="27"/>
  <c r="G59" i="1" s="1"/>
  <c r="Q114" i="28"/>
  <c r="V109" i="28"/>
  <c r="I109" i="28"/>
  <c r="V64" i="28"/>
  <c r="I64" i="28"/>
  <c r="Q56" i="28"/>
  <c r="I49" i="28"/>
  <c r="I43" i="28"/>
  <c r="I624" i="17"/>
  <c r="V591" i="17"/>
  <c r="V194" i="17"/>
  <c r="V149" i="17"/>
  <c r="V122" i="17"/>
  <c r="Q32" i="17"/>
  <c r="K22" i="18"/>
  <c r="Q22" i="18"/>
  <c r="V8" i="18"/>
  <c r="I8" i="18"/>
  <c r="O77" i="20"/>
  <c r="M9" i="20"/>
  <c r="M8" i="20" s="1"/>
  <c r="I8" i="21"/>
  <c r="I174" i="22"/>
  <c r="I88" i="22"/>
  <c r="O88" i="22"/>
  <c r="V8" i="23"/>
  <c r="I8" i="23"/>
  <c r="K185" i="24"/>
  <c r="K8" i="25"/>
  <c r="V56" i="26"/>
  <c r="V27" i="26"/>
  <c r="Q109" i="28"/>
  <c r="O72" i="28"/>
  <c r="O8" i="28"/>
  <c r="K8" i="28"/>
  <c r="O202" i="15"/>
  <c r="V202" i="15"/>
  <c r="O76" i="15"/>
  <c r="V76" i="15"/>
  <c r="I76" i="15"/>
  <c r="Q8" i="15"/>
  <c r="I1434" i="16"/>
  <c r="O1434" i="16"/>
  <c r="K1308" i="16"/>
  <c r="Q1308" i="16"/>
  <c r="K701" i="16"/>
  <c r="O355" i="16"/>
  <c r="I355" i="16"/>
  <c r="V344" i="16"/>
  <c r="V300" i="16"/>
  <c r="I284" i="16"/>
  <c r="O284" i="16"/>
  <c r="V255" i="16"/>
  <c r="K65" i="16"/>
  <c r="Q65" i="16"/>
  <c r="V814" i="17"/>
  <c r="V624" i="17"/>
  <c r="K278" i="17"/>
  <c r="O278" i="17"/>
  <c r="I278" i="17"/>
  <c r="G122" i="17"/>
  <c r="V107" i="17"/>
  <c r="I107" i="17"/>
  <c r="K8" i="17"/>
  <c r="V55" i="18"/>
  <c r="O55" i="18"/>
  <c r="V22" i="18"/>
  <c r="Q8" i="18"/>
  <c r="G8" i="19"/>
  <c r="G14" i="19" s="1"/>
  <c r="O176" i="20"/>
  <c r="I141" i="20"/>
  <c r="Q77" i="20"/>
  <c r="K77" i="20"/>
  <c r="Q8" i="21"/>
  <c r="V174" i="22"/>
  <c r="K88" i="22"/>
  <c r="I13" i="22"/>
  <c r="Q8" i="23"/>
  <c r="V185" i="24"/>
  <c r="I185" i="24"/>
  <c r="V47" i="24"/>
  <c r="O47" i="24"/>
  <c r="AF33" i="25"/>
  <c r="G57" i="1" s="1"/>
  <c r="V8" i="25"/>
  <c r="G8" i="26"/>
  <c r="O114" i="28"/>
  <c r="K114" i="28"/>
  <c r="O109" i="28"/>
  <c r="Q72" i="28"/>
  <c r="K72" i="28"/>
  <c r="O56" i="28"/>
  <c r="K56" i="28"/>
  <c r="O49" i="28"/>
  <c r="O43" i="28"/>
  <c r="V8" i="28"/>
  <c r="I8" i="28"/>
  <c r="G76" i="15"/>
  <c r="Q76" i="15"/>
  <c r="Q1434" i="16"/>
  <c r="I1328" i="16"/>
  <c r="O1328" i="16"/>
  <c r="V1308" i="16"/>
  <c r="I1276" i="16"/>
  <c r="O1276" i="16"/>
  <c r="V701" i="16"/>
  <c r="K355" i="16"/>
  <c r="Q355" i="16"/>
  <c r="Q284" i="16"/>
  <c r="K284" i="16"/>
  <c r="O228" i="16"/>
  <c r="I228" i="16"/>
  <c r="V65" i="16"/>
  <c r="K8" i="16"/>
  <c r="O624" i="17"/>
  <c r="I591" i="17"/>
  <c r="O591" i="17"/>
  <c r="V278" i="17"/>
  <c r="Q278" i="17"/>
  <c r="I194" i="17"/>
  <c r="O194" i="17"/>
  <c r="I149" i="17"/>
  <c r="O149" i="17"/>
  <c r="I122" i="17"/>
  <c r="O122" i="17"/>
  <c r="Q107" i="17"/>
  <c r="K32" i="17"/>
  <c r="V8" i="17"/>
  <c r="I8" i="17"/>
  <c r="K16" i="18"/>
  <c r="O8" i="18"/>
  <c r="I8" i="19"/>
  <c r="O8" i="19"/>
  <c r="K176" i="20"/>
  <c r="Q176" i="20"/>
  <c r="I176" i="20"/>
  <c r="K141" i="20"/>
  <c r="Q141" i="20"/>
  <c r="V77" i="20"/>
  <c r="I15" i="20"/>
  <c r="V8" i="21"/>
  <c r="O174" i="22"/>
  <c r="V88" i="22"/>
  <c r="I58" i="22"/>
  <c r="K13" i="22"/>
  <c r="Q13" i="22"/>
  <c r="Q185" i="24"/>
  <c r="O79" i="24"/>
  <c r="V79" i="24"/>
  <c r="K79" i="24"/>
  <c r="K8" i="24"/>
  <c r="O56" i="26"/>
  <c r="I56" i="26"/>
  <c r="I114" i="28"/>
  <c r="K109" i="28"/>
  <c r="K98" i="28"/>
  <c r="V72" i="28"/>
  <c r="O64" i="28"/>
  <c r="K64" i="28"/>
  <c r="V56" i="28"/>
  <c r="I56" i="28"/>
  <c r="V49" i="28"/>
  <c r="K49" i="28"/>
  <c r="Q8" i="28"/>
  <c r="AF73" i="21"/>
  <c r="G53" i="1" s="1"/>
  <c r="I53" i="1" s="1"/>
  <c r="G55" i="13"/>
  <c r="M15" i="12"/>
  <c r="M8" i="12"/>
  <c r="M27" i="26"/>
  <c r="G58" i="22"/>
  <c r="G141" i="20"/>
  <c r="G77" i="20"/>
  <c r="G22" i="18"/>
  <c r="M16" i="18"/>
  <c r="G16" i="18"/>
  <c r="G591" i="17"/>
  <c r="G149" i="17"/>
  <c r="G1308" i="16"/>
  <c r="I120" i="1" s="1"/>
  <c r="M344" i="16"/>
  <c r="G300" i="16"/>
  <c r="AF1504" i="16"/>
  <c r="G47" i="1" s="1"/>
  <c r="I47" i="1" s="1"/>
  <c r="G255" i="16"/>
  <c r="G228" i="16"/>
  <c r="M1024" i="15"/>
  <c r="M1008" i="15"/>
  <c r="G284" i="15"/>
  <c r="G240" i="15"/>
  <c r="M249" i="15"/>
  <c r="G202" i="15"/>
  <c r="M202" i="15"/>
  <c r="M209" i="15"/>
  <c r="M356" i="14"/>
  <c r="M66" i="13"/>
  <c r="M47" i="13"/>
  <c r="G109" i="28"/>
  <c r="G98" i="28"/>
  <c r="M98" i="28"/>
  <c r="G72" i="28"/>
  <c r="G49" i="28"/>
  <c r="M50" i="28"/>
  <c r="G41" i="28"/>
  <c r="AF122" i="28"/>
  <c r="G60" i="1" s="1"/>
  <c r="I60" i="1" s="1"/>
  <c r="G8" i="28"/>
  <c r="F61" i="1"/>
  <c r="I59" i="1"/>
  <c r="G56" i="26"/>
  <c r="I57" i="1"/>
  <c r="M8" i="25"/>
  <c r="G8" i="25"/>
  <c r="G33" i="25" s="1"/>
  <c r="M59" i="24"/>
  <c r="M58" i="24" s="1"/>
  <c r="M8" i="24"/>
  <c r="AF365" i="24"/>
  <c r="G56" i="1" s="1"/>
  <c r="I56" i="1" s="1"/>
  <c r="G8" i="24"/>
  <c r="G8" i="23"/>
  <c r="G28" i="23" s="1"/>
  <c r="I55" i="1"/>
  <c r="M8" i="23"/>
  <c r="AF333" i="22"/>
  <c r="G54" i="1" s="1"/>
  <c r="I54" i="1" s="1"/>
  <c r="G88" i="22"/>
  <c r="G13" i="22"/>
  <c r="F51" i="1"/>
  <c r="AF236" i="20"/>
  <c r="G52" i="1" s="1"/>
  <c r="G15" i="20"/>
  <c r="F52" i="1"/>
  <c r="G814" i="17"/>
  <c r="G624" i="17"/>
  <c r="AF827" i="17"/>
  <c r="G48" i="1" s="1"/>
  <c r="I48" i="1" s="1"/>
  <c r="G32" i="17"/>
  <c r="M8" i="17"/>
  <c r="G8" i="17"/>
  <c r="G1328" i="16"/>
  <c r="G1276" i="16"/>
  <c r="M1289" i="16"/>
  <c r="M62" i="16"/>
  <c r="M61" i="16" s="1"/>
  <c r="M1182" i="15"/>
  <c r="M125" i="15"/>
  <c r="AF1232" i="15"/>
  <c r="G46" i="1" s="1"/>
  <c r="I46" i="1" s="1"/>
  <c r="M64" i="15"/>
  <c r="M8" i="15" s="1"/>
  <c r="M1307" i="14"/>
  <c r="M1228" i="14"/>
  <c r="M1211" i="14"/>
  <c r="F41" i="1"/>
  <c r="G194" i="17"/>
  <c r="AF1467" i="14"/>
  <c r="G433" i="14"/>
  <c r="F39" i="1"/>
  <c r="F43" i="1"/>
  <c r="M64" i="28"/>
  <c r="M56" i="28"/>
  <c r="M49" i="28"/>
  <c r="G114" i="28"/>
  <c r="I126" i="1" s="1"/>
  <c r="G64" i="28"/>
  <c r="G56" i="28"/>
  <c r="M44" i="28"/>
  <c r="M43" i="28" s="1"/>
  <c r="M12" i="28"/>
  <c r="M8" i="28" s="1"/>
  <c r="M118" i="28"/>
  <c r="M114" i="28" s="1"/>
  <c r="M110" i="28"/>
  <c r="M109" i="28" s="1"/>
  <c r="M82" i="28"/>
  <c r="M72" i="28" s="1"/>
  <c r="AF230" i="26"/>
  <c r="G58" i="1" s="1"/>
  <c r="I58" i="1" s="1"/>
  <c r="M78" i="26"/>
  <c r="M56" i="26" s="1"/>
  <c r="G27" i="26"/>
  <c r="M21" i="26"/>
  <c r="M8" i="26" s="1"/>
  <c r="M185" i="24"/>
  <c r="G185" i="24"/>
  <c r="G79" i="24"/>
  <c r="M139" i="24"/>
  <c r="M79" i="24" s="1"/>
  <c r="M48" i="24"/>
  <c r="M47" i="24" s="1"/>
  <c r="M174" i="22"/>
  <c r="M58" i="22"/>
  <c r="M13" i="22"/>
  <c r="M92" i="22"/>
  <c r="M88" i="22" s="1"/>
  <c r="G69" i="22"/>
  <c r="G174" i="22"/>
  <c r="M8" i="21"/>
  <c r="G8" i="21"/>
  <c r="M176" i="20"/>
  <c r="M141" i="20"/>
  <c r="M15" i="20"/>
  <c r="G176" i="20"/>
  <c r="M81" i="20"/>
  <c r="M77" i="20" s="1"/>
  <c r="G58" i="20"/>
  <c r="AF14" i="19"/>
  <c r="G50" i="1" s="1"/>
  <c r="I50" i="1" s="1"/>
  <c r="M9" i="19"/>
  <c r="M8" i="19" s="1"/>
  <c r="M8" i="18"/>
  <c r="G8" i="18"/>
  <c r="AF67" i="18"/>
  <c r="G49" i="1" s="1"/>
  <c r="I49" i="1" s="1"/>
  <c r="M56" i="18"/>
  <c r="M55" i="18" s="1"/>
  <c r="M26" i="18"/>
  <c r="M22" i="18" s="1"/>
  <c r="M814" i="17"/>
  <c r="M32" i="17"/>
  <c r="M107" i="17"/>
  <c r="G107" i="17"/>
  <c r="M687" i="17"/>
  <c r="M624" i="17" s="1"/>
  <c r="M592" i="17"/>
  <c r="M591" i="17" s="1"/>
  <c r="M325" i="17"/>
  <c r="M278" i="17" s="1"/>
  <c r="M204" i="17"/>
  <c r="M194" i="17" s="1"/>
  <c r="M189" i="17"/>
  <c r="M183" i="17" s="1"/>
  <c r="M158" i="17"/>
  <c r="M149" i="17" s="1"/>
  <c r="M144" i="17"/>
  <c r="M139" i="17" s="1"/>
  <c r="M131" i="17"/>
  <c r="M122" i="17" s="1"/>
  <c r="M355" i="16"/>
  <c r="M8" i="16"/>
  <c r="M65" i="16"/>
  <c r="M701" i="16"/>
  <c r="G355" i="16"/>
  <c r="G65" i="16"/>
  <c r="G8" i="16"/>
  <c r="M1435" i="16"/>
  <c r="M1434" i="16" s="1"/>
  <c r="M1332" i="16"/>
  <c r="M1328" i="16" s="1"/>
  <c r="M1314" i="16"/>
  <c r="M1308" i="16" s="1"/>
  <c r="M1298" i="16"/>
  <c r="G701" i="16"/>
  <c r="G344" i="16"/>
  <c r="M306" i="16"/>
  <c r="M300" i="16" s="1"/>
  <c r="M285" i="16"/>
  <c r="M284" i="16" s="1"/>
  <c r="M263" i="16"/>
  <c r="M255" i="16" s="1"/>
  <c r="M233" i="16"/>
  <c r="M228" i="16" s="1"/>
  <c r="M240" i="15"/>
  <c r="M1029" i="15"/>
  <c r="M295" i="15"/>
  <c r="M284" i="15"/>
  <c r="M76" i="15"/>
  <c r="M613" i="15"/>
  <c r="G613" i="15"/>
  <c r="G295" i="15"/>
  <c r="G1182" i="15"/>
  <c r="G233" i="15"/>
  <c r="I114" i="1" s="1"/>
  <c r="G8" i="15"/>
  <c r="G1029" i="15"/>
  <c r="M1300" i="14"/>
  <c r="M64" i="14"/>
  <c r="M422" i="14"/>
  <c r="M355" i="14"/>
  <c r="M372" i="14"/>
  <c r="M326" i="14"/>
  <c r="M8" i="14"/>
  <c r="M1445" i="14"/>
  <c r="M1407" i="14"/>
  <c r="M1406" i="14" s="1"/>
  <c r="M817" i="14"/>
  <c r="M721" i="14" s="1"/>
  <c r="G422" i="14"/>
  <c r="G372" i="14"/>
  <c r="G326" i="14"/>
  <c r="G64" i="14"/>
  <c r="G8" i="14"/>
  <c r="M468" i="14"/>
  <c r="M433" i="14" s="1"/>
  <c r="M282" i="14"/>
  <c r="M263" i="14" s="1"/>
  <c r="M99" i="13"/>
  <c r="M8" i="13"/>
  <c r="M78" i="13"/>
  <c r="M77" i="13" s="1"/>
  <c r="AF130" i="13"/>
  <c r="G44" i="1" s="1"/>
  <c r="I44" i="1" s="1"/>
  <c r="M56" i="13"/>
  <c r="M55" i="13" s="1"/>
  <c r="G99" i="13"/>
  <c r="I128" i="1" s="1"/>
  <c r="G29" i="13"/>
  <c r="G8" i="13"/>
  <c r="M44" i="13"/>
  <c r="M35" i="13" s="1"/>
  <c r="G15" i="12"/>
  <c r="AF44" i="12"/>
  <c r="M1276" i="16" l="1"/>
  <c r="I122" i="1"/>
  <c r="G230" i="26"/>
  <c r="G67" i="18"/>
  <c r="I119" i="1"/>
  <c r="I112" i="1"/>
  <c r="I113" i="1"/>
  <c r="I116" i="1"/>
  <c r="I108" i="1"/>
  <c r="G130" i="13"/>
  <c r="I125" i="1"/>
  <c r="I127" i="1"/>
  <c r="I18" i="1" s="1"/>
  <c r="G61" i="1"/>
  <c r="I61" i="1" s="1"/>
  <c r="G122" i="28"/>
  <c r="G365" i="24"/>
  <c r="G333" i="22"/>
  <c r="I124" i="1"/>
  <c r="G73" i="21"/>
  <c r="I52" i="1"/>
  <c r="G236" i="20"/>
  <c r="G51" i="1"/>
  <c r="I51" i="1" s="1"/>
  <c r="G827" i="17"/>
  <c r="I121" i="1"/>
  <c r="I111" i="1"/>
  <c r="G39" i="1"/>
  <c r="G62" i="1" s="1"/>
  <c r="G25" i="1" s="1"/>
  <c r="I109" i="1"/>
  <c r="I130" i="1"/>
  <c r="I20" i="1" s="1"/>
  <c r="G44" i="12"/>
  <c r="G42" i="1"/>
  <c r="I42" i="1" s="1"/>
  <c r="G41" i="1"/>
  <c r="I41" i="1" s="1"/>
  <c r="I118" i="1"/>
  <c r="G1504" i="16"/>
  <c r="G1232" i="15"/>
  <c r="I117" i="1"/>
  <c r="G43" i="1"/>
  <c r="I43" i="1" s="1"/>
  <c r="G45" i="1"/>
  <c r="I45" i="1" s="1"/>
  <c r="F62" i="1"/>
  <c r="G23" i="1" s="1"/>
  <c r="G1467" i="14"/>
  <c r="I115" i="1"/>
  <c r="I39" i="1" l="1"/>
  <c r="I62" i="1" s="1"/>
  <c r="J61" i="1" s="1"/>
  <c r="A27" i="1"/>
  <c r="G28" i="1" s="1"/>
  <c r="G27" i="1" s="1"/>
  <c r="G29" i="1" s="1"/>
  <c r="I17" i="1"/>
  <c r="I16" i="1"/>
  <c r="I131" i="1"/>
  <c r="J42" i="1" l="1"/>
  <c r="J45" i="1"/>
  <c r="J51" i="1"/>
  <c r="J55" i="1"/>
  <c r="J60" i="1"/>
  <c r="J47" i="1"/>
  <c r="J56" i="1"/>
  <c r="J57" i="1"/>
  <c r="J58" i="1"/>
  <c r="J39" i="1"/>
  <c r="J62" i="1" s="1"/>
  <c r="J41" i="1"/>
  <c r="J43" i="1"/>
  <c r="J46" i="1"/>
  <c r="J52" i="1"/>
  <c r="J59" i="1"/>
  <c r="J44" i="1"/>
  <c r="J54" i="1"/>
  <c r="J53" i="1"/>
  <c r="J48" i="1"/>
  <c r="J50" i="1"/>
  <c r="J49" i="1"/>
  <c r="A28" i="1"/>
  <c r="I21" i="1"/>
  <c r="J130" i="1"/>
  <c r="J108" i="1"/>
  <c r="J121" i="1"/>
  <c r="J113" i="1"/>
  <c r="J110" i="1"/>
  <c r="J127" i="1"/>
  <c r="J128" i="1"/>
  <c r="J112" i="1"/>
  <c r="J115" i="1"/>
  <c r="J117" i="1"/>
  <c r="J109" i="1"/>
  <c r="J123" i="1"/>
  <c r="J116" i="1"/>
  <c r="J118" i="1"/>
  <c r="J114" i="1"/>
  <c r="J122" i="1"/>
  <c r="J129" i="1"/>
  <c r="J120" i="1"/>
  <c r="J119" i="1"/>
  <c r="J111" i="1"/>
  <c r="J125" i="1"/>
  <c r="J124" i="1"/>
  <c r="J126" i="1"/>
  <c r="J13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B292583C-3507-46FD-A706-9FB61DD93017}">
      <text>
        <r>
          <rPr>
            <sz val="9"/>
            <color indexed="81"/>
            <rFont val="Tahoma"/>
            <family val="2"/>
            <charset val="238"/>
          </rPr>
          <t>Jedná se o informaci, zda se jedná o položku, která je do rozpočtu zadána z cenové soustavy RTS, nebo vlastní.</t>
        </r>
      </text>
    </comment>
    <comment ref="T6" authorId="0" shapeId="0" xr:uid="{C1DBB30D-0F87-4DBF-8473-CB5DAF51AC1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3A339A1E-5B77-4554-A59F-D997EA8D6ECB}">
      <text>
        <r>
          <rPr>
            <sz val="9"/>
            <color indexed="81"/>
            <rFont val="Tahoma"/>
            <family val="2"/>
            <charset val="238"/>
          </rPr>
          <t>Jedná se o informaci, zda se jedná o položku, která je do rozpočtu zadána z cenové soustavy RTS, nebo vlastní.</t>
        </r>
      </text>
    </comment>
    <comment ref="T6" authorId="0" shapeId="0" xr:uid="{DD6615C7-C048-47EF-AF6B-2BF5270CDE6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68664406-D63B-4BAC-9092-EB737E75F20F}">
      <text>
        <r>
          <rPr>
            <sz val="9"/>
            <color indexed="81"/>
            <rFont val="Tahoma"/>
            <family val="2"/>
            <charset val="238"/>
          </rPr>
          <t>Jedná se o informaci, zda se jedná o položku, která je do rozpočtu zadána z cenové soustavy RTS, nebo vlastní.</t>
        </r>
      </text>
    </comment>
    <comment ref="T6" authorId="0" shapeId="0" xr:uid="{9D46F4A7-F85B-4B07-A863-627C5F0337BB}">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3643D2F4-0828-4AAD-9D7C-E681AB205071}">
      <text>
        <r>
          <rPr>
            <sz val="9"/>
            <color indexed="81"/>
            <rFont val="Tahoma"/>
            <family val="2"/>
            <charset val="238"/>
          </rPr>
          <t>Jedná se o informaci, zda se jedná o položku, která je do rozpočtu zadána z cenové soustavy RTS, nebo vlastní.</t>
        </r>
      </text>
    </comment>
    <comment ref="T6" authorId="0" shapeId="0" xr:uid="{13FC7B0F-624D-472A-B764-22FB1259403E}">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753F7850-91D8-4BB8-8D17-F774D74A861A}">
      <text>
        <r>
          <rPr>
            <sz val="9"/>
            <color indexed="81"/>
            <rFont val="Tahoma"/>
            <family val="2"/>
            <charset val="238"/>
          </rPr>
          <t>Jedná se o informaci, zda se jedná o položku, která je do rozpočtu zadána z cenové soustavy RTS, nebo vlastní.</t>
        </r>
      </text>
    </comment>
    <comment ref="T6" authorId="0" shapeId="0" xr:uid="{E5F2C31D-B4AE-4058-B423-72845DE03A05}">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92E7AC58-C8B6-4C96-B2F6-D70A6B1094BB}">
      <text>
        <r>
          <rPr>
            <sz val="9"/>
            <color indexed="81"/>
            <rFont val="Tahoma"/>
            <family val="2"/>
            <charset val="238"/>
          </rPr>
          <t>Jedná se o informaci, zda se jedná o položku, která je do rozpočtu zadána z cenové soustavy RTS, nebo vlastní.</t>
        </r>
      </text>
    </comment>
    <comment ref="T6" authorId="0" shapeId="0" xr:uid="{B6C1447C-7DB6-424D-B862-28F01AC631B8}">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A2C12A7A-5F9A-4A0C-A78D-8ECDAB676CDE}">
      <text>
        <r>
          <rPr>
            <sz val="9"/>
            <color indexed="81"/>
            <rFont val="Tahoma"/>
            <family val="2"/>
            <charset val="238"/>
          </rPr>
          <t>Jedná se o informaci, zda se jedná o položku, která je do rozpočtu zadána z cenové soustavy RTS, nebo vlastní.</t>
        </r>
      </text>
    </comment>
    <comment ref="T6" authorId="0" shapeId="0" xr:uid="{958ED44F-0E37-4A50-A9BD-FEF2924855C2}">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5005C4F5-3F01-4811-B426-099A01FF3136}">
      <text>
        <r>
          <rPr>
            <sz val="9"/>
            <color indexed="81"/>
            <rFont val="Tahoma"/>
            <family val="2"/>
            <charset val="238"/>
          </rPr>
          <t>Jedná se o informaci, zda se jedná o položku, která je do rozpočtu zadána z cenové soustavy RTS, nebo vlastní.</t>
        </r>
      </text>
    </comment>
    <comment ref="T6" authorId="0" shapeId="0" xr:uid="{FB10B75E-4E26-449F-BF2D-DFA565B60D3A}">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FA6DDC6C-8B92-4BC2-A3DE-25A64C2F24F9}">
      <text>
        <r>
          <rPr>
            <sz val="9"/>
            <color indexed="81"/>
            <rFont val="Tahoma"/>
            <family val="2"/>
            <charset val="238"/>
          </rPr>
          <t>Jedná se o informaci, zda se jedná o položku, která je do rozpočtu zadána z cenové soustavy RTS, nebo vlastní.</t>
        </r>
      </text>
    </comment>
    <comment ref="T6" authorId="0" shapeId="0" xr:uid="{4D4E3E94-5AB6-4916-B8F2-8C248F0238B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6FE02CF0-A845-41C9-84A1-09CDDDE577CB}">
      <text>
        <r>
          <rPr>
            <sz val="9"/>
            <color indexed="81"/>
            <rFont val="Tahoma"/>
            <family val="2"/>
            <charset val="238"/>
          </rPr>
          <t>Jedná se o informaci, zda se jedná o položku, která je do rozpočtu zadána z cenové soustavy RTS, nebo vlastní.</t>
        </r>
      </text>
    </comment>
    <comment ref="T6" authorId="0" shapeId="0" xr:uid="{610D1674-BD21-4477-A838-818891EDF4F1}">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B1E06270-02E6-43D7-A7B9-9FE0FD2673A0}">
      <text>
        <r>
          <rPr>
            <sz val="9"/>
            <color indexed="81"/>
            <rFont val="Tahoma"/>
            <family val="2"/>
            <charset val="238"/>
          </rPr>
          <t>Jedná se o informaci, zda se jedná o položku, která je do rozpočtu zadána z cenové soustavy RTS, nebo vlastní.</t>
        </r>
      </text>
    </comment>
    <comment ref="T6" authorId="0" shapeId="0" xr:uid="{AAD6AC89-050C-482C-8874-82569074FB24}">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2CAB118C-8A52-42AD-8F0C-5A30D28A9816}">
      <text>
        <r>
          <rPr>
            <sz val="9"/>
            <color indexed="81"/>
            <rFont val="Tahoma"/>
            <family val="2"/>
            <charset val="238"/>
          </rPr>
          <t>Jedná se o informaci, zda se jedná o položku, která je do rozpočtu zadána z cenové soustavy RTS, nebo vlastní.</t>
        </r>
      </text>
    </comment>
    <comment ref="T6" authorId="0" shapeId="0" xr:uid="{3916B01E-32A1-4E19-84D7-A463A7D8432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0DA701E4-3B40-4584-8847-F9E460ED0F01}">
      <text>
        <r>
          <rPr>
            <sz val="9"/>
            <color indexed="81"/>
            <rFont val="Tahoma"/>
            <family val="2"/>
            <charset val="238"/>
          </rPr>
          <t>Jedná se o informaci, zda se jedná o položku, která je do rozpočtu zadána z cenové soustavy RTS, nebo vlastní.</t>
        </r>
      </text>
    </comment>
    <comment ref="T6" authorId="0" shapeId="0" xr:uid="{732CD2E8-7513-43B2-B622-A2688AACB096}">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9A915543-5388-41E8-83A2-A74912CBD726}">
      <text>
        <r>
          <rPr>
            <sz val="9"/>
            <color indexed="81"/>
            <rFont val="Tahoma"/>
            <family val="2"/>
            <charset val="238"/>
          </rPr>
          <t>Jedná se o informaci, zda se jedná o položku, která je do rozpočtu zadána z cenové soustavy RTS, nebo vlastní.</t>
        </r>
      </text>
    </comment>
    <comment ref="T6" authorId="0" shapeId="0" xr:uid="{DB4C43F6-443D-4C25-BEF6-AC5453DDEF2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E5A8E4B6-B96F-456E-AA1D-0DD2B1A8495B}">
      <text>
        <r>
          <rPr>
            <sz val="9"/>
            <color indexed="81"/>
            <rFont val="Tahoma"/>
            <family val="2"/>
            <charset val="238"/>
          </rPr>
          <t>Jedná se o informaci, zda se jedná o položku, která je do rozpočtu zadána z cenové soustavy RTS, nebo vlastní.</t>
        </r>
      </text>
    </comment>
    <comment ref="T6" authorId="0" shapeId="0" xr:uid="{BBB19FFB-0687-4A64-A855-E33E8E1E30AE}">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C1E0A3E0-B4B5-4447-A159-AD8F9C0A733B}">
      <text>
        <r>
          <rPr>
            <sz val="9"/>
            <color indexed="81"/>
            <rFont val="Tahoma"/>
            <family val="2"/>
            <charset val="238"/>
          </rPr>
          <t>Jedná se o informaci, zda se jedná o položku, která je do rozpočtu zadána z cenové soustavy RTS, nebo vlastní.</t>
        </r>
      </text>
    </comment>
    <comment ref="T6" authorId="0" shapeId="0" xr:uid="{13F3B701-1737-4315-A88C-9A75C1B60DB6}">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Katka</author>
  </authors>
  <commentList>
    <comment ref="S6" authorId="0" shapeId="0" xr:uid="{BFEFDB1A-1324-4179-A64D-F974A5807466}">
      <text>
        <r>
          <rPr>
            <sz val="9"/>
            <color indexed="81"/>
            <rFont val="Tahoma"/>
            <family val="2"/>
            <charset val="238"/>
          </rPr>
          <t>Jedná se o informaci, zda se jedná o položku, která je do rozpočtu zadána z cenové soustavy RTS, nebo vlastní.</t>
        </r>
      </text>
    </comment>
    <comment ref="T6" authorId="0" shapeId="0" xr:uid="{6795AE2C-201C-41F9-9297-55BA2DBB99C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<sst xmlns="http://schemas.openxmlformats.org/spreadsheetml/2006/main" count="17868" uniqueCount="2929">
  <si>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</si>
  <si>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</si>
  <si>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</si>
  <si>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</si>
  <si>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</si>
  <si>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</si>
  <si>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</si>
  <si>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</si>
  <si>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</si>
  <si>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</si>
  <si>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</si>
  <si>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</si>
  <si>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</si>
  <si>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</si>
  <si>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</si>
  <si>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</si>
  <si>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</si>
  <si>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</si>
  <si>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</si>
  <si>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</si>
  <si>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</si>
  <si>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</si>
  <si>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</si>
  <si>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</si>
  <si>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</si>
  <si>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</si>
  <si>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</si>
  <si>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</si>
  <si>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</si>
  <si>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</si>
  <si>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</si>
  <si>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</si>
  <si>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</si>
  <si>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</si>
  <si>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</si>
  <si>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</si>
  <si>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</si>
  <si>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</si>
  <si>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</si>
  <si>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</si>
  <si>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</si>
  <si>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</si>
  <si>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</si>
  <si>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DA 2017 03 03C</t>
  </si>
  <si>
    <t>SHaZ Bečov nad Teplou, SO 05 - RESTAUROVÁNÍ HORNÍHO HRADU - AKTUALIZACE 03/2021</t>
  </si>
  <si>
    <t>Národní památkový ústav</t>
  </si>
  <si>
    <t>Valdštejnské náměstí 162/3</t>
  </si>
  <si>
    <t>Praha-Malá Strana</t>
  </si>
  <si>
    <t>11800</t>
  </si>
  <si>
    <t>75032333</t>
  </si>
  <si>
    <t>CZ75032333</t>
  </si>
  <si>
    <t>Ing.arch. Tupý Miroslav</t>
  </si>
  <si>
    <t>J. Š. Baara 1686/67</t>
  </si>
  <si>
    <t>České Budějovice-České Budějovice 3</t>
  </si>
  <si>
    <t>37001</t>
  </si>
  <si>
    <t>65968204</t>
  </si>
  <si>
    <t>CZ6603160861</t>
  </si>
  <si>
    <t>Stavba</t>
  </si>
  <si>
    <t>Stavební objekt</t>
  </si>
  <si>
    <t>00</t>
  </si>
  <si>
    <t>Ostatní a vedlejší náklady</t>
  </si>
  <si>
    <t>01</t>
  </si>
  <si>
    <t>02 - DJ</t>
  </si>
  <si>
    <t>Horní hrad</t>
  </si>
  <si>
    <t>1.PP - stavební část</t>
  </si>
  <si>
    <t>02</t>
  </si>
  <si>
    <t>1.NP - stavební část</t>
  </si>
  <si>
    <t>03</t>
  </si>
  <si>
    <t>2.NP - stavební část</t>
  </si>
  <si>
    <t>04</t>
  </si>
  <si>
    <t>3.NP - stavební část</t>
  </si>
  <si>
    <t>05</t>
  </si>
  <si>
    <t>4.NP - stavební část</t>
  </si>
  <si>
    <t>06</t>
  </si>
  <si>
    <t>Sanace poškozeného zdiva</t>
  </si>
  <si>
    <t>07</t>
  </si>
  <si>
    <t>Hasící přístroje</t>
  </si>
  <si>
    <t>02 - DJ - R</t>
  </si>
  <si>
    <t>Horní hrad - restaurátorské práce</t>
  </si>
  <si>
    <t>1.NP - restaurování stavebních prvků</t>
  </si>
  <si>
    <t>02a</t>
  </si>
  <si>
    <t>Restaurátorské práce - kaple a 1.NP - malby a trámový strop</t>
  </si>
  <si>
    <t>2.NP - restaurování stavebních prvků</t>
  </si>
  <si>
    <t>03a</t>
  </si>
  <si>
    <t>Restaurátorské práce 2.NP - malby a trámový strop</t>
  </si>
  <si>
    <t>3.NP - restaurování stavebních prvků</t>
  </si>
  <si>
    <t>04a</t>
  </si>
  <si>
    <t>Restaurátorské práce 3.NP - malby a trámový strop</t>
  </si>
  <si>
    <t>4.NP - restaurování stavebních prvků</t>
  </si>
  <si>
    <t>05a</t>
  </si>
  <si>
    <t>Restaurátorské práce 4.NP - malby</t>
  </si>
  <si>
    <t>EPS</t>
  </si>
  <si>
    <t>Celkem za stavbu</t>
  </si>
  <si>
    <t>CZK</t>
  </si>
  <si>
    <t>#POPR</t>
  </si>
  <si>
    <t>Popis rozpočtu: 01 - 1.PP - stavební část</t>
  </si>
  <si>
    <t>Upozornění:</t>
  </si>
  <si>
    <t>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t>
  </si>
  <si>
    <t>Popis rozpočtu: 02 - 1.NP - stavební část</t>
  </si>
  <si>
    <t>Popis rozpočtu: 03 - 2.NP - stavební část</t>
  </si>
  <si>
    <t>Popis rozpočtu: 05 - 4.NP - stavební část</t>
  </si>
  <si>
    <t>Popis rozpočtu: 04 - 3.NP - stavební část</t>
  </si>
  <si>
    <t>Popis rozpočtu: 02a - Restaurátorské práce - kaple a 1.NP - malby a trámový strop</t>
  </si>
  <si>
    <t>Popis rozpočtu: 03a - Restaurátorské práce 2.NP - malby a trámový strop</t>
  </si>
  <si>
    <t>Popis rozpočtu: 04a - Restaurátorské práce 3.NP - malby a trámový strop</t>
  </si>
  <si>
    <t>Popis rozpočtu: 05a - Restaurátorské práce 4.NP - malby</t>
  </si>
  <si>
    <t>Popis rozpočtu: 02 - 1.NP - restaurování stavebních prvků</t>
  </si>
  <si>
    <t>Popis rozpočtu: 03 - 2.NP - restaurování stavebních prvků</t>
  </si>
  <si>
    <t>Popis rozpočtu: 05 - 4.NP - restaurování stavebních prvků</t>
  </si>
  <si>
    <t>Popis rozpočtu: 04 - 3.NP - restaurování stavebních prvků</t>
  </si>
  <si>
    <t>Rekapitulace dílů</t>
  </si>
  <si>
    <t>Typ dílu</t>
  </si>
  <si>
    <t>2</t>
  </si>
  <si>
    <t>Základy a zvláštní zakládání</t>
  </si>
  <si>
    <t>3</t>
  </si>
  <si>
    <t>Svislé a kompletní konstrukce</t>
  </si>
  <si>
    <t>4</t>
  </si>
  <si>
    <t>Vodorovné konstrukce</t>
  </si>
  <si>
    <t>61</t>
  </si>
  <si>
    <t>Úpravy povrchů vnitřní</t>
  </si>
  <si>
    <t>63</t>
  </si>
  <si>
    <t>Podlahy a podlahové konstrukce</t>
  </si>
  <si>
    <t>94</t>
  </si>
  <si>
    <t>Lešení a stavební výtahy</t>
  </si>
  <si>
    <t>95</t>
  </si>
  <si>
    <t>Dokončovací konstrukce na pozemních stavbách</t>
  </si>
  <si>
    <t>96</t>
  </si>
  <si>
    <t>Bourání konstrukcí</t>
  </si>
  <si>
    <t>99</t>
  </si>
  <si>
    <t>Staveništní přesun hmot</t>
  </si>
  <si>
    <t>762</t>
  </si>
  <si>
    <t>Konstrukce tesařské</t>
  </si>
  <si>
    <t>766</t>
  </si>
  <si>
    <t>Konstrukce truhlářské</t>
  </si>
  <si>
    <t>767</t>
  </si>
  <si>
    <t>Konstrukce zámečnické</t>
  </si>
  <si>
    <t>771</t>
  </si>
  <si>
    <t>Podlahy z dlaždic a obklady</t>
  </si>
  <si>
    <t>782</t>
  </si>
  <si>
    <t>Konstrukce z přírodního kamene</t>
  </si>
  <si>
    <t>783</t>
  </si>
  <si>
    <t>Nátěry</t>
  </si>
  <si>
    <t>784</t>
  </si>
  <si>
    <t>Malby</t>
  </si>
  <si>
    <t>799-01</t>
  </si>
  <si>
    <t>Restaurátorské práce</t>
  </si>
  <si>
    <t>Část:</t>
  </si>
  <si>
    <t>EPS - dodávka a motáž</t>
  </si>
  <si>
    <t>M46</t>
  </si>
  <si>
    <t>Zemní práce při montážích</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</si>
  <si>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</si>
  <si>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</si>
  <si>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</si>
  <si>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</si>
  <si>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</si>
  <si>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</si>
  <si>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</si>
  <si>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</si>
  <si>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</si>
  <si>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</si>
  <si>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</si>
  <si>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</si>
  <si>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</si>
  <si>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</si>
  <si>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</si>
  <si>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</si>
  <si>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</si>
  <si>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</si>
  <si>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</si>
  <si>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</si>
  <si>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</si>
  <si>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</si>
  <si>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</si>
  <si>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</si>
  <si>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</si>
  <si>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</si>
  <si>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</si>
  <si>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</si>
  <si>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</si>
  <si>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</si>
  <si>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</si>
  <si>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</si>
  <si>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</si>
  <si>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005123010R</t>
  </si>
  <si>
    <t>Extrémní místo provádění</t>
  </si>
  <si>
    <t>RTS 21/ II</t>
  </si>
  <si>
    <t>Indiv</t>
  </si>
  <si>
    <t>VRN</t>
  </si>
  <si>
    <t>POL99_8</t>
  </si>
  <si>
    <t>Náklady na ztížené provádění stavebních prací v neobvyklém a práci ztěžujícím prostředí, jako např. ve zdraví škodlivém prostředí, práce pod vodou či v podzemí.</t>
  </si>
  <si>
    <t>POP</t>
  </si>
  <si>
    <t>2% z celkové ceny stavby : 0,02</t>
  </si>
  <si>
    <t>VV</t>
  </si>
  <si>
    <t>005124010R</t>
  </si>
  <si>
    <t>Koordinační činnost</t>
  </si>
  <si>
    <t>Koordinace stavebních a technologických dodávek stavby.</t>
  </si>
  <si>
    <t>902      R00</t>
  </si>
  <si>
    <t>Hzs-průzk.práce na památkách</t>
  </si>
  <si>
    <t>h</t>
  </si>
  <si>
    <t>Prav.M</t>
  </si>
  <si>
    <t>HZS</t>
  </si>
  <si>
    <t>POL10_</t>
  </si>
  <si>
    <t>průzkumy v průběhu realizace prací : 220</t>
  </si>
  <si>
    <t>zpracování poznatků průzkumů : 190</t>
  </si>
  <si>
    <t/>
  </si>
  <si>
    <t>viz PD - Restaurátorsko-konzervátorské intence pro restaurování hradu Bečov nad Teplou : 300</t>
  </si>
  <si>
    <t xml:space="preserve">dopracování restaurátorských záměrů : </t>
  </si>
  <si>
    <t xml:space="preserve">restaurátorské průzkumy, prohloubení průzkumů, průzkumy v průběhu realizace prací : </t>
  </si>
  <si>
    <t xml:space="preserve">zpracování poznatků průzkumů : </t>
  </si>
  <si>
    <t xml:space="preserve">Zpráva z rest. průzkumu, rest. záměru (4x paré, 2x CD) : </t>
  </si>
  <si>
    <t xml:space="preserve">Závěrečná rest. zpráva (4x paré, 2x CD) : </t>
  </si>
  <si>
    <t>restaurátorský dozor v jednotlivých oborech : 150</t>
  </si>
  <si>
    <t>005121 R</t>
  </si>
  <si>
    <t>Zařízení staveniště</t>
  </si>
  <si>
    <t>Veškeré náklady spojené s vybudováním, provozem a odstraněním zařízení staveniště.</t>
  </si>
  <si>
    <t>2,4% z celkové ceny stavby : 0,024</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</si>
  <si>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</si>
  <si>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</si>
  <si>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</si>
  <si>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1% z celkové ceny stavby : 0,01</t>
  </si>
  <si>
    <t>005241010R</t>
  </si>
  <si>
    <t xml:space="preserve">Dokumentace skutečného provedení </t>
  </si>
  <si>
    <t>Soubor</t>
  </si>
  <si>
    <t>Náklady na vyhotovení dokumentace skutečného provedení stavby a její předání objednateli v požadované formě a požadovaném počtu.</t>
  </si>
  <si>
    <t>výstup - 6 x paré tištěné dokumentace, 2x CD : 1</t>
  </si>
  <si>
    <t>005261030R</t>
  </si>
  <si>
    <t xml:space="preserve">Finanční rezerva </t>
  </si>
  <si>
    <t>Finanční rezerva požadovaná objednatelem jako součást smluvní ceny. Způsob jejího stanovení, čerpání a vykazování definuje objednatel.</t>
  </si>
  <si>
    <t>10% z celkové částky : 0,1</t>
  </si>
  <si>
    <t>005281010R</t>
  </si>
  <si>
    <t>Propagace</t>
  </si>
  <si>
    <t>Náklady spojené s povinnou publicitou, pokud ji objednatel požaduje. Zahrnuje zejména náklady na propagační a informační billboardy, tabule, internetovou propagaci, tiskoviny apod.</t>
  </si>
  <si>
    <t>Informační tabule stavby - velkoplošná prezentace min. rozměr baneru 4x2 m : 2</t>
  </si>
  <si>
    <t>SUM</t>
  </si>
  <si>
    <t>END</t>
  </si>
  <si>
    <t>216904212R00</t>
  </si>
  <si>
    <t xml:space="preserve">Očištění ploch tlak. vodou nebo stlač. vzduchem očištění stlačeným vzduchem, zdiva stěn a rubu kleneb,  </t>
  </si>
  <si>
    <t>m2</t>
  </si>
  <si>
    <t>800-2</t>
  </si>
  <si>
    <t>Práce</t>
  </si>
  <si>
    <t>POL1_</t>
  </si>
  <si>
    <t xml:space="preserve">výkres č. D.1.1.2 - půdorys 1.PP - sklep : </t>
  </si>
  <si>
    <t>místnost č. SK_001 - sklep - zdivo a skalní masiv : 2,64*6*2+1,7*12*2</t>
  </si>
  <si>
    <t>216904213R00</t>
  </si>
  <si>
    <t xml:space="preserve">Očištění ploch tlak. vodou nebo stlač. vzduchem očištění stlačeným vzduchem, líce kleneb,  </t>
  </si>
  <si>
    <t>místnost č. SK_001 - sklep - klenba : 7,8*12</t>
  </si>
  <si>
    <t>216904391R00</t>
  </si>
  <si>
    <t>Očištění ploch tlak. vodou nebo stlač. vzduchem  ,  , příplatek za ruční dočištění ocelovými kartáči</t>
  </si>
  <si>
    <t>289201213R00</t>
  </si>
  <si>
    <t>Vyklínování uvolněných kamenů ve zdivu ve zdivu z lomového kamene drobného</t>
  </si>
  <si>
    <t>pro spárování aktivovanou maltou, úlomky kamene popřípadě cihel,</t>
  </si>
  <si>
    <t>SPI</t>
  </si>
  <si>
    <t>místnost č. SK_001 - sklep - předpoklad 10% ploch : (2,64*12+69,6)*0,1</t>
  </si>
  <si>
    <t>310217851R00</t>
  </si>
  <si>
    <t>Zazdívka otvorů do 0,25 m2 ve zdivu, kamenem ve zdivu tloušťky do 450 mm</t>
  </si>
  <si>
    <t>kus</t>
  </si>
  <si>
    <t>801-4</t>
  </si>
  <si>
    <t>ve zdivu nadzákladovém, včetně pomocného pracovního lešení</t>
  </si>
  <si>
    <t>Včetně pomocného pracovního lešení o výšce podlahy do 1900 mm a pro zatížení do 1,5 kPa.</t>
  </si>
  <si>
    <t>místnost č. SK_001 - sklep - předpoklad drobné zazdívky : 4</t>
  </si>
  <si>
    <t>627455111R00</t>
  </si>
  <si>
    <t>Spárování starého zdiva z lomového kamene, hloubky do 80 mm, cementovou maltou</t>
  </si>
  <si>
    <t>821-1</t>
  </si>
  <si>
    <t>jakoukoliv cementovou maltou se zatřením spár, s vypláchnutím spár vodou a očištěním povrchu zdiva po vyspárování, s odklizením zbylého materiálu do 20 m, z lomového kamene, kvádrového, cihelného,</t>
  </si>
  <si>
    <t>Se zatřením spár, s vypláchnutím spár vodou a očištěním povrchu zdiva po vyspárování, s odklizením zbylého materiálu do 20 m.</t>
  </si>
  <si>
    <t>místnost č. SK_001 - sklep - předpoklad 5% ploch : (2,64*12+69,6)*0,05</t>
  </si>
  <si>
    <t>627454110R00</t>
  </si>
  <si>
    <t>Oprava spárování zdiva stěn a dlažeb dlažeb s vyškrabáním, vymytím a znovu vyspárováním z cihel na plocho_x000D_
 o ploše jednotlivě do 4 m2, cementovou maltou</t>
  </si>
  <si>
    <t>spárovací hmotou včetně vysekání a vyčištění spár, bez pomocného lešení,</t>
  </si>
  <si>
    <t>místnost č. SK_001 - sklep : 0,6</t>
  </si>
  <si>
    <t>938908411R00</t>
  </si>
  <si>
    <t>Očištění povrchu saponátovým roztokem saponátovým roztokem</t>
  </si>
  <si>
    <t>822-1</t>
  </si>
  <si>
    <t>povrchu živičného, betonového nebo dlážděného</t>
  </si>
  <si>
    <t>6322-02</t>
  </si>
  <si>
    <t>Mlatová podlaha - doplnění, rozprostření a zhutnění</t>
  </si>
  <si>
    <t>m3</t>
  </si>
  <si>
    <t>Vlastní</t>
  </si>
  <si>
    <t>místnost č. SK_001 - sklep : 69,6</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</si>
  <si>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</si>
  <si>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</si>
  <si>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801-1</t>
  </si>
  <si>
    <t>POL1_1</t>
  </si>
  <si>
    <t>909      R00</t>
  </si>
  <si>
    <t>Hzs-nezmeritelne stavebni prace</t>
  </si>
  <si>
    <t>vyklizení sklepa včetně likvidace domovního odpadu : 60</t>
  </si>
  <si>
    <t>místnost č. SK_001 - sklep - vyčištění malé šachty a ověření průběhu do 1.NP : 10</t>
  </si>
  <si>
    <t>978023251R00</t>
  </si>
  <si>
    <t>Vysekání, vyškrábání a vyčištění spár zdiva kamenného_x000D_
 režného z lomového kamene</t>
  </si>
  <si>
    <t>801-3</t>
  </si>
  <si>
    <t>979092111R00</t>
  </si>
  <si>
    <t xml:space="preserve">Vyklízení ulehlé suti z prostorů hloubka od 0 do 2 m, ručně,  </t>
  </si>
  <si>
    <t>o půdorysné ploše do 15 m2 na vzdálenost do 3 m od okraje vyklízeného prostoru nebo s naložením na dopravní prostředek,</t>
  </si>
  <si>
    <t>místnost č. SK_001 - sklep - předpoklad cca 10 cm : 69,6*0,1</t>
  </si>
  <si>
    <t>960-01</t>
  </si>
  <si>
    <t>Demontáž a uložení stávajících prvků staré elektroinstalace</t>
  </si>
  <si>
    <t>místnost č. SK_001 - sklep : 1</t>
  </si>
  <si>
    <t>999281151R00</t>
  </si>
  <si>
    <t>Přesun hmot pro opravy a údržbu objektů pro opravy a údržbu dosavadních objektů včetně vnějších plášťů_x000D_
 výšky do 25 m, nošením</t>
  </si>
  <si>
    <t>t</t>
  </si>
  <si>
    <t>Přesun hmot</t>
  </si>
  <si>
    <t>POL7_</t>
  </si>
  <si>
    <t>oborů 801, 803, 811 a 812</t>
  </si>
  <si>
    <t xml:space="preserve">Hmotnosti z položek s pořadovými čísly: : </t>
  </si>
  <si>
    <t xml:space="preserve">4,5,6,7,8,9,10, : </t>
  </si>
  <si>
    <t>Součet: : 13,49129</t>
  </si>
  <si>
    <t>999281193R00</t>
  </si>
  <si>
    <t>Přesun hmot pro opravy a údržbu objektů pro opravy a údržbu dosavadních objektů včetně vnějších plášťů_x000D_
 příplatek za zvětšený přesun přes vymezenou největší dopravní vzdálenost_x000D_
 do 1000 m</t>
  </si>
  <si>
    <t>001_Z</t>
  </si>
  <si>
    <t>Kovaná skoba v klenbě (lavičník) sklepa SK_001</t>
  </si>
  <si>
    <t>Specifikace</t>
  </si>
  <si>
    <t>POL3_0</t>
  </si>
  <si>
    <t>1.NP (PP) - sklep, popis prvku a návrh na jeho opravu nebo restaurování viz D1.1.9 Tabulky kovářských a zámečnických prvků</t>
  </si>
  <si>
    <t>Popis prvku:</t>
  </si>
  <si>
    <t>Kovaná skoba v klenbě (lavičník) sklepa SK_001; (3 ks)</t>
  </si>
  <si>
    <t>Stávající stav:</t>
  </si>
  <si>
    <t>Povrchová úprava nedochovaná, povrch zkorodovaný, s významným úbytkem materiálu.</t>
  </si>
  <si>
    <t>Návrh řemeslné obnovy (opravy) prvku:</t>
  </si>
  <si>
    <t>Na místě bez demontáže, opatrné očištění povrchu od povrchové koroze, jinak bez úpravy (s ohledem na charakter interiéru ponechat se všemi stopami stáří).</t>
  </si>
  <si>
    <t>místnost č. SK_001 - sklep - prvek ozn.0.01/Z : 3</t>
  </si>
  <si>
    <t>998767104R00</t>
  </si>
  <si>
    <t>Přesun hmot pro kovové stavební doplňk. konstrukce v objektech výšky do 36 m</t>
  </si>
  <si>
    <t>800-767</t>
  </si>
  <si>
    <t>50 m vodorovně</t>
  </si>
  <si>
    <t xml:space="preserve">17, : </t>
  </si>
  <si>
    <t>Součet: : 0,00030</t>
  </si>
  <si>
    <t>998767194R00</t>
  </si>
  <si>
    <t>Přesun hmot pro kovové stavební doplňk. konstrukce příplatek k ceně za zvětšený přesun přes vymezenou největší dopravní vzdálenost_x000D_
 do 1000 m</t>
  </si>
  <si>
    <t>979095312R00</t>
  </si>
  <si>
    <t>Naložení a složení suti</t>
  </si>
  <si>
    <t>Přesun suti</t>
  </si>
  <si>
    <t>POL8_</t>
  </si>
  <si>
    <t xml:space="preserve">Demontážní hmotnosti z položek s pořadovými čísly: : </t>
  </si>
  <si>
    <t xml:space="preserve">12, : </t>
  </si>
  <si>
    <t>Součet: : 0,07090</t>
  </si>
  <si>
    <t>979011221R00</t>
  </si>
  <si>
    <t>Svislá doprava suti a vybouraných hmot nošením za prvé podlaží pod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</si>
  <si>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</si>
  <si>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</si>
  <si>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</si>
  <si>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</si>
  <si>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</si>
  <si>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1,41792</t>
  </si>
  <si>
    <t>979082111R00</t>
  </si>
  <si>
    <t>Vnitrostaveništní doprava suti a vybouraných hmot do 10 m</t>
  </si>
  <si>
    <t>979082121R00</t>
  </si>
  <si>
    <t>Vnitrostaveništní doprava suti a vybouraných hmot příplatek k ceně za každých dalších 5 m</t>
  </si>
  <si>
    <t>979990107R00</t>
  </si>
  <si>
    <t>Poplatek za skládku směs betonu,cihel a dřeva, skupina 17 01 01, 17 01 02 a 17 02 01 z Katalogu odpadů</t>
  </si>
  <si>
    <t xml:space="preserve">analogicky - lokální stabilizace klínováním a tmelením : </t>
  </si>
  <si>
    <t xml:space="preserve">výkres č.D.1.1.3 - půdorys 1.NP - přízemí : </t>
  </si>
  <si>
    <t>místnost č.DJ_101 - otisky bývalých topenišť v koutech - omezená stabilita kamenné zazdívky - lokální stabilizace : 6,9+4</t>
  </si>
  <si>
    <t>místnost č. DJ_102 - kaverna ve zdivu : 0,5*0,5+0,2*1,3</t>
  </si>
  <si>
    <t>místnost č. DJ_102 - zazdívka bývalého topeniště : 4,5</t>
  </si>
  <si>
    <t>místnost č.SK_101 - kaverna ve zdivu : 0,35*0,3</t>
  </si>
  <si>
    <t>místnost č.SK_101 - záklenek vstupního otvoru do Donjonu : 1,7*1,2</t>
  </si>
  <si>
    <t>místnost č. DJ_102 - kaverna ve zdivu : 2</t>
  </si>
  <si>
    <t>místnost č.SK_101 - kaverna ve zdivu : 1</t>
  </si>
  <si>
    <t>300-01</t>
  </si>
  <si>
    <t>Sanace lokálních trhlin zdí  hl.spárováním</t>
  </si>
  <si>
    <t>m</t>
  </si>
  <si>
    <t>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t>
  </si>
  <si>
    <t>místnost č.DJ_101 - lokální trhlina dl. cca 1780 mm : 1,78</t>
  </si>
  <si>
    <t xml:space="preserve">                              - lokální trhlina dl. cca 1400 mm : 1,4</t>
  </si>
  <si>
    <t>místnost č.DJ_102 - lokální trhlina dl. cca 3500 mm : 3,5</t>
  </si>
  <si>
    <t xml:space="preserve">                              - lokální trhlina dl. cca 1255 mm : 1,255</t>
  </si>
  <si>
    <t xml:space="preserve">                              - lokální trhlina dl. cca 1300 mm : 1,3</t>
  </si>
  <si>
    <t>místnost č.DJ_103 - lokální trhlina dl. cca 3750 mm : 3,75</t>
  </si>
  <si>
    <t xml:space="preserve">                              - lokální trhlina dl. cca 3750 mm : 3,75</t>
  </si>
  <si>
    <t xml:space="preserve">                              - lokální trhlina dl. cca 1600 mm : 1,6</t>
  </si>
  <si>
    <t>místnost č.SK_101 - lokální trhlina dl. cca 1600 mm : 1,6</t>
  </si>
  <si>
    <t xml:space="preserve">                              - lokální trhlina dl. cca 1450 mm : 1,45</t>
  </si>
  <si>
    <t>místnost č.SP_101 - lokální trhlina dl. cca 700 mm : 0,7</t>
  </si>
  <si>
    <t xml:space="preserve">                              - lokální trhlina dl. cca 1000 mm : 1</t>
  </si>
  <si>
    <t>300-02</t>
  </si>
  <si>
    <t>Sanace lokálních trhlin zdí  hl.spárováním - s podílem restaurátorských prací</t>
  </si>
  <si>
    <t>NÁVRH: PEČLIVÉ VYČIŠTĚNÍ, VYSÁTÍ PRACHU A NEČISTOT, CELOPLOŠNÉ VYPLNĚNÍ TRHLIN (POPŘ. INJETÁŽ) PROBARVENOU VÁPENNOU MALTOU DO HL. CCA 20 MM POD OKOLNÍ POVRCH + PŘÍPADNÁ ZÁVĚREČNÁ BAREVNÁ RETUŠ. PŘESNÝ POSTUP A FINÁLNÍ VZHLED RESTAURÁTORSKO-KONZERVAČNÍ OPRAVY VIZ. TABULKY MÍSTNOSTÍ (D.1.1.8) A TABULKY KAMENICKÝCH PRVKŮ (D.1.1.9).</t>
  </si>
  <si>
    <t>místnost č.KV_101 - lokální trhliny na stěnách, klenbě a žebrech - předpoklad : 10</t>
  </si>
  <si>
    <t>300-03</t>
  </si>
  <si>
    <t>Sanace větších trhlin zdí  hl.spárováním</t>
  </si>
  <si>
    <t xml:space="preserve">místnost č.DJ_102 - lokální trhlina dl. cca 3500 mm : </t>
  </si>
  <si>
    <t>- větší trhlina dl. cca 1400 mm : 1,4</t>
  </si>
  <si>
    <t>300-04</t>
  </si>
  <si>
    <t>Oprava rozvolněného zdiva parapetu</t>
  </si>
  <si>
    <t xml:space="preserve"> PEČLIVÉ VYČIŠTĚNÍ, STABILIZACE ZDIVA A LOKÁLNÍ DOPLNĚNÍ HRUBÉ PROBARVENÉ VÁPENNÉ OMÍTKY (DTTO OMÍTKA OSTĚNÍ NIKY) + PŘÍPADNÁ BAREVNÁ RETUŠ.</t>
  </si>
  <si>
    <t>místnost č.DJ_101 : 0,2</t>
  </si>
  <si>
    <t>místnost č.DJ_102 : 0,3+0,3</t>
  </si>
  <si>
    <t>místnost č.DJ_103 : 0,3</t>
  </si>
  <si>
    <t>300-05</t>
  </si>
  <si>
    <t>ZÁKLENEK OKENNÍHO OTVORU - LOKÁLNÍ POŠKOZENÍ KLENBY</t>
  </si>
  <si>
    <t>NÁVRH: LOKÁLNÍ STABILIZACE KLÍNOVÁNÍM A TMELENÍM, VČETNĚ DOPLNĚNÍ PROBARVENÉ HRUBÉ VÁPENNÉ OMÍTKY + PŘÍPADNÁ BAREVNÁ RETUŠ.</t>
  </si>
  <si>
    <t>místnost č.SK_101 - záklenek okeního otvoru : 1</t>
  </si>
  <si>
    <t>319201311R00</t>
  </si>
  <si>
    <t>Vyrovnání nerovného povrchu jakoukoliv maltou_x000D_
 do 30 mm</t>
  </si>
  <si>
    <t>vnitřního i vnějšího zdiva, bez odsekání vadných cihel, bez pomocného lešení,</t>
  </si>
  <si>
    <t xml:space="preserve">místnost č.SP_101 - výměra viz D.1.1.8 Tabulky místností : </t>
  </si>
  <si>
    <t xml:space="preserve">doplnění chybějících omítek - vyrovnání zdiva popř křížový podhoz : </t>
  </si>
  <si>
    <t>severní stěna : 0,7</t>
  </si>
  <si>
    <t>východní stěna : 2,2</t>
  </si>
  <si>
    <t>jižní stěna : 11,55</t>
  </si>
  <si>
    <t>Mezisoučet</t>
  </si>
  <si>
    <t>601031113R00</t>
  </si>
  <si>
    <t>Omítka stropů a podhledů z hotových směsí Doplňkové práce pro omítky stropů z hotových směsí potažení rákosovou rohoží dvojnásobné</t>
  </si>
  <si>
    <t>po jednotlivých vrstvách</t>
  </si>
  <si>
    <t xml:space="preserve">a výkres č.D.1.1.8 Tabulky místností : </t>
  </si>
  <si>
    <t>místnost č.SP_101 : 7,7</t>
  </si>
  <si>
    <t>611421133T01</t>
  </si>
  <si>
    <t>Omítka vnitřní stropů rovných, vápenná, štuková, pro historické objekty</t>
  </si>
  <si>
    <t>VL 21/II</t>
  </si>
  <si>
    <t>612421321R00</t>
  </si>
  <si>
    <t>Oprava vnitřních vápenných omítek stěn v množství opravované plochy přes 10 do 30 %, hladkých</t>
  </si>
  <si>
    <t xml:space="preserve">místnost č.SP_101 - výměra viz výkres č.D.1.1.8 Tabulky místností : </t>
  </si>
  <si>
    <t xml:space="preserve">stávající omítky - rezerva pro potřebu opravy : </t>
  </si>
  <si>
    <t>severní stěna : 15,5</t>
  </si>
  <si>
    <t>východní stěna : 9,2</t>
  </si>
  <si>
    <t>jižní stěna : 8,6</t>
  </si>
  <si>
    <t>západní stěna : 2,54</t>
  </si>
  <si>
    <t>619441121R00</t>
  </si>
  <si>
    <t>Vytažení profilů, fabionů, hran a koutů profilů o délce do 2000 mm, šířky nad 100 mm</t>
  </si>
  <si>
    <t>při opravách sádrových omítek (s dodáním hmot),</t>
  </si>
  <si>
    <t>místnost č.SP_101 : 3,8*2+4,5*2</t>
  </si>
  <si>
    <t>978013191R00</t>
  </si>
  <si>
    <t>Otlučení omítek vápenných nebo vápenocementových vnitřních s vyškrabáním spár, s očištěním zdiva stěn, v rozsahu do 100 %</t>
  </si>
  <si>
    <t xml:space="preserve">doplnění chybějících omítek - dočištění zdiva od nesoudržných částí původních omítek a podhozů : </t>
  </si>
  <si>
    <t xml:space="preserve">místnost č.SP_101 - výměra viz D.1.1.9 Tabulky místností : </t>
  </si>
  <si>
    <t xml:space="preserve">stávající omítky - rezerva pro potřebu opravy, lokální odstranění cement. vysprávek : </t>
  </si>
  <si>
    <t>978023411R00</t>
  </si>
  <si>
    <t>Vysekání, vyškrábání a vyčištění spár zdiva cihelného_x000D_
 mimo komínového</t>
  </si>
  <si>
    <t>611-00</t>
  </si>
  <si>
    <t>Ruční čištění stávajících vrstev výmalby na určenou vrstvu, pod dohledem restaurátora</t>
  </si>
  <si>
    <t xml:space="preserve">očištění nepůvodních nesoudržných vápenných nátěrů : </t>
  </si>
  <si>
    <t>611-02</t>
  </si>
  <si>
    <t>Podtmelení okrajů omítkových ploch a omítkových ker, lokální tmelení, případně injektáž probarvenou, vápennou mikromaltou s předzpevněním vápennou disperzí</t>
  </si>
  <si>
    <t xml:space="preserve">stávající omítky - zpevnění okrajů, fixace nesoudržných částí na bázi organokřemičitanu : </t>
  </si>
  <si>
    <t xml:space="preserve">předpoklad do 30% plochy : </t>
  </si>
  <si>
    <t>severní stěna : 15,5*0,3</t>
  </si>
  <si>
    <t>východní stěna : 9,2*0,3</t>
  </si>
  <si>
    <t>jižní stěna : 8,6*0,3</t>
  </si>
  <si>
    <t>západní stěna : 2,54*0,3</t>
  </si>
  <si>
    <t xml:space="preserve">výměra viz D.1.1.9 Tabulky místností : </t>
  </si>
  <si>
    <t xml:space="preserve">úprava ozn. e - vápenná omítka s dutinami : </t>
  </si>
  <si>
    <t xml:space="preserve">místnost č.SK_101 : </t>
  </si>
  <si>
    <t xml:space="preserve">severní stěna : </t>
  </si>
  <si>
    <t>úprava ozn. e : 1,5</t>
  </si>
  <si>
    <t xml:space="preserve">východní stěna : </t>
  </si>
  <si>
    <t>úprava ozn. e : 3,5</t>
  </si>
  <si>
    <t xml:space="preserve">jižní stěna : </t>
  </si>
  <si>
    <t>úprava ozn. e : 1+2,8</t>
  </si>
  <si>
    <t xml:space="preserve">západní stěna : </t>
  </si>
  <si>
    <t>úprava ozn. e : 1,1</t>
  </si>
  <si>
    <t xml:space="preserve">místnost č.DJ_101 : </t>
  </si>
  <si>
    <t>úprava ozn. e : 0,3+0,45</t>
  </si>
  <si>
    <t>úprava ozn. e : 0,7</t>
  </si>
  <si>
    <t>úprava ozn. e : 2,3</t>
  </si>
  <si>
    <t xml:space="preserve">místnost č.DJ_102 : </t>
  </si>
  <si>
    <t>úprava ozn. e : 2,2</t>
  </si>
  <si>
    <t>úprava ozn. e : 3,1</t>
  </si>
  <si>
    <t>úprava ozn. e : 1,32</t>
  </si>
  <si>
    <t xml:space="preserve">místnost č.DJ_103 : </t>
  </si>
  <si>
    <t>úprava ozn. e : 1,6</t>
  </si>
  <si>
    <t>611-03</t>
  </si>
  <si>
    <t>Celoplošné sjednocení povrchu před provedením výmalby, přebroušení, úprava přechodů míst s opravami apod.</t>
  </si>
  <si>
    <t xml:space="preserve">stávající a doplněné omítky : </t>
  </si>
  <si>
    <t>severní stěna : 15,5+0,7</t>
  </si>
  <si>
    <t>východní stěna : 9,2+2,2</t>
  </si>
  <si>
    <t>jižní stěna : 8,6+11,55</t>
  </si>
  <si>
    <t>611-04</t>
  </si>
  <si>
    <t>Stabilizace a konzervace lokálně poškozených či uvolněných omítek a nátěrů, odborné práce pod dohledem restaurátorů</t>
  </si>
  <si>
    <t xml:space="preserve">výměra viz výkres č.D.1.1.8 Tabulky místností : </t>
  </si>
  <si>
    <t xml:space="preserve">úprava ozn. c - vápenná omítka s lícem a s vrstvami lokálně nesoudržných vápenných nátěrů : </t>
  </si>
  <si>
    <t xml:space="preserve">úprava ozn. d - vápenná omítka s lokálně nesoudržným nebo chybějícím lícem : </t>
  </si>
  <si>
    <t>úprava ozn. d : 5,6+6,1</t>
  </si>
  <si>
    <t>úprava ozn. c : 0,85</t>
  </si>
  <si>
    <t>úprava ozn. d : 1,6</t>
  </si>
  <si>
    <t>úprava ozn. c : 1,9</t>
  </si>
  <si>
    <t>úprava ozn. d : 1,6+8,3</t>
  </si>
  <si>
    <t>úprava ozn. d : 6,9+1,7</t>
  </si>
  <si>
    <t>úprava ozn. c : 3,2</t>
  </si>
  <si>
    <t>úprava ozn. d : 5,7</t>
  </si>
  <si>
    <t>úprava ozn. c : 4,5</t>
  </si>
  <si>
    <t>úprava ozn. d : 3,75+7,5</t>
  </si>
  <si>
    <t>úprava ozn. d : 4</t>
  </si>
  <si>
    <t>úprava ozn. d : 1,9</t>
  </si>
  <si>
    <t>úprava ozn. c : 1,25</t>
  </si>
  <si>
    <t>úprava ozn. d : 8,6</t>
  </si>
  <si>
    <t>úprava ozn. c : 2,2</t>
  </si>
  <si>
    <t>úprava ozn. c : 7,7</t>
  </si>
  <si>
    <t>úprava ozn. c : 3,4</t>
  </si>
  <si>
    <t>úprava ozn. d : 1,25</t>
  </si>
  <si>
    <t>úprava ozn. c : 4,95</t>
  </si>
  <si>
    <t>612-01</t>
  </si>
  <si>
    <t>Jednovrstvá probarvená vápenná omítka</t>
  </si>
  <si>
    <t xml:space="preserve">nová jednovrstvá probarvená vápenná omítka (ve struktuře a v barevnosti korespondující s omítkovými plochami v nejbližším okolí) podhledu včetně omítaného fabionu po celém obvodu : </t>
  </si>
  <si>
    <t xml:space="preserve">doplnění chybějících omítek : </t>
  </si>
  <si>
    <t xml:space="preserve">vápenná malta : </t>
  </si>
  <si>
    <t>místnost č.SK_101 - podesta : 1,6</t>
  </si>
  <si>
    <t>místnost č.SP_101 - cihelné schodiště s kamennými plombami : 2,5</t>
  </si>
  <si>
    <t>místnost č.DJ_103 : 0,7</t>
  </si>
  <si>
    <t xml:space="preserve">analogicky parapety okenních nik : </t>
  </si>
  <si>
    <t>místnost č.SK_101 : 1,2</t>
  </si>
  <si>
    <t>místnost č.KV_101 : 5,5</t>
  </si>
  <si>
    <t>632939121R00</t>
  </si>
  <si>
    <t>Dlažba vnitřní nebo vnější (při objektu) z dlaždic cihelných pokládka dlažby cihelné mrazuvzdorné (materiál ve specifikaci)_x000D_
 tloušťky do 60 mm, do maltového lože</t>
  </si>
  <si>
    <t>vodorovná nebo ve spádu</t>
  </si>
  <si>
    <t xml:space="preserve">místnost č.SK_101 - podesta : </t>
  </si>
  <si>
    <t>vytvoření nové snížené podesty dlážděné z cihelné dlažby (resp. z kamenných valounů). Definitivní řešení bude odsouhlaseno dle vyhodnocení nálezové situace : 2</t>
  </si>
  <si>
    <t>místnost č.DJ_103 - cihelná dlažba okenní niky : 0,7</t>
  </si>
  <si>
    <t>630-01</t>
  </si>
  <si>
    <t>Hydrofobní ochranná konzervace dvousložkovým organokřemičitým přípravkem a voskováním</t>
  </si>
  <si>
    <t>místnost č.DJ_103 - cihlená dlažba okenní niky : 0,7</t>
  </si>
  <si>
    <t>952902112</t>
  </si>
  <si>
    <t>Čištění vysáváním povrchů a kcí průmyslovým vysavačem</t>
  </si>
  <si>
    <t>59694158R</t>
  </si>
  <si>
    <t>dlažba cihelná pro interiér; ruční; obdélník; š = 140 mm; l = 290 mm; tl. 30,0 mm</t>
  </si>
  <si>
    <t>SPCM</t>
  </si>
  <si>
    <t>POL3_</t>
  </si>
  <si>
    <t>vytvoření nové snížené podesty dlážděné z cihelné dlažby (resp. z kamenných valounů). Definitivní řešení bude odsouhlaseno dle vyhodnocení nálezové situace : 2*1,1</t>
  </si>
  <si>
    <t>941955004R00</t>
  </si>
  <si>
    <t>Lešení lehké pracovní pomocné pomocné, o výšce lešeňové podlahy přes 2,5 do 3,5 m</t>
  </si>
  <si>
    <t>800-3</t>
  </si>
  <si>
    <t xml:space="preserve">předpoklad : </t>
  </si>
  <si>
    <t>místnost č.DJ_101 : 40</t>
  </si>
  <si>
    <t>místnost č.DJ_102 : 20</t>
  </si>
  <si>
    <t>místnost č.DJ_103 : 20</t>
  </si>
  <si>
    <t>místnost č.SK_101 : 40</t>
  </si>
  <si>
    <t>941955102R00</t>
  </si>
  <si>
    <t>Lešení lehké pracovní pomocné ve schodišti, o výšce lešeňové podlahy přes 1,5 do 3,5 m</t>
  </si>
  <si>
    <t>místnost č.SP_101 : 3,8*(3,5+7)+4,5*2*4,5</t>
  </si>
  <si>
    <t>946941102RT1</t>
  </si>
  <si>
    <t>Montáž sestavy pojízdného hliníkového lešení (věže) plochy 2,5 x 1,45 m, pracovní výšky do 4,2 m</t>
  </si>
  <si>
    <t>sada</t>
  </si>
  <si>
    <t>místnost č.DJ_101 : 1</t>
  </si>
  <si>
    <t>místnost č.DJ_102 : 1</t>
  </si>
  <si>
    <t>místnost č.DJ_103 : 1</t>
  </si>
  <si>
    <t>místnost č.SK_101 : 1</t>
  </si>
  <si>
    <t>946941192RT1</t>
  </si>
  <si>
    <t>Montáž sestavy pojízdného hliníkového lešení (věže) nájemné sestavy pojízdného hliníkového lešení (věže)_x000D_
 plochy 2,5 x 1,45 m, pracovní výšky do 4,2 m</t>
  </si>
  <si>
    <t>den</t>
  </si>
  <si>
    <t>místnost č.DJ_101 : 90</t>
  </si>
  <si>
    <t>místnost č.DJ_102 : 60</t>
  </si>
  <si>
    <t>místnost č.DJ_103 : 60</t>
  </si>
  <si>
    <t>místnost č.SK_101 : 90</t>
  </si>
  <si>
    <t>946941802RT1</t>
  </si>
  <si>
    <t>Demontáž sestavy pojízdného hliníkového lešení (věže) plochy 2,5 x 1,45 m, pracovní výšky do 4,3 m</t>
  </si>
  <si>
    <t>místnost č.SP_101 : 8,9</t>
  </si>
  <si>
    <t>místnost č.DJ_101 : 68,6</t>
  </si>
  <si>
    <t>místnost č.DJ_102 : 35,9</t>
  </si>
  <si>
    <t>místnost č.DJ_103 : 36,4</t>
  </si>
  <si>
    <t>místnost č.SK_101 : 98,3</t>
  </si>
  <si>
    <t>místnost č.KV_101 : 54,3</t>
  </si>
  <si>
    <t>950-01</t>
  </si>
  <si>
    <t>Očištění stávajících prvků staré elektroinstalace</t>
  </si>
  <si>
    <t>místnost č.SP_101 : 1</t>
  </si>
  <si>
    <t>místnost č.SP_101 - úprava a stabilizace podloží pod schodištěm : 50</t>
  </si>
  <si>
    <t>místnost č.DJ_101 - hluboký průraz - vyčištění a stabilizace : 10</t>
  </si>
  <si>
    <t>místnost č.DJ_102 - chbějící stojka portálu - zachování a stabilizace původního stavu : 20</t>
  </si>
  <si>
    <t>964061141R00</t>
  </si>
  <si>
    <t>Uvolnění zhlaví trámu ze zdiva kamenného nebo smíšeného, o průřezu zhlaví přes 0,05m2</t>
  </si>
  <si>
    <t>při jeho výměně pro jakoukoliv délku uložení, včetně pomocného lešení o výšce podlahy do 1900 mm a pro zatížení do 1,5 kPa  (150 kg/m2),</t>
  </si>
  <si>
    <t>místnost č. DJ_101 - stávající degradovaný trám č.11 : 1</t>
  </si>
  <si>
    <t>místnost č. DJ_102 - stávající degradovaný trám č.2 : 1</t>
  </si>
  <si>
    <t>971033641R00</t>
  </si>
  <si>
    <t>Vybourání otvorů ve zdivu cihelném z jakýchkoliv cihel pálených_x000D_
 na jakoukoliv maltu vápenou nebo vápenocementovou, plochy do 4 m2, tloušťky do 300 mm</t>
  </si>
  <si>
    <t>základovém nebo nadzákladovém,</t>
  </si>
  <si>
    <t>Včetně pomocného lešení o výšce podlahy do 1900 mm a pro zatížení do 1,5 kPa  (150 kg/m2).</t>
  </si>
  <si>
    <t>místnost č.SK_101 - nový vstup z terasy ZO_201 : 0,3*1,6*2,2</t>
  </si>
  <si>
    <t xml:space="preserve">Upozornění při jakékoli manipulaci s násypy je nutný archeologický dozor a předcházenící archeologický průzkum : </t>
  </si>
  <si>
    <t>místnost č.SP_101 - předpoklad vyčištění prostoru pod schodištěm : 8,9*0,5</t>
  </si>
  <si>
    <t>místnost č.SK_101 - pro nové schodiště : 0,6*1,3*2,4</t>
  </si>
  <si>
    <t>979012112R00</t>
  </si>
  <si>
    <t xml:space="preserve">Svislá doprava suti a vybouraných hmot svislá doprava suti na výšku do 3,5 m,  </t>
  </si>
  <si>
    <t>s popřípadným nutným naložením do dopravního zařízení, s vyprázdněním dopravního zařízení na hromadu nebo do dopravního prostředku, vč. příplatku za každých dalších i započatých 3,5 m výšky nad 3,5 m,</t>
  </si>
  <si>
    <t xml:space="preserve">3,4,5,13,14,15,24,34,35, : </t>
  </si>
  <si>
    <t>Součet: : 6,11093</t>
  </si>
  <si>
    <t>Součet: : 122,21860</t>
  </si>
  <si>
    <t>979990101R00</t>
  </si>
  <si>
    <t>Poplatek za skládku směsi betonu a cihel do 30x30 cm, skupina 17 01 01 a 17 01 02 z Katalogu odpadů</t>
  </si>
  <si>
    <t xml:space="preserve">1,2,8,9,10,11,12,16,17,18,19,20,21,22,23,25,26,27,31,34,35, : </t>
  </si>
  <si>
    <t>Součet: : 29,18474</t>
  </si>
  <si>
    <t xml:space="preserve">místnost č.SP_101 : </t>
  </si>
  <si>
    <t>záklop krovu : 4,5*5</t>
  </si>
  <si>
    <t>stropní trámy : 0,25*4*4*4</t>
  </si>
  <si>
    <t>nosná kce krovu : 0,16*3*(2,5*4+5*6)</t>
  </si>
  <si>
    <t xml:space="preserve">podlahy : </t>
  </si>
  <si>
    <t>místnost č.SK_101 - rub demontovaných podlahových prken vracených zpět na své místo : 15,5</t>
  </si>
  <si>
    <t xml:space="preserve">stropy, stropní trámy a podpěrné kce stropů : </t>
  </si>
  <si>
    <t>místnost č.DJ_101 : 66,1+0,25*2*5,7*18+0,25*3*3,5</t>
  </si>
  <si>
    <t>místnost č.DJ_102 : 34,9+0,25*2*6*9</t>
  </si>
  <si>
    <t>místnost č.DJ_103 : 34,5+0,25*2*5,9*9</t>
  </si>
  <si>
    <t>místnost č.SK_101 : 97,1+8,5*0,25*2*15+0,2*4*3,7*4+0,25*3*12</t>
  </si>
  <si>
    <t>952903111R00</t>
  </si>
  <si>
    <t>Čištění budov odstranění prachu z trámů</t>
  </si>
  <si>
    <t>místnost č.DJ_101 : 0,25*3*5,7*18+0,25*3*3,5</t>
  </si>
  <si>
    <t>místnost č.DJ_102 : 0,25*3*6*9</t>
  </si>
  <si>
    <t>místnost č.DJ_103 : 0,25*3*5,9*9</t>
  </si>
  <si>
    <t>místnost č.SK_101 : 8,5*0,25*3*15+0,2*4*3,7*4+0,25*3*12</t>
  </si>
  <si>
    <t>762085140R00</t>
  </si>
  <si>
    <t>Zvláštní výkony hoblování tesařských konstrukcí čtyřstranné</t>
  </si>
  <si>
    <t>800-762</t>
  </si>
  <si>
    <t>RTS 19/ I</t>
  </si>
  <si>
    <t xml:space="preserve">analogicky - úprava povrchu podlahových polštářů : </t>
  </si>
  <si>
    <t>místnost č.DJ_101 : 1,5*3</t>
  </si>
  <si>
    <t>místnost č.DJ_102 : 1,5*3</t>
  </si>
  <si>
    <t>místnost č.DJ_103 : 1,5*3</t>
  </si>
  <si>
    <t>místnost č.SK_101 : 2,5*2*3</t>
  </si>
  <si>
    <t>762086115R00</t>
  </si>
  <si>
    <t>Otesání tesařských prvků průřezové plochy řeziva nad 450 cm2</t>
  </si>
  <si>
    <t xml:space="preserve">analogicky doplnění stropních trámů : </t>
  </si>
  <si>
    <t>místnost č. SK_101 - nová trámová výměna (stropní trám 200x220 mm a sloupky 200x200 mm : 3,96+3,7*2</t>
  </si>
  <si>
    <t>místnost č. DJ_101 - stávající degradovaný trám č.11 : 1,85+1,2+0,3</t>
  </si>
  <si>
    <t>místnost č. DJ_102 - stávající degradovaný trám č.2 : 1,9+1,2+0,3</t>
  </si>
  <si>
    <t>762212811R00</t>
  </si>
  <si>
    <t>Demontáž schodiště včetně zábradlí bez podstupnic, šířky do 1,5 m</t>
  </si>
  <si>
    <t>místnost č.SP_101 : 13*1,9</t>
  </si>
  <si>
    <t>místnost č.SK_101 : 21*1,1</t>
  </si>
  <si>
    <t>762332934RV1</t>
  </si>
  <si>
    <t>Vázané konstrukce krovů doplnění části střešní vazby z hranolků, hranolů včetně dodávky řeziva_x000D_
 průřezové plochy přes 288 do 450 cm2, bez dodávky řeziva</t>
  </si>
  <si>
    <t>762332935RV1</t>
  </si>
  <si>
    <t>Vázané konstrukce krovů doplnění části střešní vazby z hranolků, hranolů včetně dodávky řeziva_x000D_
 průřezové plochy přes 450 do 600 cm2, bez dodávky řeziva</t>
  </si>
  <si>
    <t>762330911R00</t>
  </si>
  <si>
    <t>Vázané konstrukce krovů zvedání konstrukcí krovů_x000D_
 o hmotnosti do 12 t</t>
  </si>
  <si>
    <t>místnost č. DJ_101 - stávající degradovaný trám č.11 : 5</t>
  </si>
  <si>
    <t>místnost č. DJ_102 - stávající degradovaný trám č.2 : 5</t>
  </si>
  <si>
    <t>místnost č. SK_101 - nová trámová výměna (stropní trám 200x220 mm a sloupky 200x200 mm : 2*6</t>
  </si>
  <si>
    <t>762524108R00</t>
  </si>
  <si>
    <t>Položení podlah montáž_x000D_
 z hoblovaných fošen, pero, drážka</t>
  </si>
  <si>
    <t>místnost č.SP_101 - podlaha podesty : 3,2</t>
  </si>
  <si>
    <t>místnost č.SK_101 - navrácení původních fošen rozrbrané části podlahy zpět na své místo : 15,5</t>
  </si>
  <si>
    <t>762526110RT3</t>
  </si>
  <si>
    <t>Položení podlah s dodávkou materiálu polštářů pod podlahy rozteče do 65 cm, řezivo 100 x 50 mm</t>
  </si>
  <si>
    <t>podlaha podesty : 3,8*4</t>
  </si>
  <si>
    <t>762522812R00</t>
  </si>
  <si>
    <t>Demontáž podlah s polštáři , z prken, tloušťky přes 32 do 50 mm</t>
  </si>
  <si>
    <t>stávající podlaha podesty : 3,2</t>
  </si>
  <si>
    <t>762521913R00</t>
  </si>
  <si>
    <t>Podlahy tesařské vyřezání části podlahy, bez vyřezání polštářů, z prken tloušťky do 32 mm_x000D_
 plochy jednotlivě přes 1 do 2 m2</t>
  </si>
  <si>
    <t>místnost č.DJ_101 : 1,5</t>
  </si>
  <si>
    <t>místnost č.DJ_102 : 1,5</t>
  </si>
  <si>
    <t>místnost č.DJ_103 : 1,5</t>
  </si>
  <si>
    <t>762521914R00</t>
  </si>
  <si>
    <t>Podlahy tesařské vyřezání části podlahy, bez vyřezání polštářů, z prken tloušťky do 32 mm_x000D_
 plochy jednotlivě přes 2 do 4 m2</t>
  </si>
  <si>
    <t>místnost č.SK_101 : 2,5*2</t>
  </si>
  <si>
    <t>762522911R00</t>
  </si>
  <si>
    <t>Podlahy tesařské vyřezání polštářů_x000D_
 tloušťky do 100 mm</t>
  </si>
  <si>
    <t>762523933RV1</t>
  </si>
  <si>
    <t xml:space="preserve">Podlahy tesařské doplnění podlah bez polštářů s urovnáním násypu_x000D_
 plochy jednotlivě přes 1 do 2 m2, bez dodávky prken hoblovaných palubových,  </t>
  </si>
  <si>
    <t xml:space="preserve">analogicky doplnění podlahy : </t>
  </si>
  <si>
    <t>762523934RV1</t>
  </si>
  <si>
    <t xml:space="preserve">Podlahy tesařské doplnění podlah bez polštářů s urovnáním násypu_x000D_
 plochy jednotlivě přes 2 do 4 m2, bez dodávky prken hoblovaných palubových,  </t>
  </si>
  <si>
    <t>762524911RV1</t>
  </si>
  <si>
    <t>Podlahy tesařské položení polštářů s příložkami_x000D_
 bez dodávky řeziva</t>
  </si>
  <si>
    <t>762595000R00</t>
  </si>
  <si>
    <t>Spojovací a ochranné prostředky hřebíky, vruty, impregnace</t>
  </si>
  <si>
    <t>podlaha podesty - fošny : 3,2*0,05*1,1</t>
  </si>
  <si>
    <t>podlaha podesty - polštáře : 3,8*0,05*0,1*4*1,1</t>
  </si>
  <si>
    <t xml:space="preserve">podlahy - fošny : </t>
  </si>
  <si>
    <t>místnost č.DJ_101 : 1,5*0,05*1,1</t>
  </si>
  <si>
    <t>místnost č.DJ_102 : 1,5*0,05*1,1</t>
  </si>
  <si>
    <t>místnost č.DJ_103 : 1,5*0,05*1,1</t>
  </si>
  <si>
    <t>místnost č.SK_101 : 2,5*2*0,05*1,1</t>
  </si>
  <si>
    <t xml:space="preserve">podlahy - poštáře : </t>
  </si>
  <si>
    <t>místnost č.DJ_101 : 1,5*3*0,1*0,05*1,1</t>
  </si>
  <si>
    <t>místnost č.DJ_102 : 1,5*3*0,1*0,05*1,1</t>
  </si>
  <si>
    <t>místnost č.DJ_103 : 1,5*3*0,1*0,05*1,1</t>
  </si>
  <si>
    <t>místnost č.SK_101 : 2,5*2*3*0,1*0,05*1,1</t>
  </si>
  <si>
    <t>762831951R00</t>
  </si>
  <si>
    <t>Stropní trámy vyřezání části stropního trámu průřezové plochy řeziva nad 450 cm2, délky vyřezané části stropního trámu do 3 m</t>
  </si>
  <si>
    <t>místnost č. SK_101 - úprava trámů v místě trámové výměny - trám č.3, 4, 5, 6 : 1,1*4</t>
  </si>
  <si>
    <t>762837123RT1</t>
  </si>
  <si>
    <t>Stropní trámy cetodřevěný plátový spoj stropního trámu průřezové plochy řeziva nad 450 cm2, čtyřkolíkový spoj</t>
  </si>
  <si>
    <t xml:space="preserve">analogicky dva kolíky a klínek : </t>
  </si>
  <si>
    <t>762841110R00</t>
  </si>
  <si>
    <t>Podbíjení stropů a střech rovných montáž_x000D_
 z hrubých prken, na sraz</t>
  </si>
  <si>
    <t>místnost č.SP_101 : 4,5*3,8</t>
  </si>
  <si>
    <t>762895000R00</t>
  </si>
  <si>
    <t>Spojovací a ochranné prostředky hřebíky, svory, impregnace</t>
  </si>
  <si>
    <t>místnost č.SP_101 : 4,5*3,8*0,032*1,1</t>
  </si>
  <si>
    <t xml:space="preserve">doplnění stropních trámů : </t>
  </si>
  <si>
    <t>místnost č. SK_101 - nová trámová výměna (stropní trám 200x220 mm a sloupky 200x200 mm : 3,96*0,2*0,22*1,15+3,7*2*0,2*0,2*1,15</t>
  </si>
  <si>
    <t>místnost č. DJ_101 - stávající degradovaný trám č.11 : (1,85+1,2+0,3)*0,22*0,23*1,15</t>
  </si>
  <si>
    <t>místnost č. DJ_102 - stávající degradovaný trám č.2 : (1,9+1,2+0,3)*0,22*0,23*1,15</t>
  </si>
  <si>
    <t>762911125R00</t>
  </si>
  <si>
    <t xml:space="preserve">Impregnace řeziva tlakovakuová, ochrana proti dřevokazným houbám, plísním a dřevokaznému hmyzu </t>
  </si>
  <si>
    <t>strop - záklopová prkna : 4,5*3,8*0,032*1,1</t>
  </si>
  <si>
    <t>762-01</t>
  </si>
  <si>
    <t>Klínování zhlaví vyměňovaných částí stopních trámů dubovými prkny tl.25 mm, dodávka a montáž</t>
  </si>
  <si>
    <t>938-01</t>
  </si>
  <si>
    <t>Čištění dřevěných konstrukcí  jemnými kartáči</t>
  </si>
  <si>
    <t>POL1_7</t>
  </si>
  <si>
    <t xml:space="preserve">analogicky vykartáčování rýžovým kartáčem nebo kartáčem s měkčími umělými štětinami : </t>
  </si>
  <si>
    <t xml:space="preserve">stropy, stropní trámy a podpěrné kce stropů odstranění zejména stavebních nečistot z předchozích stavebních úprav : </t>
  </si>
  <si>
    <t>60512121R</t>
  </si>
  <si>
    <t>hranol jehličnaté(SM; BO); l = 4 000 až 6 000 mm; jakost I</t>
  </si>
  <si>
    <t>60512622.AR</t>
  </si>
  <si>
    <t>fošna SM/JD; tl = 50,0 mm; l = 2 000 až 3 900 mm; jakost II; hoblované</t>
  </si>
  <si>
    <t>60512825R</t>
  </si>
  <si>
    <t>prkno SM/JD; tl = 24 až 32 mm; l = 4 000 až 6 000 mm; jakost II; omítané</t>
  </si>
  <si>
    <t>60515550R</t>
  </si>
  <si>
    <t>hranol SM/JD; tl = 300,0 mm; š = 300 mm; jakost I</t>
  </si>
  <si>
    <t>998762104R00</t>
  </si>
  <si>
    <t>Přesun hmot pro konstrukce tesařské v objektech výšky do 36 m</t>
  </si>
  <si>
    <t xml:space="preserve">47,52,53,54,56,61,62,63,64,65,66,67,68,69,73,74,75,76, : </t>
  </si>
  <si>
    <t>Součet: : 1,49809</t>
  </si>
  <si>
    <t>998762194R00</t>
  </si>
  <si>
    <t>Přesun hmot pro konstrukce tesařské příplatek k ceně za zvětšený přesun přes vymezenou největší dopravní vzdálenost_x000D_
 do 1000 m</t>
  </si>
  <si>
    <t xml:space="preserve">51,54,57,58,59,60,65,72, : </t>
  </si>
  <si>
    <t>Součet: : 15,37190</t>
  </si>
  <si>
    <t>Součet: : 307,43798</t>
  </si>
  <si>
    <t>979990161R00</t>
  </si>
  <si>
    <t>Poplatek za skládku dřevo, skupina 17 02 01 z Katalogu odpadů</t>
  </si>
  <si>
    <t>výkres č.D1.1.9 - tabulky truhlářských a tesařských prvků</t>
  </si>
  <si>
    <t>- před zahájením výroby nových prvků bude ověřen stavební otvor včetně všech souvisejících rozměrů.</t>
  </si>
  <si>
    <t>- před zahájením restaurátorské nebo řemeslné opravy budou projektantem, investorem a odpovědnými zástupci (pracovníky) Národního památkového ústavu a Krajského úřadu Karlovarského kraje odsouhlaseny vzorky zpracování a povrchové úpravy.</t>
  </si>
  <si>
    <t>-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t>
  </si>
  <si>
    <t>101_T</t>
  </si>
  <si>
    <t>Stávající dvoukřídlové kazetové dveře s půlkruhovým nadpražím – vstup z exteriéru do místnosti, SP_101, rozměr v.2250 mm, š.1300 mm</t>
  </si>
  <si>
    <t>1.NP - přízemí, popis prvku a návrh na jeho opravu nebo restaurování viz D1.1.9 Tabulky truhlářských prvků</t>
  </si>
  <si>
    <t>Opatrné očištění kovových prvků jemným drátěným kartáčem, závěrečné převoskování</t>
  </si>
  <si>
    <t>102_T</t>
  </si>
  <si>
    <t>Stávající jednokřídlé svlakové dveře mezi místnostmi SP_101 a KV_101, rozměr v.2060 mm, š.1090 mm</t>
  </si>
  <si>
    <t>Dveře deskové konstrukce se dvěma svlaky osazené ve zděném omítaném ostění, na lícové straně dva kované táhlové (pásové) závěsy a kovaná petlice se štítkem. Dřevo bez povrchové úpravy.</t>
  </si>
  <si>
    <t xml:space="preserve">  </t>
  </si>
  <si>
    <t>Na povrchu nesmí zůstat stopy po olejové konzervaci.</t>
  </si>
  <si>
    <t>104_T222_T</t>
  </si>
  <si>
    <t>Stávající dřevěné schodiště v místnosti SK_101, oprava stávajícího schodiště a doplnění nového, schodnicového schodiště 1.04/T a zábradlí 2.22/T</t>
  </si>
  <si>
    <t>- povrch ručně hoblován vč. následného lokálního přebroušení</t>
  </si>
  <si>
    <t>- lazurní nátěr (impregnace vysoce odolným přírodním olejem s příměsí vosku)</t>
  </si>
  <si>
    <t>Pozn.: přesný typ nátěru a odstín bude odsouhlasen projektantem, odpovědnými zástupci (pracovníky) NPÚ a KÚ KK na vzorcích před započetím prací.</t>
  </si>
  <si>
    <t>Kování (vyrobeno formou repliky a místní analogie SHaZ Bečov):</t>
  </si>
  <si>
    <t>- 4x 1 ks ocelové táhlo O 15 mm, dl. 1075 mm se závity na koncích + 2x kovaná čtyřhranná matice s podložkou M15</t>
  </si>
  <si>
    <t>- 3x 1 ks ocelové táhlo O 15 mm, dl. 1015 mm se závity na koncích + 2x kovaná čtyřhranná matice s podložkou M15</t>
  </si>
  <si>
    <t>- 38x 1 ks ocelová závitová tyč O 10 mm + 2x kovaná čtyřhranná matice s podložkou M10 (kotvení zábradlí)</t>
  </si>
  <si>
    <t>- kotvení schodnic, sloupků (bačkor) do podlahových trámů: ocelová závitová tyč O 10 mm + podložka + matice; po utažení otvor zaslepit kruhovou dřevěnou zátkou O 30 mm</t>
  </si>
  <si>
    <t>Povrchová úprava kování:</t>
  </si>
  <si>
    <t>- povrch šopován, zinkován</t>
  </si>
  <si>
    <t>- 2x základový zinkový nátěr</t>
  </si>
  <si>
    <t>- 2x vrchní matný černý fermežový grafitový nátěr (před úplným zaschnutím „přeleštit“ jemným kartáčkem)</t>
  </si>
  <si>
    <t>Podrobně viz. výkres D.1.1.10</t>
  </si>
  <si>
    <t>106_T</t>
  </si>
  <si>
    <t>Stávající laťová příčka v místnosti SK_101, dl.12 m, v.3,7 m</t>
  </si>
  <si>
    <t>Rozměry: Délka: cca 12 m, latě západní č. 35/80 mm s kovanými hřeby, východní č. 30/50 mm.,</t>
  </si>
  <si>
    <t>Demontáž východní části laťování, jinak ponechání celé příčky i západního úseku laťování (příčka může sloužit pro dočasné instalování vstupních informací o prohlídce Hradu)</t>
  </si>
  <si>
    <t>107_T</t>
  </si>
  <si>
    <t>Stávající okno jednoduché 900/750 mm, osmitabulkové, dvoukřídlé v severní stěně SK_101</t>
  </si>
  <si>
    <t>108_T</t>
  </si>
  <si>
    <t>Stávající okno jednoduché 1440/750 mm, čtyřtabulkové, jednokřídlé v severní stěně DJ_101</t>
  </si>
  <si>
    <t>109_T</t>
  </si>
  <si>
    <t>Stávající okno jednoduché 1000/700 mm, šestitabulkové, pevně vsazené, s otvíravým větracím křídlem v severní stěně DJ_103</t>
  </si>
  <si>
    <t>110_T</t>
  </si>
  <si>
    <t>Stávající okno jednoduché 1360/795 mm, čtyřtabulkové, jednokřídlé v západní stěně DJ_101</t>
  </si>
  <si>
    <t>112_T</t>
  </si>
  <si>
    <t>Stávající trámová zárubeň š.1110, v.1830 mm, v západní stěně místnosti č. DJ_101</t>
  </si>
  <si>
    <t>Fixace bílého nápisu (provede restaurátor s příslušnou licencí MK ČR)</t>
  </si>
  <si>
    <t>113_T</t>
  </si>
  <si>
    <t>Stávající okno jednoduché 1330/810 mm, šestitabulkové, pevně vsazené, s otvíravým větracím křídlem v jižní stěněDJ_102</t>
  </si>
  <si>
    <t>114_T</t>
  </si>
  <si>
    <t>Stávající okno jednoduché 1300/810 mm, šestitabulkové, pevně vsazené, s otvíravým větracím křídlem v západní stěně DJ_102</t>
  </si>
  <si>
    <t>115_T</t>
  </si>
  <si>
    <t>Stávající okno jednoduché 1750/908 , čtyřtabulkové, dvoukřídlé, ve východní stěně místnosti č. SP_101</t>
  </si>
  <si>
    <t>Nová kovaná provlékaná mříž 1.06/Z (podrobně viz Tabulka kovářských prvků)</t>
  </si>
  <si>
    <t>116_T</t>
  </si>
  <si>
    <t>Stávající tyč ve zdi v JV koutě místnosti č. SK_101</t>
  </si>
  <si>
    <t>Opatrné jemné očištění, jinak ponechat bez povrchové úpravy</t>
  </si>
  <si>
    <t>117_T</t>
  </si>
  <si>
    <t>Stávající okno jednoduché 1520/1060 mm, čtyřtabulkové, dvoukřídlé s okenicí, v západní stěně místnosti č. KV_101 (Kaple)</t>
  </si>
  <si>
    <t>Jednoduché dvoukřídlé okno s jednou příčkou, ven otevíravé. Čtyři okenní kuličkové závěsy, zavírání zajištěno dvěma kovanými obrtlíky s protikusy, křídla po otevření zajištěna dvěma kovanými háky.</t>
  </si>
  <si>
    <t>Z důvodu ochrany nástěnných maleb případná aplikace ochranné UV fólie na zasklení okna</t>
  </si>
  <si>
    <t>118_T</t>
  </si>
  <si>
    <t>Stávající okno jednoduché 1540/965 mm, čtyřtabulkové, dvoukřídlé s okenicí, ve východní stěně místnosti č. KV_101 (Kaple)</t>
  </si>
  <si>
    <t>119_T</t>
  </si>
  <si>
    <t>Stávající okno jednoduché 600/560 mm, pevně vsazené ve východní stěně KV_101 (Kaple)</t>
  </si>
  <si>
    <t>Technika: truhlářská a kovářská práce</t>
  </si>
  <si>
    <t xml:space="preserve">   </t>
  </si>
  <si>
    <t>120_T</t>
  </si>
  <si>
    <t>Stávající okenní výplň jednoduchého, čtyřtabulkového okna s hrotitým obloukovým zakončením z, místnosti KV_101 (Kaple) - volný prvek dnes uložený v místnosti SK_101</t>
  </si>
  <si>
    <t xml:space="preserve"> </t>
  </si>
  <si>
    <t>Uložení do depozitáře SHaZ Bečov, popř. zvážení instalace na dřevěné příčce 1.06/T v místnosti č. SK_101</t>
  </si>
  <si>
    <t>121_T</t>
  </si>
  <si>
    <t>Stávající dřevěné kruhové madlo se dvěma ozdobnými koncovkami na jižní stěně místnosti SP_101, dl.4005 mm, pr.52 mm</t>
  </si>
  <si>
    <t>122_T</t>
  </si>
  <si>
    <t>Nové schodiště z tesaných dubových hranolů v místnosti SP_101 - vyrobeno formou repliky a místní, analogie SHaZ Bečov; plocha: 5,70 m2</t>
  </si>
  <si>
    <t>plocha: 5,70 m2</t>
  </si>
  <si>
    <t>- vyrobeno formou materiálové a tvarové repliky a místní analogie SHaZ Bečov</t>
  </si>
  <si>
    <t>- 2x hranol 350/205/1300 mm</t>
  </si>
  <si>
    <t>- 11x hranol 285/205/1690-1910 mm</t>
  </si>
  <si>
    <t>Povrchová úprava dřeva:</t>
  </si>
  <si>
    <t>- povrch ručně hoblován</t>
  </si>
  <si>
    <t>123_T</t>
  </si>
  <si>
    <t>Nové dřevěné madlo zábradlí na kovaných trnech v jižní stěně místnosti SK_101 - vyrobeno formou, repliky a místní analogie SHaZ Bečov</t>
  </si>
  <si>
    <t>- hranol (masivní smrk ze zimní těžby) 60/60 mm, dl. 2000 mm</t>
  </si>
  <si>
    <t>- kovaná tyčovina 10/10 mm, dl. cca 200 mm (3 ks) + zapuštěné vruty do dřeva s rovnou drážkou (6 ks)</t>
  </si>
  <si>
    <t>- povrch ručně hoblován vč. následného přebroušení</t>
  </si>
  <si>
    <t>124_T</t>
  </si>
  <si>
    <t>Nové vyrovnávací schodiště z tesaných dubových hranolů v místnosti SK_101 - vyrobeno formou repliky, a místní analogie SHaZ Bečov; plocha: 0,75 m2</t>
  </si>
  <si>
    <t>Nové vyrovnávací schodiště z tesaných dubových hranolů v místnosti SK_101 - vyrobeno formou repliky a místní analogie SHaZ Bečov;</t>
  </si>
  <si>
    <t>plocha: 0,75 m2</t>
  </si>
  <si>
    <t>Popis - úprava prostoru:</t>
  </si>
  <si>
    <t>Z důvodu otevření zazděného průchodu na terasu ZO_201 doplnění nového vyrovnávacího schodiště. Demontáž stávající prkenné podlahy, odstranění navazujících podkladních podlahových vrstev v tl. cca 300 mm.</t>
  </si>
  <si>
    <t>Materiál: dubové tesané hranolové stupně - přikotvení k podkladní stropní konstrukci</t>
  </si>
  <si>
    <t>- 2x hranol 320/175/1130 mm</t>
  </si>
  <si>
    <t>125_T</t>
  </si>
  <si>
    <t>Nové hranolové zábradlí v místnosti SK_101 - vyrobeno formou repliky a místní analogie SHaZ Bečov</t>
  </si>
  <si>
    <t>Popis:</t>
  </si>
  <si>
    <t>Z důvodu otevření zazděného průchodu na terasu ZO_201 doplnění nového hranolového zábradlí.</t>
  </si>
  <si>
    <t>Materiál: masivní smrk ze zimní těžby (ne lepené dřevo, spárovky nebo KHV profily)</t>
  </si>
  <si>
    <t>- hranol 100/100/950 mm (sloupek; 1 ks)</t>
  </si>
  <si>
    <t>- hranol 100/70/680 mm (madlo; 1 ks)</t>
  </si>
  <si>
    <t>- hranol 100/70/580 mm (výplň; 1 ks)</t>
  </si>
  <si>
    <t>Kování:</t>
  </si>
  <si>
    <t>- kotvení sloupku do podlahového trámu: ocelová závitová tyč O 10 mm + podložka + matice</t>
  </si>
  <si>
    <t>998766104R00</t>
  </si>
  <si>
    <t>Přesun hmot pro konstrukce truhlářské v objektech výšky do 36 m</t>
  </si>
  <si>
    <t>800-766</t>
  </si>
  <si>
    <t xml:space="preserve">86,87,88,89,90,91,92,93,94,95,96,97,98,99,100,101,102,103,104,105,106,107, : </t>
  </si>
  <si>
    <t>Součet: : 0,89960</t>
  </si>
  <si>
    <t>998766194R00</t>
  </si>
  <si>
    <t>Přesun hmot pro konstrukce truhlářské příplatek k ceně za zvětšený přesun přes vymezenou největší dopravní vzdálenost_x000D_
 do 1000 m</t>
  </si>
  <si>
    <t>výkres č.D1.1.9 - tabulkykovářských a zámečnických prvků</t>
  </si>
  <si>
    <t>- v předstihu před projektovými pracemi byla zpracována podrobná Restaurátorská zpráva a záměr na restaurování a konzervaci kovářských a zámečnických prvků (vypracoval: Luděk Červenka, 03. 2018). Navrhované úpravy všech prvků korespondují s těmito výše uvedenými restaurátorskými záměry.</t>
  </si>
  <si>
    <t>002_Z</t>
  </si>
  <si>
    <t>Nové kované zábradlí zakotvené do stávajícího venkovního kamenného schodiště 0.02_K -vyrobeno formou, místní analogie</t>
  </si>
  <si>
    <t>1.NP - exteriér, popis prvku a návrh na jeho opravu nebo restaurování viz D1.1.9 Tabulky kovářských a zámečnických prvků</t>
  </si>
  <si>
    <t>- kovaná tyčovina O 20 mm, dl. 1700 mm (madlo; 1 ks)</t>
  </si>
  <si>
    <t>- kovaná tyčovina O 20 mm, dl. 1100 mm (sloupek; 3 ks)</t>
  </si>
  <si>
    <t>- spoje prvků kovářské, nýtované.</t>
  </si>
  <si>
    <t>Povrchová úprava:</t>
  </si>
  <si>
    <t>102_Z</t>
  </si>
  <si>
    <t>Kovaná vertikálně umístěná závlač</t>
  </si>
  <si>
    <t>1.NP - přízemí, popis prvku a návrh na jeho opravu nebo restaurování viz  D1.1.9 Tabulky kovářských a zámečnických prvků</t>
  </si>
  <si>
    <t>103_Z</t>
  </si>
  <si>
    <t>Kované skoby (A, B) v místnosti SK_101 zatlučené do stěn obráceně dolů</t>
  </si>
  <si>
    <t>104_Z</t>
  </si>
  <si>
    <t>Kovaný hák na stropě místnosti DJ_102</t>
  </si>
  <si>
    <t>105_Z</t>
  </si>
  <si>
    <t>Kované skoby s kroužky na stropních trámech v JV koutě místnosti DJ_102</t>
  </si>
  <si>
    <t>106_Z</t>
  </si>
  <si>
    <t>Odstraněná novodobá okenní mříž zazděná do okenní špalety v místnosti SP_101</t>
  </si>
  <si>
    <t>- opatrné vysekání původních maltových zazdívek</t>
  </si>
  <si>
    <t>- po osazení doplněné mříže do původních otvorů zaplnění kaveren vápennou maltou, zednická úprava špalety</t>
  </si>
  <si>
    <t>- kovaná tyčovina 18/18 mm</t>
  </si>
  <si>
    <t xml:space="preserve">110,111,115, : </t>
  </si>
  <si>
    <t>Součet: : 0,10100</t>
  </si>
  <si>
    <t>výkres č.D1.1.9 - tabulky kamenických prvků</t>
  </si>
  <si>
    <t>- před zahájením restaurátorské opravy budou projektantem, investorem a odpovědnými zástupci (pracovníky) Národního památkového ústavu a Krajského úřadu Karlovarského kraje odsouhlaseny vzorky zpracování a povrchové úpravy.</t>
  </si>
  <si>
    <t>-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t>
  </si>
  <si>
    <t>102_K</t>
  </si>
  <si>
    <t>Hruběji opracované schodišťové stupně schodiště mezi místnostmi SP_101 a KV_101</t>
  </si>
  <si>
    <t>1.NP - přízemí, popis prvku a návrh na jeho opravu nebo restaurování viz D1.1.9 Tabulky kamenických prvků</t>
  </si>
  <si>
    <t>A: 800/220/200 mm</t>
  </si>
  <si>
    <t>B: 800/220/200 mm</t>
  </si>
  <si>
    <t>C: 1000/190/300 mm</t>
  </si>
  <si>
    <t>D: 700/190/300 mm</t>
  </si>
  <si>
    <t>Navržená koncepce řemeslné obnovy (opravy) daného prvku:  lokální očištění, konzervační ošetření</t>
  </si>
  <si>
    <t>- očištění povrchu ostění osátím prachových depozit a případné lokální zajištění dochovaných povrchových úprav (ve spolupráci s restaurátory s licencí MK ČR pro restaurování figurálních nástěnných maleb; přesný rozsah bude dohodnut před započetím prací)</t>
  </si>
  <si>
    <t>- doplnění spárování vápennou maltou</t>
  </si>
  <si>
    <t>103_K</t>
  </si>
  <si>
    <t>Kamenné prvky fragmentů ostění a hranolová sedátka s vyžlabenou spodní hranou konzolového přesahu v, jižní stěně místnosti SK_101</t>
  </si>
  <si>
    <t>1.N/P - přízemí, popis prvku a návrh na jeho opravu nebo restaurování viz D1.1.9 Tabulky kamenických prvků</t>
  </si>
  <si>
    <t>-  očištění povrchu ostění osátím prachových depozit</t>
  </si>
  <si>
    <t>- případné lokální zajištění dochovaných povrchových úprav v podobě omítek a nátěrů, v případě omítek i pomocí injektáže odfouklých míst pomocí injektážních materiálů na vápenné bázi (ve spolupráci s restaurátory s licencí MK ČR pro restaurování figurálních nástěnných maleb; přesný rozsah bude dohodnut před započetím prací)</t>
  </si>
  <si>
    <t>105_K</t>
  </si>
  <si>
    <t>Kamenné konzoly koutového krbového dýmníku v JZ koutě místnosti DJ_101</t>
  </si>
  <si>
    <t>A (vrchní): 300/200 mm, 200 mm vyčnívá ze stěny</t>
  </si>
  <si>
    <t>B (spodní): 260/240 mm, 200 mm vyčnívá ze stěny</t>
  </si>
  <si>
    <t>- očištění povrchu ostění osátím prachových depozit</t>
  </si>
  <si>
    <t>- případné lokální zajištění dochovaných povrchových úprav (ve spolupráci s restaurátory s licencí MK ČR pro restaurování figurálních nástěnných maleb; přesný rozsah bude dohodnut před započetím prací)</t>
  </si>
  <si>
    <t>107_K</t>
  </si>
  <si>
    <t>Kamenná konzola koutového krbového dýmníku s hrubě osekanými okraji a nad ní fragment dalšího, odsekaného kamenného prvku v JV koutě místnosti DJ_102</t>
  </si>
  <si>
    <t>108_K</t>
  </si>
  <si>
    <t>Kamenné ostění sedlového portálku bývalého vstupu na prevét, druhotně upravený na okno v západní, stěně místnosti DJ_103</t>
  </si>
  <si>
    <t>Světlost otvoru: 795/1360 mm</t>
  </si>
  <si>
    <t>109_K</t>
  </si>
  <si>
    <t>Torzo ostění okenního otvoru ve výklenku ve východní stěně Kaple KV_101</t>
  </si>
  <si>
    <t>- očištění povrchu ostění osátím prachových depozit, podrobné zdokumentování</t>
  </si>
  <si>
    <t>- lokální zajištění dochovaných povrchových úprav</t>
  </si>
  <si>
    <t>- znepřístupnění zazdívkou</t>
  </si>
  <si>
    <t>998782103R00</t>
  </si>
  <si>
    <t>Přesun hmot pro kamenné obklady v objektech výšky do 60 m</t>
  </si>
  <si>
    <t>800-782</t>
  </si>
  <si>
    <t xml:space="preserve">118,119,120,121,122,123, : </t>
  </si>
  <si>
    <t>Součet: : 0,00700</t>
  </si>
  <si>
    <t>998782194R00</t>
  </si>
  <si>
    <t>Přesun hmot pro kamenné obklady příplatek k ceně za zvětšený přesun přes vymezenou největší dopravní vzdálenost_x000D_
 do 1000 m</t>
  </si>
  <si>
    <t>783782206R00</t>
  </si>
  <si>
    <t>Nátěry tesařských konstrukcí ochranné fungicidní+ biocidní (proti plísním, houbám a hmyzu), dvojnásobné</t>
  </si>
  <si>
    <t>800-783</t>
  </si>
  <si>
    <t>protihnilobné, protiplísňové proti ohni a škůdcům</t>
  </si>
  <si>
    <t>včetně montáže, dodávky a demontáže lešení.</t>
  </si>
  <si>
    <t>podlaha podesty 5 násobný oboustranný nátěr : 3,2*2*3</t>
  </si>
  <si>
    <t>místnost č.SK_101 - navrácení původních fošen rozebrané části podlahy zpět na své místo : 15,5*2*2*1,1</t>
  </si>
  <si>
    <t>místnost č. SK_101 - nová trámová výměna (stropní trám 200x220 mm a sloupky 200x200 mm : (3,96*(0,2*2+0,22*2)+3,7*2*0,2*4)*2</t>
  </si>
  <si>
    <t>místnost č. DJ_101 - stávající degradovaný trám č.11 : (1,85+1,2+0,3)*(0,22*2+0,23*2)*2</t>
  </si>
  <si>
    <t>místnost č. DJ_102 - stávající degradovaný trám č.2 : (1,9+1,2+0,3)*(0,22*2+0,23*2)*2</t>
  </si>
  <si>
    <t xml:space="preserve">opravované části podlahy : </t>
  </si>
  <si>
    <t>místnost č.DJ_101 : 1,5*2*3</t>
  </si>
  <si>
    <t>místnost č.DJ_102 : 1,5*2*3</t>
  </si>
  <si>
    <t>místnost č.DJ_103 : 1,5*2*3</t>
  </si>
  <si>
    <t>783-01</t>
  </si>
  <si>
    <t>Celoplošné tónování doplňovaných prvků</t>
  </si>
  <si>
    <t xml:space="preserve">PŘÍPADNÉ ZÁVĚREČNÉ CELOPLOŠNÉ BAREVNÉ TÓNOVÁNÍ DOPLŇOVANÝCH PRVKŮ (PŘED ZAPOČETÍM PRACÍ BUDOU VE SPOLUPRÁCI S ODPOVĚDNÝMI ZÁSTUPCI (PRACOVNÍKY) NPÚ PROVEDENY A ODSOUHLASENY VZORKY POVRCHOVÉ ÚPRAVY PŘÍMO NA STAVBĚ). : </t>
  </si>
  <si>
    <t xml:space="preserve">doplnění stropních trámů povrchová sjednocující lazura : </t>
  </si>
  <si>
    <t>784413301R00</t>
  </si>
  <si>
    <t>Příprava povrchu Pačokování vápeným mlékem se začištěním v místnostech do 3,8m, dvojnásobné s 1x bílením</t>
  </si>
  <si>
    <t>800-784</t>
  </si>
  <si>
    <t>strop : 4,5*3,8</t>
  </si>
  <si>
    <t>784495001</t>
  </si>
  <si>
    <t>Patinovaná výmalba vápennou směsí s přírodním pigmentem</t>
  </si>
  <si>
    <t xml:space="preserve">m2    </t>
  </si>
  <si>
    <t>Stávající dvoukřídlové kazetové dveře s půlkruhovým nadpražím – vstup z exteriéru do místnosti SP_101</t>
  </si>
  <si>
    <t>Rozměry: výška: 2250 mm, šířka: 1300 mm</t>
  </si>
  <si>
    <t>Materiál: smrkové dřevo, kované prvky</t>
  </si>
  <si>
    <t>Technika: truhlářská práce</t>
  </si>
  <si>
    <t>Deskový základ (svislé bednění) s profilovanými svlaky, na přední straně profilovaný rám se třemi kazetami. Čtyři kované křížové závěsy, kovaná klika se štítky a dvě kované zástrče s černou povrchovou úpravou. Povrchová úprava: hnědá lazura.</t>
  </si>
  <si>
    <t>Současný stav - před řemeslnou obnovou (opravou):</t>
  </si>
  <si>
    <t>Dveře i s kovanými prvky byly opraveny v nedávné době a jejich stav je uspokojivý.</t>
  </si>
  <si>
    <t>Očištění vlhkou cestou od prachu a nečistot</t>
  </si>
  <si>
    <t>Stávající jednokřídlé svlakové dveře mezi místnostmi SP_101 a KV_101</t>
  </si>
  <si>
    <t>Rozměry: výška: 2060 mm, šířka: 1090 mm</t>
  </si>
  <si>
    <t>Materiál: smrkové dřevo</t>
  </si>
  <si>
    <t>Technika: tesařská a kovářské práce</t>
  </si>
  <si>
    <t>Dřevo silně znečištěno, kované prvky napadeny rzí, chybí myšákový (krabicový) zámek.</t>
  </si>
  <si>
    <t>Očištění mechanickou i vlhkou cestou od prachu a nečistot</t>
  </si>
  <si>
    <t>Odstranění novodobých hřebů</t>
  </si>
  <si>
    <t>Konzervační napuštění přírodním olejem s příměsí vosku</t>
  </si>
  <si>
    <t>Doplnění kované kliky a kovaného atypického myšákového (krabicového) zámku formou repliky a místní analogie SHaZ Bečov</t>
  </si>
  <si>
    <t>Stávající dřevěné schodiště v místnosti SK_101</t>
  </si>
  <si>
    <t>Rozměry: Kratší rameno - délka: 1500 mm, šířka: 980 mm,</t>
  </si>
  <si>
    <t>Podesta: 1050x1050 mm ,</t>
  </si>
  <si>
    <t>Horní rameno - délka: 2400 mm, šířka: 980 mm</t>
  </si>
  <si>
    <t>Technika: tesařská práce</t>
  </si>
  <si>
    <t>Otevřené, dvojramenné schodnicové schodiště s prkennými stupni, s podestou, s hranatými sloupky s jednoduchým madlem.</t>
  </si>
  <si>
    <t>Dřevo silně znečištěno, konstrukce částečně uvolněna</t>
  </si>
  <si>
    <t>Opatrné rozebrání (demontáž), uložení všech prvků do depozitáře SHaZ Bečov</t>
  </si>
  <si>
    <t>V místech poškození sanace bezbarvým ochranným fungicidním prostředkem proti dřevokazným škůdcům a plísním</t>
  </si>
  <si>
    <t>Z důvodu otevření zazděného průchodu na terasu ZO_201 doplnění nového schodnicového schodiště 1.04/T a zábradlí 2.22/T - vyrobeno formou místní analogie SHaZ Bečov</t>
  </si>
  <si>
    <t>Trámky západní části: práh 180/170 mm, sloupky 160/160 mm, střední paždík 190/150 mm</t>
  </si>
  <si>
    <t>Trámky východní část: práh, sloupky a paždík 110/180 mm</t>
  </si>
  <si>
    <t>Vrátka 940/1735 mm se svlaky 40/70 mm, latě 30/80 mm s kovanými hřeby</t>
  </si>
  <si>
    <t>Technika: tesařská, truhlářská a kovářská práce</t>
  </si>
  <si>
    <t>Trámová konstrukce se svislými latěmi. Ve středu laťová vrátka se dvěma táhlovými (pásovými) závěsy a petlicí. Dřevo bez povrchové úpravy.</t>
  </si>
  <si>
    <t>Dřevo znečištěno, kované prvky částečně napadeny rzí.</t>
  </si>
  <si>
    <t>Očištění mechanickou cestou od prachu a nečistot</t>
  </si>
  <si>
    <t>V místech poškození sanace bezbarvým ochranným fungicidním prostředkem proti dřevokazným škůdcům a plísním, jinak ponechat bez povrchové úpravy</t>
  </si>
  <si>
    <t>Doplnění kovaného atypického visacího zámku formou repliky a místní analogie SHaZ Bečov</t>
  </si>
  <si>
    <t>Stávající okno jednoduché, osmitabulkové, dvoukřídlé v severní stěně SK_101</t>
  </si>
  <si>
    <t>Rozměry: výška: 900 mm, šířka: 750 mm</t>
  </si>
  <si>
    <t>Materiál: měkké dřevo</t>
  </si>
  <si>
    <t>Jednoduché dvoukřídlové osmitabulkové barokní okno se třemi příčkami v křídle, v dřevěném rámu, dovnitř otevíravé. Čtyři rohovníkové, bohatě kované závěsy, čtyři bohatě zdobené rohovníky, dvě přítuhy a volutový obrtlík. Povrchová úprava druhotná: šedo okrová lazura.</t>
  </si>
  <si>
    <t>Povrch silně znečištěn, části povrchové úpravy setřeny, kované prvky částečně napadeny rzí. Závěsy byly přendávány, původní místa bez povrchové úpravy.</t>
  </si>
  <si>
    <t>Stávající okno jednoduché, čtyřtabulkové, jednokřídlé v severní stěně DJ_101</t>
  </si>
  <si>
    <t>Rozměry: výška: 1440 mm, šířka: 750 mm</t>
  </si>
  <si>
    <t>Jednoduché jednokřídlé novodobé čtyřtabulkové okno s jednou svislou a jednou vodorovnou příčkou, dovnitř otevíravé v tesařském rámu. Dva novodobé plechové závěsy, zajištění jedním kovaným obrtlíkem bez protikusu. Povrchová úprava rámu: hnědá lazura, povrchová úprava křídla: tmavě šedý krycí nátěr.</t>
  </si>
  <si>
    <t>Povrch částečně znečištěn.</t>
  </si>
  <si>
    <t>Očištění saponátovým roztokem nebo přípravkem s obsahem vosku, jinak ponechat bez povrchové úpravy</t>
  </si>
  <si>
    <t>Stávající okno jednoduché, šestitabulkové, pevně vsazené s otvíravým větracím křídlem v severní stěně DJ_103</t>
  </si>
  <si>
    <t>Rozměry: výška: 1000 mm, šířka: 700 mm</t>
  </si>
  <si>
    <t>Tesaný trámový rám s pevně vsazeným jednoduchým oknem, s otvíravým větracím dvoutabulkovým křídlem. Napravo dva ozdobné kované závěsy, uprostřed kovaný knoflík, křídlo je zajištěno kovaným obrtlíkem. Dále napravo dva kované trny patrně po chybějící vnitřní okenici. Povrchová úprava rámu: tmavěhnědá lazura, povrchová úprava křídla: světlejší hnědá lazura.</t>
  </si>
  <si>
    <t>Stávající okno jednoduché, čtyřtabulkové, jednokřídlé v západní stěně DJ_101</t>
  </si>
  <si>
    <t>Rozměry: výška: 1360 mm, šířka: 795 mm</t>
  </si>
  <si>
    <t>Jednoduché jednokřídlé novodobé čtyřtabulkové okno s jednou svislou a jednou vodorovnou příčkou, dovnitř otevíravé, rám vsazen do kamenného ostění. Dva novodobé kuličkové závěsy, zajištění dvěma kovanými obrtlíky s protikusy na křídle. Povrchová úprava rámu: tmavě šedý krycí nátěr.</t>
  </si>
  <si>
    <t>Stávající trámová zárubeň v západní stěně místnosti č. DJ_101</t>
  </si>
  <si>
    <t>Rozměry: Vnější: šířka: 1110 mm, (překlad: 1520 mm), výška: 1830 mm</t>
  </si>
  <si>
    <t>Otvor: šířka: 860 mm, výška: 1710 mm</t>
  </si>
  <si>
    <t>Trámová dřevěná zárubeň sestávající z dvojice stojek a překladu s přesahem na obou stranách. Zárubeň obsahuje dva kované háky (trny) a kované oko pro petlici. Fragmenty bílého nápisu na překladu, jinak dřevo bez povrchové úpravy.</t>
  </si>
  <si>
    <t>Současný stav - před restaurátorsko-řemeslnou obnovou (opravou):</t>
  </si>
  <si>
    <t>Dřevo znečištěno, kované prvky napadeny rzí.</t>
  </si>
  <si>
    <t>Návrh restaurátorsko-řemeslné obnovy (opravy) prvku:</t>
  </si>
  <si>
    <t>Lokální sanace bezbarvým ochranným fungicidním prostředkem proti dřevokazným škůdcům a plísním, jinak bez úpravy</t>
  </si>
  <si>
    <t>Stávající okno jednoduché, šestitabulkové, pevně vsazené s otvíravým větracím křídlem v jižní stěně DJ_102</t>
  </si>
  <si>
    <t>Rozměry: výška: 1330 mm, šířka: 810 mm</t>
  </si>
  <si>
    <t>Tesaný trámový rám s pevně vsazeným jednoduchým oknem, s otvíravým větracím dvoutabulkovým křídlem. Napravo dva kované závěsy, uprostřed kovaný knoflík, křídlo je zajištěno kovaným obrtlíkem. Dále napravo dva kované trny patrně po chybějící vnitřní okenici. Povrchová úprava rámu: tmavěhnědá lazura, povrchová úprava křídla: světlejší hnědá lazura.</t>
  </si>
  <si>
    <t>Stávající okno jednoduché, čtyřtabulkové, dvoukřídlé ve východní stěně místnosti č. SP_101</t>
  </si>
  <si>
    <t>Rozměry: výška: 1750 mm, šířka: 908 mm (světlost otvoru)</t>
  </si>
  <si>
    <t>Materiál: měkké dřevo, kov, sklo</t>
  </si>
  <si>
    <t>Jednoduché dvoukřídlé okno s jednou příčkou, ven otevíravé. Šest okenních kuličkových závěsů, zavírání zajištěno espaňoletou, křídla po otevření zajištěna dvěma kovanými háky. Povrchová úprava: tmavě hnědá lazura, kované prvky: černá krycí barva.</t>
  </si>
  <si>
    <t>Související prvek:</t>
  </si>
  <si>
    <t>Rozměry: neměřeno</t>
  </si>
  <si>
    <t>Zazděná válcová tyč O 100 mm (patrně kulatina bývalého lešení) vyčnívající ze stěny cca 150 mm.</t>
  </si>
  <si>
    <t>Dřevo mírně znečištěno.</t>
  </si>
  <si>
    <t>Stávající okno jednoduché, čtyřtabulkové, dvoukřídlé v západní stěně místnosti č. KV_101 (Kaple)</t>
  </si>
  <si>
    <t>Rozměry: výška: 1520 mm, šířka: 1060 mm (světlost otvoru)</t>
  </si>
  <si>
    <t>Povrchová úprava: tmavě hnědá lazura, kované prvky: černá krycí barva.</t>
  </si>
  <si>
    <t>Okenice z prken spojených dvěma svlaky zavěšena na dvou kovaných táhlových (pásových) závěsech. Nutno doplnit kovaný zajišťovací hák. Povrchová úprava venkovní strany: tmavá lazura, vnitřní strana bez povrchové úpravy.</t>
  </si>
  <si>
    <t>Stávající okno jednoduché, čtyřtabulkové, dvoukřídlé ve východní stěně místnosti č. KV_101 (Kaple)</t>
  </si>
  <si>
    <t>Rozměry: výška: 1540 mm, šířka: 965 mm (světlost otvoru)</t>
  </si>
  <si>
    <t>Jednoduché dvoukřídlé okno s jednou příčkou, ven otevíravé. Čtyři okenní kuličkové závěsy, zavírání zajištěno dvěma kovanými obrtlíky s protikusy, křídla po otevření zajištěna dvěma kovanými háky. Povrchová úprava: tmavě hnědá lazura, kované prvky: černá krycí barva.</t>
  </si>
  <si>
    <t>Okenice z prken spojených dvěma svlaky zavěšena na dvou kovaných táhlových (pásových) závěsech. Nutno doplnit kovaný</t>
  </si>
  <si>
    <t>zajišťovací hák. Povrchová úprava venkovní strany: tmavá lazura, vnitřní strana bez povrchové úpravy.</t>
  </si>
  <si>
    <t>Stávající okno jednoduché, pevně vsazené ve východní stěně KV_101 (Kaple)</t>
  </si>
  <si>
    <t>Rozměry: výška: 600 mm, šířka: 560 mm (světlost otvoru)</t>
  </si>
  <si>
    <t>Jednoduché jednokřídlé okénko se dvěma svislými příčkami v křídle, vložené (přikotvené napevno dvěma vruty) do rámu. Povrchová úprava: hnědá lazura.</t>
  </si>
  <si>
    <t>Stávající okenní výplň jednoduchého, čtyřtabulkového okna s hrotitým obloukovým zakončením z místnosti KV_101 (Kaple) - volný prvek dnes uložený v místnosti SK_101</t>
  </si>
  <si>
    <t>Rozměry: výška: 2500 mm, šířka: 1300 mm</t>
  </si>
  <si>
    <t>Materiál: dubové dřevo, sklo</t>
  </si>
  <si>
    <t>Jednoduché jednokřídlé okenní křídlo z velkého severního okna kaple KV_101, s hrotitým obloukovým zakončením, do jednoduchého dřevěného rámu děleného do tří polí (do tvaru písmene T) jedním sloupkem a vodorovnou příčkou. Horní výplň složena ze třech kusů skla, dolní tabule složené vždy ze dvou kusů skla. Povrchová úprava: tmavá lazura.</t>
  </si>
  <si>
    <t>Stávající dřevěné kruhové madlo se dvěma ozdobnými koncovkami na jižní stěně místnosti SP_101</t>
  </si>
  <si>
    <t>Rozměry: délka: 4005 mm, O 52 mm</t>
  </si>
  <si>
    <t>Materiál: měkké dřevo, sklo</t>
  </si>
  <si>
    <t>Jednoduché dřevěné kruhové madlo se dvěma ozdobnými koncovkami a se třemi ocelovými trny do zdiva. Povrchová úprava: hnědá lazura, kované prvky: černá krycí barva.</t>
  </si>
  <si>
    <t>Očištění mechanickou cestou od prachu a nečistot, ukotvení dolní ozdobné koncovky</t>
  </si>
  <si>
    <t>Opatrné očištění kovových prvků jemným drátěným kartáčem, revize ukotvení do zdiva, závěrečné převoskování</t>
  </si>
  <si>
    <t>Nové schodiště z tesaných dubových hranolů v místnosti SP_101 - vyrobeno formou repliky a místní analogie SHaZ Bečov;</t>
  </si>
  <si>
    <t>Demontáž stávajícího provizorního schodnicového dřevěného schodiště (druhotně použitá hoblovaná prkna), sondážní práce po odkrytí situace.</t>
  </si>
  <si>
    <t>Materiál: dubové tesané hranolové stupně - přikotvení k podkladnímu skalnímu masivu</t>
  </si>
  <si>
    <t>Materiál:</t>
  </si>
  <si>
    <t>Kovaná vertikálně umístěná závlač (1100/50/10 mm) táhla pomocného vazníku v JZ koutě místnosti SK_101, nad podestou schodiště (nefunkční)</t>
  </si>
  <si>
    <t>Povrchová úprava nedochovaná, povrch zkorodovaný bez zásadního úbytku materiálu se stopami vápenného nátěru.</t>
  </si>
  <si>
    <t>Kované skoby (A, B) v místnosti SK_101 zatlučené do stěn obráceně dolů (2 ks); kovaná tyčovina 12/12 mm překovaná na profil 25/5 mm ohnutý do skoby</t>
  </si>
  <si>
    <t>Kovaný hák na stropě místnosti DJ_102 (dl. cca 350 mm) přibitý čtyřmi kovanými hřeby ke stropnímu trámu</t>
  </si>
  <si>
    <t>Výchozí materiál: pásová ocel 50/6 mm osazená na kónický profil 35/8 mm – 8/8 mm, v zakončení vykovaný hák.</t>
  </si>
  <si>
    <t>Povrchová úprava nedochovaná, povrch zkorodovaný bez zásadního úbytku materiálu.</t>
  </si>
  <si>
    <t>Kované skoby s kroužky (4 ks) na stropních trámech v JV koutě místnosti DJ_102 (průměr cca 50 mm), přibité do dvou stropních trámů v zákrytu po párech</t>
  </si>
  <si>
    <t>Odstraněná novodobá okenní mříž (1750/910 mm), svařovaná z čtvercových profilů (12/12 mm).</t>
  </si>
  <si>
    <t>Nová kovaná provlékaná mříž 1750/910 mm (světlost otvoru), zazděná do okenní špalety v místnosti SP_101 - vyrobeno formou místní analogie</t>
  </si>
  <si>
    <t>Úprava otvoru (okenní špalety):</t>
  </si>
  <si>
    <t>Hruběji opracované schodišťové stupně schodiště mezi místnostmi SP_101 a KV_101;</t>
  </si>
  <si>
    <t>Jedná se o celkem čtyři schodišťové stupně schodiště propojujícího vstupní místnost do Horního hradu s kaplí. Dva stupně se nacházejí hned na začátku schodiště, druhé dva se naopak nacházejí v horní části schodiště u vstupu do kaple. Všechny čtyři byly vytvořeny z druhotně použitého ostění pravděpodobně portálu, jak soudíme z tvaru a rozměrů stupňů i z toho, že v jednom z nich je malý zbytek do kamene zapuštěného kovového čepu.</t>
  </si>
  <si>
    <t>Všechny čtyři hranolové stupně jsou ve své pravé části doplněny cihelnou vyzdívkou provedenou stejným způsobem, jako jsou vyzděny zbývající stupně schodiště provedené pouze z cihel. O tom, že se jedná o druhotně použité části kamenného ostění nějakého portálu či okna svědčí také to, že na povrchu obou stupňů se nacházejí pozůstatky omítek a nátěrů, které evidentně nesouvisejí se samotným schodištěm, ale vznikly v době, kdy oba kamenné hranoly sloužily k jinému účelu.</t>
  </si>
  <si>
    <t>Povrch obou stupňů pokrývají prachové depozity. Dochované pozůstatky starších povrchových úprav jsou místy uvolněné a sprašující se. Uvolněná a zčásti vypadlá je také malta, ve spárách mezi úseky stupně z kamene a úseky provedenými z cihel. Jinak jsou na povrchu obou stupňů patrná jen drobná mechanická poškození, která souvisejí spíše než s pochozím provozem na schodišti s předchozím umístěním obou těchto prvků.</t>
  </si>
  <si>
    <t>Celek tvoří části ostění okna a konzolovitě vysazený kamenný hranol v patě záklenku pravé strany výklenku označeného jako sedátko, které najdeme v jižní stěně dané místnosti přízemí u vstupu do ní ze schodiště vedoucí od kaple.</t>
  </si>
  <si>
    <t>Úseky ostění jsou zčásti překryté souvrstvím omítek různého stáří a původu, jimiž je přetažena daná část jižní stěny. Omítky jsou zčásti odtržené od povrchu kamenného prvku nebo protkané trhlinami. Odkryté části ostění jsou opatřené místy bílými vápennými nátěry.</t>
  </si>
  <si>
    <t>Projevy koroze kamene nejsou patrné, jen se i přes nátěry tu a tam propisují drobné mechanické defekty. Konzolovitě vysazený kamenný hranol pokrývá vrstva prachových nečistot. I jeho povrch zčásti pokrývají vápenné nátěry, a i na tomto prvku, pravděpodobně druhotně použitém, jsou patrné mechanické defekty.</t>
  </si>
  <si>
    <t>Konzoly se nacházejí v jihozápadním koutě dané místnosti. Jedná se o pozůstatky někdejšího koutového krbového dymníku. Konzoly jsou zapuštěny na rozhraní dvou různě povrchově upravených částí dané zdi. Dolní konzola je na spodní straně zaoblená do tvaru čtvrtkruhu. Na ní leží položené na vápennou maltu dva menší hranolové prvky a kousek nad nimi pak ze zdi vybíhá druhá velká tentokrát jen hranolová konzola.</t>
  </si>
  <si>
    <t>Konzoly pokrývají pozůstatky povrchových úprav ve formě tenkých vrstviček štuku a zejména bílých vápenných nátěrů. Vnitřní strany kvádrů položených na zaoblené konzoly nesou stopy po zakouření krbovými zplodinami.</t>
  </si>
  <si>
    <t>Jinak povrch všech prvků pokrývá vrstva prachových depozit. Žádný z uvedených prvků není ze zdiva uvolněný ani nijak jinak poškozený.</t>
  </si>
  <si>
    <t>rozměry: 260/260 mm, 320 mm vystupuje ze stěny</t>
  </si>
  <si>
    <t>Jedná se o jednu kamennou konzolu nacházející se v jihovýchodním koutě místnosti DJ_102 nízko nad podlahou místnosti. Konzola má spodní okraj lehce zaoblený, na svrchní straně konzoly je vysekáno odsazení pro osazení nějakého prvku. Povrch konzoly pokrývají zbytky vápenných malt i nátěrů většinou v bělavé barevnosti.</t>
  </si>
  <si>
    <t>Kromě prachových nečistot, které pokrývají povrch konzoly jsou na ní patrná drobná i větší mechanická poškození. Na svrchní straně konzoly pak probíhá tenká lasa, která sleduje nějakou nehomogenitu v kameni a která mohla být způsobena nadměrným tlakem na konzolu v daném místě v minulosti. Dnes se zdá být tato lasa stabilizovaná.</t>
  </si>
  <si>
    <t>Jedná se o sedlový portálek, který původně vedl na prévet a který byl druhotně v dolní části zazděn, a to proto, aby do vzniklého otvoru bylo osazeno jednoduché obdélné jednokřídlé dovnitř otvírané okno.  Lícová strana ostění byla restaurována v rámci celkové opravy fasád Horního hradu, která proběhla v předchozích letech. Na vnitřní straně je ostění pokryto jen nesouvislou vrstvou prachových nečistot a také omítkami a nátěry, které na něj přebíhají z přilehlých částí zdiva dané místnosti. Žádné defekty nejsou na ostění patrné.</t>
  </si>
  <si>
    <t>Jedná se o část někdejšího ostění okna do kaple, které se dnes nachází uzavřené ve výklenku vyzděném z cihel ve východní stěně kaple. Na povrchu ostění jsou rozsáhlé pozůstatky původní polychromie, která souvisí s výmalbou kaple.</t>
  </si>
  <si>
    <t>Úsek profilované stojky ostění je drobně mechanicky poškozený. Jeho povrch je pokryt prachovými depozity a místy i drobnými cákanci maltou pocházející z provádění druhotné vyzdívky.</t>
  </si>
  <si>
    <t xml:space="preserve">výkres č. D.1.1.4 - půdorys 2.NP - 1.patro : </t>
  </si>
  <si>
    <t>místnost č. DJ_202 - kaverny : 2+2</t>
  </si>
  <si>
    <t>místnost č. DJ_203 - analogicky smíšená zazdívka : 2,5</t>
  </si>
  <si>
    <t>místnost č. KV_201 - předpoklad : 8</t>
  </si>
  <si>
    <t>místnost č.DJ_201    - lokální trhlina dl. cca 1125 mm : 1,125</t>
  </si>
  <si>
    <t xml:space="preserve">                             - lokální trhlina dl. cca 4380 mm : 4,38</t>
  </si>
  <si>
    <t>místnost č.DJ_202    - lokální trhlina dl. cca 3900 mm : 3,9</t>
  </si>
  <si>
    <t>místnost č.SK_201    - lokální trhlina dl. cca 4380 mm : 4,38</t>
  </si>
  <si>
    <t xml:space="preserve">                              - lokální trhlina dl. cca 775 mm (vstup do kaple) : 0,775</t>
  </si>
  <si>
    <t>Sanace tenkých lokálních trhlin zdí  hl.spárováním</t>
  </si>
  <si>
    <t>místnost č.DJ_201     - lokální trhlina dl. cca 1880 mm : 1,88</t>
  </si>
  <si>
    <t xml:space="preserve">                              - lokální trhlina dl. cca 3850 mm : 3,85</t>
  </si>
  <si>
    <t xml:space="preserve">                              - lokální trhlina dl. cca 1750 mm : 1,75</t>
  </si>
  <si>
    <t xml:space="preserve">                              - lokální trhlina dl. cca 3900 mm : 3,9</t>
  </si>
  <si>
    <t xml:space="preserve">                              - lokální trhlina dl. cca 1860 mm : 1,86</t>
  </si>
  <si>
    <t>místnost č.DJ_202    - lokální trhlina dl. cca 1960 mm : 1,96</t>
  </si>
  <si>
    <t xml:space="preserve">                              - lokální trhlina dl. cca 6850 mm : 6,85</t>
  </si>
  <si>
    <t>místnost č.DJ_203     - lokální trhlina dl. cca 1580 mm : 1,58</t>
  </si>
  <si>
    <t xml:space="preserve">                              - lokální trhlina dl. cca 7750 mm : 7,75</t>
  </si>
  <si>
    <t xml:space="preserve">                              - lokální trhlina dl. cca 1900 mm : 1,9</t>
  </si>
  <si>
    <t>místnost č.SK_201     - lokální svislé trhliny dl. cca 7285 mm : 7,285</t>
  </si>
  <si>
    <t xml:space="preserve">                              - lokální trhlina dl. cca 4195 mm : 4,195</t>
  </si>
  <si>
    <t>Oprava prašného prahu, vyčištění, stabilizace</t>
  </si>
  <si>
    <t>místnost č.SK_201 - vstup do kaple : 1,4*1,7</t>
  </si>
  <si>
    <t>Oprava prašného parapetu a fragmentu kamenného ostění vnitř.okna, vyčištění, stabilizace koruny zdi</t>
  </si>
  <si>
    <t>místnost č. KV_201 : 1</t>
  </si>
  <si>
    <t>Otisky bývalých topenišť - lokální stabilizace uvolněných partií</t>
  </si>
  <si>
    <t>místnost č.DJ_201 : 1</t>
  </si>
  <si>
    <t>místnost č.DJ_202 : 1</t>
  </si>
  <si>
    <t>300-06</t>
  </si>
  <si>
    <t>OMÍTLÝ TVAR NIKY S OSTĚNÍM TVARU TROJLISTU (BÝV. PREVÉT)- čištění bez úprav</t>
  </si>
  <si>
    <t>300-07</t>
  </si>
  <si>
    <t>REŽNÁ CIHELNÁ ZAZDÍVKA OKENNÍ NIKY, stabilizace, konzervace, vyztužení</t>
  </si>
  <si>
    <t>300-08</t>
  </si>
  <si>
    <t>SMÍŠENÁ ZAZDÍVKA DVEŘNÍHO OTVORU S OMEZENOU STABILITOU, DRUHOTNĚ ZAZDĚNÝ KAMENNÝ ČLÁNEK - lokální tmelení a stabilizace</t>
  </si>
  <si>
    <t>místnost č.DJ_203 : 1</t>
  </si>
  <si>
    <t>300-09</t>
  </si>
  <si>
    <t>OTISK BÝVALÉHO SCHODIŠTĚ V SEVEROZÁPADNÍM KOUTĚ SÍNĚ - lokální stabilizace bez úprav</t>
  </si>
  <si>
    <t>300-10</t>
  </si>
  <si>
    <t>UVOLNĚNÉ KAMENNÉ SEDÁTKO, přeložení a usazení, uložení do vápenného lože</t>
  </si>
  <si>
    <t>místnost č.SK_201 : 1</t>
  </si>
  <si>
    <t>612401291R00</t>
  </si>
  <si>
    <t>Omítky malých ploch vnitřních stěn přes 0,09 do 0,25 m2, vápennou štukovou omítkou</t>
  </si>
  <si>
    <t>jakoukoliv maltou, z pomocného pracovního lešení o výšce podlahy do 1900 mm a pro zatížení do 1,5 kPa,</t>
  </si>
  <si>
    <t xml:space="preserve">výměra viz D.1.1.8 Tabulky místností : </t>
  </si>
  <si>
    <t>místnost č. DJ_201 - nový roznášecí průvlak (zhora i zdola) : 2*2</t>
  </si>
  <si>
    <t>místnost č. DJ_202 - nový roznášecí průvlak (zhora i zdola) : 2*2</t>
  </si>
  <si>
    <t>místnost č. DJ_203- nový roznášecí průvlak (zhora i zdola) : 2*2</t>
  </si>
  <si>
    <t xml:space="preserve">výkres č.D.1.1.4 - půdorys 2.NP - 1.patro : </t>
  </si>
  <si>
    <t xml:space="preserve">místnost č.SK_201 : </t>
  </si>
  <si>
    <t>úprava ozn. e : 0,4+0,45</t>
  </si>
  <si>
    <t>úprava ozn. e : 1,3</t>
  </si>
  <si>
    <t>úprava ozn. e : 1,55+7,1</t>
  </si>
  <si>
    <t>úprava ozn. e : 1,35</t>
  </si>
  <si>
    <t xml:space="preserve">místnost č.DJ_201 : </t>
  </si>
  <si>
    <t>úprava ozn. e : 2,7+0,35</t>
  </si>
  <si>
    <t>úprava ozn. e : 1,15</t>
  </si>
  <si>
    <t xml:space="preserve">místnost č.DJ_202 : </t>
  </si>
  <si>
    <t>úprava ozn. e : 2,8</t>
  </si>
  <si>
    <t>úprava ozn. e : 0,6</t>
  </si>
  <si>
    <t>úprava ozn. e : 1,8</t>
  </si>
  <si>
    <t xml:space="preserve">místnost č.DJ_203 : </t>
  </si>
  <si>
    <t>úprava ozn. e : 4,65</t>
  </si>
  <si>
    <t>úprava ozn. e : 0,75</t>
  </si>
  <si>
    <t>úprava ozn. e : 1,95</t>
  </si>
  <si>
    <t>úprava ozn. e : 0,8</t>
  </si>
  <si>
    <t>Úprava stávajícího povrchu režného cihelného zdiva</t>
  </si>
  <si>
    <t xml:space="preserve">úprava ozn. h - režné cihelné zdivo : </t>
  </si>
  <si>
    <t>místnost č.DJ_201 - režné cihelné zdivo jižní stěny : 2,5</t>
  </si>
  <si>
    <t>místnost č.DJ_202 - režné cihelné zdivo severní stěny : 0,75</t>
  </si>
  <si>
    <t>místnost č.DJ_203 - režné cihelné zdivo východní stěny : 0,6</t>
  </si>
  <si>
    <t>úprava ozn. c : 21,8+2,5</t>
  </si>
  <si>
    <t>úprava ozn. c : 5,95</t>
  </si>
  <si>
    <t>úprava ozn. d : 2,5</t>
  </si>
  <si>
    <t>úprava ozn. c : 0,9+1,35</t>
  </si>
  <si>
    <t>úprava ozn. c : 10,3</t>
  </si>
  <si>
    <t>úprava ozn. d : 2,05</t>
  </si>
  <si>
    <t>úprava ozn. c : 1,3+7,25</t>
  </si>
  <si>
    <t>úprava ozn. d : 6,1+2,65</t>
  </si>
  <si>
    <t>úprava ozn. c : 3,95</t>
  </si>
  <si>
    <t>úprava ozn. d : 5,6</t>
  </si>
  <si>
    <t>úprava ozn. c : 1,85+9,5</t>
  </si>
  <si>
    <t>úprava ozn. d : 10,6+7,2</t>
  </si>
  <si>
    <t>úprava ozn. c : 8,2</t>
  </si>
  <si>
    <t>úprava ozn. d : 2,7</t>
  </si>
  <si>
    <t>úprava ozn. c : 17,2</t>
  </si>
  <si>
    <t>úprava ozn. c : 13,5</t>
  </si>
  <si>
    <t>úprava ozn. c : 9,9</t>
  </si>
  <si>
    <t>úprava ozn. c : 14,8</t>
  </si>
  <si>
    <t>úprava ozn. c : 19,2</t>
  </si>
  <si>
    <t>úprava ozn. d : 0,5</t>
  </si>
  <si>
    <t>úprava ozn. d : 0,95</t>
  </si>
  <si>
    <t>úprava ozn. d : 3,6</t>
  </si>
  <si>
    <t>úprava ozn. c : 14,2</t>
  </si>
  <si>
    <t>941955002R00</t>
  </si>
  <si>
    <t>Lešení lehké pracovní pomocné pomocné, o výšce lešeňové podlahy přes 1,2 do 1,9 m</t>
  </si>
  <si>
    <t>RTS 18/ II</t>
  </si>
  <si>
    <t>místnost č. DJ_201 : 30</t>
  </si>
  <si>
    <t>místnost č. DJ_202 : 15</t>
  </si>
  <si>
    <t>místnost č. DJ_203 : 15</t>
  </si>
  <si>
    <t>místnost č. SK_201 : 30</t>
  </si>
  <si>
    <t>místnost č. DJ_201 : 40</t>
  </si>
  <si>
    <t>místnost č. DJ_202 : 20</t>
  </si>
  <si>
    <t>místnost č. DJ_203 : 20</t>
  </si>
  <si>
    <t>místnost č. SK_201 : 40</t>
  </si>
  <si>
    <t>místnost č. DJ_201 : 1</t>
  </si>
  <si>
    <t>místnost č. DJ_202 : 1</t>
  </si>
  <si>
    <t>místnost č. DJ_203 : 1</t>
  </si>
  <si>
    <t>místnost č. SK_201 : 1</t>
  </si>
  <si>
    <t>místnost č. DJ_201 : 90</t>
  </si>
  <si>
    <t>místnost č. DJ_202 : 60</t>
  </si>
  <si>
    <t>místnost č. DJ_203 : 60</t>
  </si>
  <si>
    <t>místnost č. SK_201 : 90</t>
  </si>
  <si>
    <t>místnost č. DJ_201 : 75,8</t>
  </si>
  <si>
    <t>místnost č. DJ_202 : 42,2</t>
  </si>
  <si>
    <t>místnost č. DJ_203 : 38,2</t>
  </si>
  <si>
    <t>místnost č. SK_201 : 99,6</t>
  </si>
  <si>
    <t>místnost č. SK_201 - stávající degradovaný trám č.1 : 1</t>
  </si>
  <si>
    <t>místnost č. SK_201 - stávající degradovaný trám č.2 : 1</t>
  </si>
  <si>
    <t>místnost č. DJ_201 - stávající degradovaný trám č.9 : 1</t>
  </si>
  <si>
    <t>místnost č. DJ_201 - stávající degradovaný trám č.13 : 1</t>
  </si>
  <si>
    <t>místnost č. DJ_203 - stávající degradovaný trám č.8 : 2</t>
  </si>
  <si>
    <t>973022461R00</t>
  </si>
  <si>
    <t>Vysekání výklenků a kapes ve zdivu z kamene kapes plochy do 0,25 m2, hloubky do 450 mm</t>
  </si>
  <si>
    <t xml:space="preserve">3,4,23,24, : </t>
  </si>
  <si>
    <t>Součet: : 3,99940</t>
  </si>
  <si>
    <t>979011211R00</t>
  </si>
  <si>
    <t>Svislá doprava suti a vybouraných hmot nošením za prvé podlaží nad základním podlažím</t>
  </si>
  <si>
    <t>Součet: : 79,98800</t>
  </si>
  <si>
    <t xml:space="preserve">1,2,7,8,9,10,11,12,13,14,16,17,18,22,23,24, : </t>
  </si>
  <si>
    <t>Součet: : 53,39857</t>
  </si>
  <si>
    <t xml:space="preserve">úpravy a výměry viz D.1.1.9 Tabulky místností : </t>
  </si>
  <si>
    <t>místnost č. DJ_201 : 72,2</t>
  </si>
  <si>
    <t>místnost č. DJ_203 : 37,5</t>
  </si>
  <si>
    <t>místnost č. DJ_201 - stropní podhled a trámy bez polychromie : 75,8+0,25*2*6*8</t>
  </si>
  <si>
    <t>místnost č. DJ_202 - stropní podhled a trámy bez polychromie : 42,2+0,25*2*6,05*4</t>
  </si>
  <si>
    <t>místnost č. DJ_203 - stropní podhled a trámy bez polychromie : 38,2+0,25*2*6,1*3</t>
  </si>
  <si>
    <t>místnost č. SK_201 - stropní podhled a trámy : 98,1+0,25*2*8,5*16+0,25*4*12,5*2</t>
  </si>
  <si>
    <t>místnost č. DJ_201 - trámy bez polychromie : 0,25*3*6*8</t>
  </si>
  <si>
    <t>místnost č. DJ_201 - trámy s polychromií : 0,3*3*6*11</t>
  </si>
  <si>
    <t>místnost č. DJ_202 - trámy bez polychromie : 0,25*3*6,05*4</t>
  </si>
  <si>
    <t>místnost č. DJ_202 - trámy s polychromií : 0,3*3*6,05*6</t>
  </si>
  <si>
    <t>místnost č. DJ_203 - trámy bez polychromie : 0,25*3*6,1*3</t>
  </si>
  <si>
    <t>místnost č. DJ_203 - trámy s polychromií : 0,3*3*6,1*7</t>
  </si>
  <si>
    <t>místnost č. SK_201 - trámy : 0,25*3*8,5*16+0,25*4*12,5*2</t>
  </si>
  <si>
    <t>místnost č. DJ_201- stávající degradovaný stropní trám č.9 : 2+1,2+0,3</t>
  </si>
  <si>
    <t>místnost č. DJ_201- stávající degradovaný stropní trám č.13 : 2+1,2+0,3</t>
  </si>
  <si>
    <t>místnost č. SK_201 - stávající degradovaný stropní trám č.1 : 1,2+3,6+0,3</t>
  </si>
  <si>
    <t>místnost č. SK_201 - stávající degradovaný stropní trám č.2 : 1,2+3,6+0,3</t>
  </si>
  <si>
    <t>762311103R00</t>
  </si>
  <si>
    <t>Montáž ocelových spojovacích prostředků kotevních želez_x000D_
 příložek, patek, táhel, s připojením k dřevěné konstrukci</t>
  </si>
  <si>
    <t xml:space="preserve">doplnění a vyztužení stropních trámů : </t>
  </si>
  <si>
    <t xml:space="preserve">přidání roznášecích průvlaků zdola  a shora - propojení horního a spodního nosníku závitovou tyčí : </t>
  </si>
  <si>
    <t>místnost č. DJ_201 : 18</t>
  </si>
  <si>
    <t>místnost č. DJ_202 : 9</t>
  </si>
  <si>
    <t>místnost č. DJ_203 : 9</t>
  </si>
  <si>
    <t>762313112R00</t>
  </si>
  <si>
    <t>Montáž ocelových spojovacích prostředků svorníků, šroubů _x000D_
 délky přes 150 do 300 mm</t>
  </si>
  <si>
    <t xml:space="preserve">přidání roznášecích průvlaků zdola  a shora - dělený nosník ve spojích vždy dva svorníky : </t>
  </si>
  <si>
    <t>místnost č. DJ_201 : 2*2*2</t>
  </si>
  <si>
    <t>místnost č. DJ_202 : 2*2</t>
  </si>
  <si>
    <t>místnost č. DJ_203 : 2*2</t>
  </si>
  <si>
    <t xml:space="preserve">analogicky doplnění a vyztužení stropních trámů : </t>
  </si>
  <si>
    <t xml:space="preserve">přidání roznášecích průvlaků zdola profil řeziva 180/180 mm a shora profil řeziva 180/220 mm : </t>
  </si>
  <si>
    <t>místnost č. DJ_201 : (12,57+0,6)*2</t>
  </si>
  <si>
    <t>místnost č. DJ_202 : (6,6+0,6)*2</t>
  </si>
  <si>
    <t>místnost č. DJ_203 : (6,38+0,6)*2</t>
  </si>
  <si>
    <t>místnost č. DJ_201- stávající degradovaný stropní trám č.9 : 5</t>
  </si>
  <si>
    <t>místnost č. DJ_201- stávající degradovaný stropní trám č.13 : 5</t>
  </si>
  <si>
    <t>místnost č. SK_201 - stávající degradovaný stropní trám č.1 : 5</t>
  </si>
  <si>
    <t>místnost č. SK_201 - stávající degradovaný stropní trám č.2 : 5</t>
  </si>
  <si>
    <t>místnost č. DJ_202 : 2,5</t>
  </si>
  <si>
    <t>místnost č. DJ_203 : 2,5</t>
  </si>
  <si>
    <t>762521915R00</t>
  </si>
  <si>
    <t>Podlahy tesařské vyřezání části podlahy, bez vyřezání polštářů, z prken tloušťky do 32 mm_x000D_
 plochy jednotlivě přes 4 do 8 m2</t>
  </si>
  <si>
    <t>místnost č. DJ_201 : 5</t>
  </si>
  <si>
    <t>místnost č. SK_201 : 6</t>
  </si>
  <si>
    <t>762523935RV1</t>
  </si>
  <si>
    <t xml:space="preserve">Podlahy tesařské doplnění podlah bez polštářů s urovnáním násypu_x000D_
 plochy jednotlivě přes 4 do 8 m2, bez dodávky prken hoblovaných palubových,  </t>
  </si>
  <si>
    <t xml:space="preserve">fošny : </t>
  </si>
  <si>
    <t>místnost č. DJ_201 : 5*0,05*1,1</t>
  </si>
  <si>
    <t>místnost č. DJ_202 : 2,5*0,05*1,1</t>
  </si>
  <si>
    <t>místnost č. DJ_203 : 2,5*0,05*1,1</t>
  </si>
  <si>
    <t>místnost č. SK_201 : 6*0,05*1,1</t>
  </si>
  <si>
    <t>762822130R00</t>
  </si>
  <si>
    <t>Stropnice montáž_x000D_
 z hraněného a polohraněného řeziva s trámovými výměnami, průřezové plochy přes 288 do 450 cm2</t>
  </si>
  <si>
    <t>místnost č. DJ_203 - nový trám č.8 : 6,45+0,6</t>
  </si>
  <si>
    <t>762822850R00</t>
  </si>
  <si>
    <t>Demontáž stropnic z řeziva průřezové plochy přes 540 cm2</t>
  </si>
  <si>
    <t>místnost č. DJ_203 - stávající degradovaný trám č.8 : 6,45+0,6</t>
  </si>
  <si>
    <t>762831952R00</t>
  </si>
  <si>
    <t>Stropní trámy vyřezání části stropního trámu průřezové plochy řeziva nad 450 cm2, délky vyřezané části stropního trámu do 5 m</t>
  </si>
  <si>
    <t>místnost č. SK_201 - stávající degradovaný stropní trám č.1 : 1</t>
  </si>
  <si>
    <t>místnost č. SK_201 - stávající degradovaný stropní trám č.2 : 1</t>
  </si>
  <si>
    <t>místnost č. DJ_201- stávající degradovaný stropní trám č.9 : 1</t>
  </si>
  <si>
    <t>místnost č. DJ_201- stávající degradovaný stropní trám č.13 : 1</t>
  </si>
  <si>
    <t>místnost č. DJ_203- nový stropní trám č.8 : 1</t>
  </si>
  <si>
    <t>místnost č. DJ_201 : (12,57+0,6)*(0,18*0,18+0,18*0,22)*1,1</t>
  </si>
  <si>
    <t>místnost č. DJ_202 : (6,6+0,6)*(0,18*0,18+0,18*0,22)*1,1</t>
  </si>
  <si>
    <t>místnost č. DJ_203 : (6,38+0,6)*(0,18*0,18+0,18*0,22)*1,1</t>
  </si>
  <si>
    <t>místnost č. DJ_201- stávající degradovaný stropní trám č.9 : (2+1,2+0,3)*0,25*0,25*1,15</t>
  </si>
  <si>
    <t>místnost č. DJ_201- stávající degradovaný stropní trám č.13 : (2+1,2+0,3)*0,25*0,25*1,15</t>
  </si>
  <si>
    <t>místnost č. SK_201 - stávající degradovaný stropní trám č.1 : (1,2+3,6+0,3)*0,25*0,25*1,15</t>
  </si>
  <si>
    <t>místnost č. SK_201 - stávající degradovaný stropní trám č.2 : (1,2+3,6+0,3)*0,25*0,25*1,15</t>
  </si>
  <si>
    <t>místnost č. DJ_203 - nový trám č.8 : (6,45+0,6)*0,2*0,19*1,15</t>
  </si>
  <si>
    <t>762-02</t>
  </si>
  <si>
    <t>762-04</t>
  </si>
  <si>
    <t>Dubová prkénka - podložky pro vyplnění mezer mezi stropními trámy a zpevňujícími průvlaky</t>
  </si>
  <si>
    <t xml:space="preserve">přidání roznášecích průvlaků zdola  a shora : </t>
  </si>
  <si>
    <t>místnost č. DJ_201 : 18*2</t>
  </si>
  <si>
    <t>místnost č. DJ_202 : 9*2</t>
  </si>
  <si>
    <t>místnost č. DJ_203 : 9*2</t>
  </si>
  <si>
    <t>76208-01</t>
  </si>
  <si>
    <t>Hoblování čtyřstranné - ručně</t>
  </si>
  <si>
    <t>místnost č. DJ_201- stávající degradovaný stropní trám č.9 : (2+1,2+0,3)*2</t>
  </si>
  <si>
    <t>místnost č. DJ_201- stávající degradovaný stropní trám č.13 : (2+1,2+0,3)*2</t>
  </si>
  <si>
    <t>místnost č. SK_201 - stávající degradovaný stropní trám č.1 : (1,2+3,6+0,3)*2</t>
  </si>
  <si>
    <t>místnost č. SK_201 - stávající degradovaný stropní trám č.2 : (1,2+3,6+0,3)*2</t>
  </si>
  <si>
    <t>místnost č. DJ_203 - nový trám č.8 : (6,45+0,6)*2</t>
  </si>
  <si>
    <t>Čištění dřevěných konstrukcí jemnými kartáči</t>
  </si>
  <si>
    <t>311-01</t>
  </si>
  <si>
    <t>Matice ocelová kovaná s podložkou  M16</t>
  </si>
  <si>
    <t>místnost č. DJ_201 : 2*2*2*2</t>
  </si>
  <si>
    <t>místnost č. DJ_202 : 2*2*2</t>
  </si>
  <si>
    <t>místnost č. DJ_203 : 2*2*2</t>
  </si>
  <si>
    <t>31179129R</t>
  </si>
  <si>
    <t>tyč závitová M16; l = 1 000 mm; mat. ocel 4,8 - DIN 975; povrch pozink</t>
  </si>
  <si>
    <t>místnost č. DJ_201 : 18*1</t>
  </si>
  <si>
    <t>místnost č. DJ_202 : 9*1</t>
  </si>
  <si>
    <t>místnost č. DJ_203 : 9*1</t>
  </si>
  <si>
    <t>místnost č. DJ_201 : 2*2*2*0,4</t>
  </si>
  <si>
    <t>místnost č. DJ_202 : 2*2*0,4</t>
  </si>
  <si>
    <t>místnost č. DJ_203 : 2*2*0,4</t>
  </si>
  <si>
    <t xml:space="preserve">34,37,39,40,41,44,45,46,47,48,49,50,51,52,53,55,60,61,62,63, : </t>
  </si>
  <si>
    <t>Součet: : 2,84337</t>
  </si>
  <si>
    <t xml:space="preserve">41,42,43,48,49,50,58, : </t>
  </si>
  <si>
    <t>Součet: : 1,38081</t>
  </si>
  <si>
    <t>Součet: : 27,61610</t>
  </si>
  <si>
    <t>766-01</t>
  </si>
  <si>
    <t>Ohraničení koridoru pro návštěvníky mobilními dřevěnými sloupky s provazem</t>
  </si>
  <si>
    <t>místnost č. SK_201 : 9+4+4,5+1+3,5+1</t>
  </si>
  <si>
    <t>201_T</t>
  </si>
  <si>
    <t>Stávající dvojice prkenných schodů u kamenného portálu 2.01/K v místnosti SK_201</t>
  </si>
  <si>
    <t>2.NP - 1. patro, popis prvku a návrh na jeho opravu nebo restaurování viz D1.1.9 Tabulky truhlářských prvků</t>
  </si>
  <si>
    <t>Rozměry: celkové rozměry: šířka: 1300 mm, výška: 380 mm, hloubka: 680 mm, tloušťka stupňů:</t>
  </si>
  <si>
    <t>35 mm, tloušťka podstupnic: 30 mm</t>
  </si>
  <si>
    <t>Dvojice prkenných (vyrovnávacích) schodů u kamenného portálu 2.01/K - volně stojící.</t>
  </si>
  <si>
    <t>Dřevo silně znečištěno, konstrukce částečně uvolněna.</t>
  </si>
  <si>
    <t>Celková repase konstrukce, případná výměna spodních poškozených prken za dřevěné hranoly formou repliky a místní analogie</t>
  </si>
  <si>
    <t>202_T</t>
  </si>
  <si>
    <t>Stávající svlaková okenice v jižní stěně místnosti č. SK_201</t>
  </si>
  <si>
    <t>Dřevěná okenice z prken spojených dvěma svlaky, ve středu větrací otvor a zajišťující závora. Povrchová úprava: světlehnědá lazura.</t>
  </si>
  <si>
    <t>Dřevo částečně znečištěno.</t>
  </si>
  <si>
    <t>203_T</t>
  </si>
  <si>
    <t>Stávající sdružené okno jednoduché, čtyřkřídlé v severní stěně místnosti SK_201 (pravé okno), v.2360 mm, š.1700 mm</t>
  </si>
  <si>
    <t>Stávající sdružené okno jednoduché, čtyřkřídlé v severní stěně místnosti SK_201 (pravé okno)</t>
  </si>
  <si>
    <t>Rozměry: Celková šířka: 1700 mm, výška: 2360 mm</t>
  </si>
  <si>
    <t>Dolní okna - šířka: 710 mm, výška: 1500 mm</t>
  </si>
  <si>
    <t>Horní okna - šířka: 710 mm, výška: 700 mm</t>
  </si>
  <si>
    <t>Sdružené okno složeno ze čtyř rámů vsazených do kamenného ostění. Okenní křídla jednoduchá bez členění, jednokřídlá, dovnitř nasazovací. Rámy jsou ke kamennému ostění připevněny kovanými skobami, křídla jsou zajištěna pouze pomocí kovaných obrtlíků. Povrchová úprava: černý krycí nátěr.</t>
  </si>
  <si>
    <t>204_T</t>
  </si>
  <si>
    <t>Stávající sdružené okno jednoduché, čtyřkřídlé v severní stěně místnosti SK_201 (levé okno), v.2360 mm, š.1700 mm</t>
  </si>
  <si>
    <t>Stávající sdružené okno jednoduché, čtyřkřídlé v severní stěně místnosti SK_201 (levé okno)</t>
  </si>
  <si>
    <t>206_T</t>
  </si>
  <si>
    <t>Stávající okno jednoduché, čtyřtabulkové, jednokřídlé v severní stěně DJ_201, v.1530 mm, š.870 mm</t>
  </si>
  <si>
    <t>Stávající okno jednoduché, čtyřtabulkové, jednokřídlé v severní stěně DJ_201</t>
  </si>
  <si>
    <t>Rozměry: výška: 1530 mm, šířka: 870 mm</t>
  </si>
  <si>
    <t>Jednoduché jednokřídlé čtyřtabulkové okno s jednou svislou a jednou vodorovnou příčkou, dovnitř otevíravé, vsazené do kamenného ostění. Dva novodobé okenní závěsy, zajištění jedním kovaným obrtlíkem s protikusem na křídle. Povrchová úprava: černý krycí nátěr.</t>
  </si>
  <si>
    <t>Povrch částečně znečištěn</t>
  </si>
  <si>
    <t>208_T</t>
  </si>
  <si>
    <t>Stávající dřevěné schodnicové zalomené schodiště v místnosti DJ_201</t>
  </si>
  <si>
    <t>Rozměry: Délka ramen: 1400 mm a 3000 mm, šířka: 1270 mm a 1100 mm</t>
  </si>
  <si>
    <t>Schodnice 300/75 mm, stupně 240/35/920 mm, sloupky 80/50 mm, madlo O 45 mm</t>
  </si>
  <si>
    <t>Otevřené, schodnicové zalomené schodiště s prkennými stupni a mezipodestou, hranaté sloupky s jednoduchým madlem. Dřevo bez povrchové úpravy.</t>
  </si>
  <si>
    <t>Celková repase konstrukce, výměna dožilé 2., 7. a 11. stupnice formou repliky a místní analogie</t>
  </si>
  <si>
    <t>Z požárně-bezpečnostního hlediska odstranění nevhodného zábradlí</t>
  </si>
  <si>
    <t>Z požárně-bezpečnostních důvodů doplnění nového hranolového zábradlí vč. kování –</t>
  </si>
  <si>
    <t>vyrobeno formou repliky a místní analogie SHaZ Bečov</t>
  </si>
  <si>
    <t>Pozn.: přesný typ nátěru a odstín bude odsouhlasen projektantem, odpovědnými zástupci (pracovníky)</t>
  </si>
  <si>
    <t>NPÚ a KÚ KK na vzorcích před započetím prací.</t>
  </si>
  <si>
    <t>- 20x 1 ks ocelová závitová tyč O 10 mm + 2x kovaná čtyřhranná matice s podložkou M10 (kotvení</t>
  </si>
  <si>
    <t>zábradlí)</t>
  </si>
  <si>
    <t>- kotvení schodnic, sloupků do podlahových trámů: ocelová závitová tyč O 10 mm + podložka + matice;</t>
  </si>
  <si>
    <t>po utažení otvor zaslepit kruhovou dřevěnou zátkou O 30 mm</t>
  </si>
  <si>
    <t>- 2x vrchní matný černý fermežový grafitový nátěr (před úplným zaschnutím „přeleštit“ jemným</t>
  </si>
  <si>
    <t>kartáčkem)</t>
  </si>
  <si>
    <t>Podrobně viz. výkres D.1.1.11</t>
  </si>
  <si>
    <t>210_T</t>
  </si>
  <si>
    <t>Stávající trámová zárubeň s laťovanými vrátky ve východní stěně místnosti DJ_202</t>
  </si>
  <si>
    <t>Rozměry: Zárubeň - šířka: 1340 mm, výška: 2100 mm, otvor - šířka: 1140 mm, výška: 1800 mm</t>
  </si>
  <si>
    <t>Vrátka - šířka: 1120 mm, výška: 1780 mm</t>
  </si>
  <si>
    <t>Technika: tesařská a kovářská práce</t>
  </si>
  <si>
    <t>Trámová dřevěná zárubeň nahrazující původní portál s fragmenty nápisu na překladu a s tesařskými značkami. Zárubeň obsahuje dva kované háky a oko pro petlici. V zárubni osazená laťovaná vrátka se dvěma táhlovými (pásovými) závěsy. Před vstupem z DJ_202 schůdek ze dvou trámků spojených fošnou.</t>
  </si>
  <si>
    <t>Dřevo bez povrchové úpravy.</t>
  </si>
  <si>
    <t>Celková truhlářská oprava, repase laťových vrátek</t>
  </si>
  <si>
    <t>Zafixovat fragmenty nápisu (provede restaurátor s příslušnou licencí MK ČR)</t>
  </si>
  <si>
    <t>211_T</t>
  </si>
  <si>
    <t>Stávající okno jednoduché450/450 mm, jednokřídlé v jižní stěně (v místě bývalého prevétu) DJ_202</t>
  </si>
  <si>
    <t>Stávající okno jednoduché, jednokřídlé v jižní stěně (v místě bývalého prevétu) DJ_202</t>
  </si>
  <si>
    <t>Rozměry: šířka: 450 mm, výška: 450 mm</t>
  </si>
  <si>
    <t>Jednoduché jednokřídlé okno dovnitř otevíravé v dřevěném rámu. Dva novodobé okenní závěsy, zajištění jedním kovaným obrtlíkem s protikusem na křídle. Rám ukotven do zdiva čtyřmi kovanými skobami. Povrchová úprava rámu: tmavě hnědá lazura, povrchová úprava křídla: světle hnědá lazura. Kovové prvky: černá krycí barva.</t>
  </si>
  <si>
    <t>Dřevo i kov částečně znečištěny.</t>
  </si>
  <si>
    <t>212_T</t>
  </si>
  <si>
    <t>Stávající okno jednoduché 960/1530 mm, čtyřtabulkové, dvoukřídlé v jižní stěně místnosti č. DJ_202</t>
  </si>
  <si>
    <t>Stávající okno jednoduché, čtyřtabulkové, dvoukřídlé v jižní stěně místnosti č. DJ_202</t>
  </si>
  <si>
    <t>Rozměry: výška: 1530 mm, šířka: 960 mm</t>
  </si>
  <si>
    <t>Jednoduché dvoukřídlé okno s jednou vodorovnou příčkou, dovnitř otevíravé. Čtyři okenní kuličkové závěsy, zavírání zajištěno espaňoletou, rám je ukotven ke kamennému ostění čtyřmi kovanými skobami. Povrchová úprava dřeva: šedý krycí nátěr, povrchová úprava kovaných prvků: černý krycí nátěr.</t>
  </si>
  <si>
    <t>Současný stav - před řemeslnou obnovou prvku:</t>
  </si>
  <si>
    <t>213_T</t>
  </si>
  <si>
    <t>Stávající tyče ve zdi v JZ koutě místnosti č. DJ_202</t>
  </si>
  <si>
    <t>Rozměry: O 100 a 120 mm</t>
  </si>
  <si>
    <t>Zazděné válcové tyče O 100 a 120 mm (patrně kulatina bývalého lešení) zaříznuté zároveň s lícem stěny.</t>
  </si>
  <si>
    <t>Opatrné jemné očištění</t>
  </si>
  <si>
    <t>Lokální sanace bezbarvým ochranným fungicidním prostředkem proti dřevokazným škůdcům a plísním</t>
  </si>
  <si>
    <t>214_T</t>
  </si>
  <si>
    <t>Stávající sdružené okno jednoduché, dvoukřídlé v západní stěně místnosti DJ_202</t>
  </si>
  <si>
    <t>Rozměry: šířka: 790 mm, výška: 1740 mm</t>
  </si>
  <si>
    <t>Sdružené okno složeno ze dvou rámů vsazených do kamenného ostění. Okenní křídla jednoduchá dvoutabulková s jednou vodorovnou příčkou, dovnitř otvíravá. Okenní křídla jsou vybavena trojicí okenních kuličkových závěsů, kovaným knoflíkem a jsou zajištěna dvěma kovanými obrtlíky. Rám je ukotven ke kamennému ostění čtyřmi kovanými skobami. Povrchová úprava: šedozelený krycí nátěr.</t>
  </si>
  <si>
    <t>215_T</t>
  </si>
  <si>
    <t>Stávající trámová zárubeň š. 136 mm, v.2090 mm, v severní stěně místnosti č. DJ_202</t>
  </si>
  <si>
    <t>Stávající trámová zárubeň v severní stěně místnosti č. DJ_202</t>
  </si>
  <si>
    <t>Rozměry: Vnější: šířka: 1360 mm, výška: 2090 mm</t>
  </si>
  <si>
    <t>Otvor: šířka: 1060 mm, výška: 1810 mm</t>
  </si>
  <si>
    <t>Technika: tesařská, práce</t>
  </si>
  <si>
    <t>Dřevěná trámová zárubeň tvořená prahem, dvojicí stojek a překladem. Na povrchu (při spojích) patrné tesařské značky, z rubové strany, v pravém ostění dveřního niky, se nachází mělká zděná pochva se zbytkem závory. Dřevo bez povrchové úpravy, lokálně na okrajích stopy omítky.</t>
  </si>
  <si>
    <t>Dřevo znečištěno.</t>
  </si>
  <si>
    <t>216_T</t>
  </si>
  <si>
    <t>Stávající okno jednoduché 960/1530 mm , čtyřtabulkové, jednokřídlé v severní stěně místnosti DJ_303</t>
  </si>
  <si>
    <t>Stávající okno jednoduché, čtyřtabulkové, jednokřídlé v severní stěně místnosti DJ_303</t>
  </si>
  <si>
    <t>Rozměry: výška: 1520 mm, šířka: 930 mm</t>
  </si>
  <si>
    <t>Jednoduché jednokřídlé čtyřtabulkové okno s jednou svislou a s jednou vodorovnou příčkou dovnitř otvíravé, vsazené do kamenného ostění. Křídlo zajištěno třemi kovanými obrtlíky s protikusy a provizorní dřevěnou závorou. Povrchová úprava: černý krycí nátěr.</t>
  </si>
  <si>
    <t>Doplnění nové dřevěné ručně hoblované závory 50/100 mm formou repliky a místní analogie</t>
  </si>
  <si>
    <t>218_T</t>
  </si>
  <si>
    <t>Stávající dřevěná okenice v rubu kamenného portálu k prevétu v západní stěně místnosti č. DJ_203</t>
  </si>
  <si>
    <t>Popis</t>
  </si>
  <si>
    <t>Dřevěná okenice v rubu kamenného ostění k prevétu, provizorně přichycená k provizorní lati, zapřené o líc kamenného portálu. Dřevo s lazurní povrchovou úpravou.</t>
  </si>
  <si>
    <t>Šetrné očištění mechanickou cestou od prachu a nečistot</t>
  </si>
  <si>
    <t>Ke zvážení jiná úprava zajištění okenice</t>
  </si>
  <si>
    <t>219_T</t>
  </si>
  <si>
    <t>Stávající dřevěný rám zazděného okna v jižní stěně Kaple (místnost č. KV_201)</t>
  </si>
  <si>
    <t>Rozměry: šířka: 780 mm, výška: 1830 mm</t>
  </si>
  <si>
    <t>Dřevěný rám zazděného obdélného okenního otvoru s vnitřním falcem, dělený vodorovnou příčkou na dvě pole. Dřevo bez povrchové úpravy.</t>
  </si>
  <si>
    <t>Současný stav - před řemeslnou obnovou:</t>
  </si>
  <si>
    <t>Restaurátorská oprava podesty, lokální oprava a konzervace omítek okenní niky (podrobně viz. Tabulky místností, v. č. D.1.1.8)</t>
  </si>
  <si>
    <t>Ze statických důvodů doplnění nových dřevěných ramenátů s podpěrami 2.20/T</t>
  </si>
  <si>
    <t>220_T</t>
  </si>
  <si>
    <t>Ze statických a konstrukčních důvodu osazení nových hoblovaných tesařských ramenátůs podpěrami do, okenní niky zazděného okna v jižní stěně Kaple (KV_201) - vyrobeno formou místní analogie SHaZ Bečov</t>
  </si>
  <si>
    <t>Ze statických a konstrukčních důvodu osazení nových hoblovaných tesařských ramenátů</t>
  </si>
  <si>
    <t>s podpěrami do okenní niky zazděného okna v jižní stěně Kaple (KV_201) - vyrobeno formou</t>
  </si>
  <si>
    <t>místní analogie SHaZ Bečov</t>
  </si>
  <si>
    <t>- hranol 150/150/ mm (dl. 2x 1015 mm, 2x 970 mm, 1200 mm, 775 mm)</t>
  </si>
  <si>
    <t>- hranol 150/150/1880 mm (4 ks)</t>
  </si>
  <si>
    <t>- ramenát 150/150-260/1140 mm (1 ks)</t>
  </si>
  <si>
    <t>- ramenát 150/150-220/720 mm (1 ks)</t>
  </si>
  <si>
    <t>Podrobně viz. výkres D.1.1.18</t>
  </si>
  <si>
    <t>221_T</t>
  </si>
  <si>
    <t>Nová fošnová podesta se zábradlím do dveřní niky v západní stěně Kaple (KV_201) - vyrobeno formou, místní analogie SHaZ Bečov</t>
  </si>
  <si>
    <t>Nová fošnová podesta se zábradlím do dveřní niky v západní stěně Kaple (KV_201) - vyrobeno</t>
  </si>
  <si>
    <t>formou místní analogie SHaZ Bečov</t>
  </si>
  <si>
    <t>- hranol 150/210 mm (dl. 1410 mm, 1325 mm, 1590 mm, 1625 mm)</t>
  </si>
  <si>
    <t>- hranol 100/100/1410 mm (1 ks)</t>
  </si>
  <si>
    <t>- hranol 100/100/1150 mm (2 ks)</t>
  </si>
  <si>
    <t>- hrano 60/60/910 mm (1 ks)</t>
  </si>
  <si>
    <t>- fošny (nejlépe druhotně použité) nestejné šíře tl. 40 mm</t>
  </si>
  <si>
    <t>- 2x 2 ks ocelová závitová tyč O 10 mm + 2x kovaná čtyřhranná matice s podložkou M10 (kotvení</t>
  </si>
  <si>
    <t>- 2x základový zinkový nátěr + 2x vrchní matný černý fermežový grafitový nátěr (před úplným</t>
  </si>
  <si>
    <t>zaschnutím „přeleštit“ jemným kartáčkem)</t>
  </si>
  <si>
    <t>Podrobně viz. výkres D.1.1.17</t>
  </si>
  <si>
    <t>223_T</t>
  </si>
  <si>
    <t>Nové dveřní svlakové křídlo vč. kování do stávajícího kamenného portálu 2.01/K v místnostič. DJ_201, - vyrobeno formou repliky a místní analogie SHaZ Bečov; světlost otvoru: 1175/1280-1865 mm</t>
  </si>
  <si>
    <t>Nové dveřní svlakové křídlo vč. kování do stávajícího kamenného portálu 2.01/K v místnosti</t>
  </si>
  <si>
    <t>č. DJ_201 - vyrobeno formou repliky a místní analogie SHaZ Bečov;</t>
  </si>
  <si>
    <t>světlost otvoru: 1175/1280-1865 mm</t>
  </si>
  <si>
    <t>ateriál: masivní smrk ze zimní těžby (ne lepené dřevo, spárovky nebo KHV profily)</t>
  </si>
  <si>
    <t>- fošny tl. 40 mm, spojení pero - drážka</t>
  </si>
  <si>
    <t>- 1x 2 ks kovaný táhlový (pásový) závěs</t>
  </si>
  <si>
    <t>- 1x 2 ks kovaný trn (do kamene) pro táhlový závěs</t>
  </si>
  <si>
    <t>- 1x 1 ks kovaná klika se štítkem + atypický myšákový (krabicový) zámek + kovaný protikus do rámu</t>
  </si>
  <si>
    <t xml:space="preserve">73,74,75,76,77,78,79,80,81,82,84,85,86,87,88,89,90,91, : </t>
  </si>
  <si>
    <t>Součet: : 0,30400</t>
  </si>
  <si>
    <t>201_Z</t>
  </si>
  <si>
    <t>2 řady novodobých strojních hřebíků v omítce v J a v Z stěně místnosti SK_201 a kované skoby</t>
  </si>
  <si>
    <t>2.NP - 1.patro, popis prvku a návrh na jeho opravu nebo restaurování viz  D1.1.9 Tabulky kovářských a zámečnických prvků</t>
  </si>
  <si>
    <t>2 řady novodobých strojních hřebíků (cca 1 m pod stropem) v omítce, v jižní a v západní stěně místnosti SK_201</t>
  </si>
  <si>
    <t>Kované skoby (2 ks) v omítce, v severní stěně místnosti SK_201</t>
  </si>
  <si>
    <t>Kované skoby (2 ks) v omítce, v západní stěně místnosti SK_201</t>
  </si>
  <si>
    <t>Povrchová úprava nedochovaná, povrch zkorodovaný.</t>
  </si>
  <si>
    <t xml:space="preserve">94, : </t>
  </si>
  <si>
    <t>Součet: : 0,00010</t>
  </si>
  <si>
    <t>-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t>
  </si>
  <si>
    <t>202_K</t>
  </si>
  <si>
    <t>Zazděná kamenná sedátka hranolovitého tvaru s vyžlabenou spodní hranou konzolového přesahu v jižní, stěně místnosti SK_201</t>
  </si>
  <si>
    <t>2.NP - 1. patro, popis prvku a návrh na jeho opravu nebo restaurování viz D1.1.9 Tabulky kamenických prvků</t>
  </si>
  <si>
    <t>Zazděná kamenná sedátka hranolovitého tvaru s vyžlabenou spodní hranou konzolového přesahu v jižní stěně místnosti SK_201;</t>
  </si>
  <si>
    <t>A (levé): 400/200 mm</t>
  </si>
  <si>
    <t>B (pravé): 400/200 mm</t>
  </si>
  <si>
    <t>Jedná se o dvojici zazděných kamenných sedátek s konkávně vyžlabenými vnitřními stranami. Sedátka jsou do zdi osazeny tak, že nepředstupují před líc zazdívky v jižní stěně místnosti SK_201. Povrch těchto sedátek je kromě prachových depozit pokryt také četnými pozůstatky starších povrchových úprav v podobě zbytků malt, ale také souvislých nátěrů bílé barevnosti. Jinak se na odkrytých částech sedátek objevují jen drobná mechanická poškození.</t>
  </si>
  <si>
    <t>Navržená koncepce řemeslné obnovy (opravy) daného prvku:</t>
  </si>
  <si>
    <t>- lokální očištění, konzervační ošetření</t>
  </si>
  <si>
    <t>204_K</t>
  </si>
  <si>
    <t>Kamenné ostění čtyřdílného sdruženého okna severní stěny místnosti SK_201 (pravé okno)</t>
  </si>
  <si>
    <t>Kamenné ostění čtyřdílného sdruženého okna severní stěny místnosti SK_201 (pravé okno);</t>
  </si>
  <si>
    <t>1700/2900 mm</t>
  </si>
  <si>
    <t>Jedná se o čtyřdílné obdélné okenní ostění s vnitřním křížem, typické pro období pozdní gotiky. Na své rubové straně obrácené do interiéru je ostění hladké, pouze s drážkami pro osazení okenních křídel. Povrch ostění pokrývají tenké vrstvičky omítek a nátěrů přetažené z okolních zdí.</t>
  </si>
  <si>
    <t>Na povrchu ostění se nacházejí prachové nečistoty. Na dolní části ostění jsou zapité hlouběji do struktury kamene. Mezi jednotlivými díly ostění jsou na vnitřní straně otevřené spáry. Lokálně se objevují drobná mechanická poškození.</t>
  </si>
  <si>
    <t>206_K</t>
  </si>
  <si>
    <t>Kamenné ostění čtyřdílného sdruženého okna severní stěny místnosti SK_201 (levé okno)</t>
  </si>
  <si>
    <t>Kamenné ostění čtyřdílného sdruženého okna severní stěny místnosti SK_201 (levé okno);</t>
  </si>
  <si>
    <t>208_K</t>
  </si>
  <si>
    <t>Kamenné ostění okna v severní stěně místnosti DJ_201</t>
  </si>
  <si>
    <t>Kamenné ostění okna v severní stěně místnosti DJ_201;</t>
  </si>
  <si>
    <t>1100/1800 mm, světlost otvoru: 870/1530 mm</t>
  </si>
  <si>
    <t>Jedná se o kamenné ostění jednoduchého obdélného okna s parapetním dílem z části nahrazeným cihelnou vyzdívkou. Na pravé i levé stojce ostění chybí na dvou, respektive na třech místech větší objem kamene, vylomený pravděpodobně v souvislosti s korozí kovového čepu závěsu pro okno nebo s instalací nějakých jiných kovových prvků podléhajících korozi.</t>
  </si>
  <si>
    <t>Na povrchu ostění se nacházejí prachové nečistoty. Na dolní části ostění jsou tyto nečistoty zapité hlouběji do struktury kamene. Mezi jednotlivými díly ostění jsou na vnitřní straně otevřené spáry. Lokálně se objevují drobná mechanická poškození. Nad překladem ostění probíhá zdivem špalety široká trhlina.</t>
  </si>
  <si>
    <t>- lokální doplnění</t>
  </si>
  <si>
    <t>- lokální doplnění chybějící hmoty kamene na stojkách ostění umělým kamenem zhotoveným ze směsi na minerální bázi, popř. vápennou maltou</t>
  </si>
  <si>
    <t>209_K</t>
  </si>
  <si>
    <t>Druhotně použitý prvek v zazdívce portálu (dveřního otvoru) v západní stěně místnosti DJ_201</t>
  </si>
  <si>
    <t>Druhotně použitý prvek v zazdívce portálu (dveřního otvoru) v západní stěně místnosti DJ_201;</t>
  </si>
  <si>
    <t>300/200/150 mm</t>
  </si>
  <si>
    <t>Jedná se o drobný kamenný kvádr s profilací, pravděpodobně úsek nějakého ostění, který byl druhotně vsazen do zazdívky portálu v západní stěně dané místnosti, v podobě tenké plenty. Na povrchu kamene se nacházejí pozůstatky povrchových úprav ve formě nátěrů.</t>
  </si>
  <si>
    <t>Na samotném prvku nejsou patrná žádná závažná poškození, ale jeho stávající pozice v zazdívce je nestabilní, protože značná část zazdívky je nejen uvolněná, ale dokonce i vypadlá. V této chvíli je tak na své pravé straně prvek zcela uvolněný a to tak, že je s ním možné lehce pootočit.</t>
  </si>
  <si>
    <t>- zabezpečení prvku, lokální statické zabezpečení zazdívky</t>
  </si>
  <si>
    <t>- zabezpečení prvku vytyčením bezpečné zóny pohybu v bezprostřední blízkosti prvku a zajištění pravidelného monitoringu a pravidelného vyhodnocení stavu dané konstrukce</t>
  </si>
  <si>
    <t>210_K</t>
  </si>
  <si>
    <t>Kamenné ostění okna v jižní stěně místnosti DJ_202</t>
  </si>
  <si>
    <t>Kamenné ostění okna v jižní stěně místnosti DJ_202;</t>
  </si>
  <si>
    <t>1240/1940 mm, světlost otvoru: 960/1530 mm</t>
  </si>
  <si>
    <t>Jedná se o kamenné ostění jednoduchého obdélného okna tvořeného dvěma stojkami, parapetem a přímým překladem. Zejména na překladu a stojkách je povrch kamene překryt vrstvičkami omítek a nátěrů přecházejících na kamenný prvek z okolní špalety okenního výklenku.</t>
  </si>
  <si>
    <t>Kromě toho se na povrchu ostění se nacházejí prachové nečistoty. Na dolní části ostění jsou zapité hlouběji do struktury kamene. Mezi jednotlivými díly ostění jsou na vnitřní straně otevřené spáry.</t>
  </si>
  <si>
    <t>Lokálně se objevují drobná mechanická poškození. Podobně jako u jiných oken i zde došlo k vylomení menších objemů kamene na vnitřních stranách stojek v důsledku koroze kovářských prvků předchozích oken či dřevěných okenic. Na parapetu na vnitřní straně ostění se vyskytují trhliny, které vznikly korozí kamene a nepřiměřeným tlakem na danou část ostění v minulosti.</t>
  </si>
  <si>
    <t>- lokální doplnění a zajištění trhlin</t>
  </si>
  <si>
    <t>- injektáž a vyplnění trhlin pomocí prostředku na bázi organokřemičitanů s minerálním plnivem, popř. injektážním prostředkem na minerální bázi určeným na kámen (volba prostředku podle šíře trhliny)</t>
  </si>
  <si>
    <t>- lokální doplnění chybějící hmoty</t>
  </si>
  <si>
    <t>211_K</t>
  </si>
  <si>
    <t>Kamenné ostění sdruženého okna v západní stěně místnosti DJ_202</t>
  </si>
  <si>
    <t>Kamenné ostění sdruženého okna v západní stěně místnosti DJ_202;</t>
  </si>
  <si>
    <t>2210/2130 mm, světlost otvoru: 2x 790/1740 mm</t>
  </si>
  <si>
    <t>Jedná se o ostění sdruženého okna, skládajícího se ze dvou jednoduchých obdélných oken bez vnitřního kříže. Samotné ostění tvoří parapet, dvě stojky, přímý překlad a střední pilířek. Na vnitřní straně je ostění hladké, na vnější profilované. Na vnitřní straně se na povrchu ostění nachází souvrství povrchových úprav většinou ve světlé barevnosti, povrch posledního nátěru je silně zčernalý.</t>
  </si>
  <si>
    <t>Kromě toho se na povrchu ostění nachází souvislá vrstva prachových depozit. Nejvíce poškozenou částí ostění je parapet. Na ostatních dílech se na vnitřní straně objevují jen drobná mechanická poškození. Parapetní díl je poškozen několika trhlinami, které už byly v minulosti tmeleny materiálem na minerální bázi přetřeným přes trhlinu na povrch kamene. I přes tento zásah jsou dnes trhliny opět otevřené. Na pravé části parapetu se nacházejí také stopy po druhotné kamenické úpravě pro snazší osazení okenního křídla.</t>
  </si>
  <si>
    <t>213_K</t>
  </si>
  <si>
    <t>Kamenné ostění okna v severní stěně místnosti DJ_203</t>
  </si>
  <si>
    <t>Kamenné ostění okna v severní stěně místnosti DJ_203;</t>
  </si>
  <si>
    <t>1150/1840 mm, světlost otvoru: 930/1520 mm</t>
  </si>
  <si>
    <t>Jedná se o kamenné ostění jednoduchého obdélného okna složeného z parapetu, dvou stojek a přímého překladu. Na pravé i levé stojce ostění chybí na dvou místech větší objem kamene, vylomený pravděpodobně v souvislosti s korozí kovového čepu závěsu pro okno nebo s instalací nějakých jiných kovových prvků podléhajících korozi.</t>
  </si>
  <si>
    <t>Na povrchu ostění se nacházejí prachové nečistoty. Na dolní části ostění jsou zapité hlouběji do struktury kamene. Mezi jednotlivými díly ostění jsou na vnitřní straně otevřené spáry. Lokálně se objevují drobná mechanická poškození. Středem parapetu probíhá trhlina, která je však v této chvíli vytmelená a stabilizovaná. Nad překladem ostění probíhá zdivem špalety široká trhlina.</t>
  </si>
  <si>
    <t xml:space="preserve">97,98,100,101,102,103,104, : </t>
  </si>
  <si>
    <t>Součet: : 0,04200</t>
  </si>
  <si>
    <t xml:space="preserve">vícenásobný nátěr : </t>
  </si>
  <si>
    <t>místnost č. DJ_201 : 5*2*2</t>
  </si>
  <si>
    <t>místnost č. DJ_202 : 2,5*2*2</t>
  </si>
  <si>
    <t>místnost č. DJ_203 : 2,5*2*2</t>
  </si>
  <si>
    <t>místnost č. SK_201 : 6*2*2</t>
  </si>
  <si>
    <t>místnost č. DJ_201 : (12,57+0,6)*(0,18*4+0,18*2+0,22*2)*2</t>
  </si>
  <si>
    <t>místnost č. DJ_202 : (6,6+0,6)*(0,18*4+0,18*2+0,22*2)*2</t>
  </si>
  <si>
    <t>místnost č. DJ_203 : (6,38+0,6)*(0,18*4+0,18*2+0,22*2)*2</t>
  </si>
  <si>
    <t>místnost č. DJ_201- stávající degradovaný stropní trám č.9 : (2+1,2+0,3)*0,25*4*2</t>
  </si>
  <si>
    <t>místnost č. DJ_201- stávající degradovaný stropní trám č.13 : (2+1,2+0,3)*0,25*4*2</t>
  </si>
  <si>
    <t>místnost č. SK_201 - stávající degradovaný stropní trám č.1 : (1,2+3,6+0,3)*0,25*4*2</t>
  </si>
  <si>
    <t>místnost č. SK_201 - stávající degradovaný stropní trám č.2 : (1,2+3,6+0,3)*0,25*4*2</t>
  </si>
  <si>
    <t>místnost č. DJ_203 - nový trám č.8 : (6,45+0,6)*(0,2+0,19)*2*2</t>
  </si>
  <si>
    <t>místnost č. DJ_201 : (12,57+0,6)*(0,18*4+0,18*2+0,22*2)</t>
  </si>
  <si>
    <t>místnost č. DJ_202 : (6,6+0,6)*(0,18*4+0,18*2+0,22*2)</t>
  </si>
  <si>
    <t>místnost č. DJ_203 : (6,38+0,6)*(0,18*4+0,18*2+0,22*2)</t>
  </si>
  <si>
    <t>místnost č. DJ_201- stávající degradovaný stropní trám č.9 : (2+1,2+0,3)*0,25*4</t>
  </si>
  <si>
    <t>místnost č. DJ_201- stávající degradovaný stropní trám č.13 : (2+1,2+0,3)*0,25*4</t>
  </si>
  <si>
    <t>místnost č. SK_201 - stávající degradovaný stropní trám č.1 : (1,2+3,6+0,3)*0,25*4</t>
  </si>
  <si>
    <t>místnost č. SK_201 - stávající degradovaný stropní trám č.2 : (1,2+3,6+0,3)*0,25*4</t>
  </si>
  <si>
    <t>místnost č. DJ_203 - nový trám č.8 : (6,45+0,6)*(0,2+0,19)*2</t>
  </si>
  <si>
    <t xml:space="preserve">analogicky oprava poškozeného uvolněného zdiva : </t>
  </si>
  <si>
    <t xml:space="preserve">výkres č. D.1.1.5 - půdorys 3.NP - 2. patro : </t>
  </si>
  <si>
    <t>místnost č.SK_301 - záklenek průchodu do KV_301 : 1,5*1,7</t>
  </si>
  <si>
    <t>místnost č.KV_301 - patro kaplové věže - lokální kaverny : 4</t>
  </si>
  <si>
    <t>místnost č.DJ_301 - lokální trhlina dl. cca 3300  mm : 3,3</t>
  </si>
  <si>
    <t xml:space="preserve">                              - lokální trhlina dl. cca 4170 mm : 4,17</t>
  </si>
  <si>
    <t>místnost č.DJ_302 - lokální svislá trhlina dl. cca 4050 mm : 4,05</t>
  </si>
  <si>
    <t xml:space="preserve">                              - lokální trhlina dl. cca 3700 mm : 3,7</t>
  </si>
  <si>
    <t xml:space="preserve">                              - lokální trhlina dl. cca 4050 mm : 4,05</t>
  </si>
  <si>
    <t xml:space="preserve">                              - lokální trhlina dl. cca 4150 mm : 4,15</t>
  </si>
  <si>
    <t xml:space="preserve">                              - lokální trhlina dl. cca 4650 mm : 4,65</t>
  </si>
  <si>
    <t>místnost č.DJ_303 - lokální trhlina dl. cca 4140 mm : 4,14</t>
  </si>
  <si>
    <t xml:space="preserve">                              - lokální svislá trhlina dl. cca 4170 mm : 4,17</t>
  </si>
  <si>
    <t xml:space="preserve">                              - lokální svislá trhlina dl. cca 2050 mm : 2,05</t>
  </si>
  <si>
    <t xml:space="preserve">                              - lokální trhlina dl. cca 6450 mm : 6,45</t>
  </si>
  <si>
    <t>místnost č.SK_301     - lokální trhlina dl. cca 1080 mm : 1,08</t>
  </si>
  <si>
    <t xml:space="preserve">                              - lokální trhlina dl. cca 2425 mm : 2,425</t>
  </si>
  <si>
    <t xml:space="preserve">                              - lokální trhlina dl. cca 600 mm : 0,6</t>
  </si>
  <si>
    <t>místnost č.KV_301 - lokální trhlina dl. cca 3750 mm : 3,75</t>
  </si>
  <si>
    <t xml:space="preserve">                              - lokální trhlina dl. cca 1700 mm : 1,7</t>
  </si>
  <si>
    <t xml:space="preserve">                              - lokální trhlina dl. cca 1800 mm : 1,8</t>
  </si>
  <si>
    <t>místnost č.DJ_301     - lokální tenká trhlina dl. cca 4920 mm : 4,92</t>
  </si>
  <si>
    <t xml:space="preserve">                              - lokální tenká trhlina dl. cca 1320 mm : 1,32</t>
  </si>
  <si>
    <t>místnost č.DJ_302     - lokální tenká trhlina dl. cca 5750 mm : 5,75</t>
  </si>
  <si>
    <t>místnost č.SK_301     - lokální tenké trhliny dl. cca 9750 mm : 9,75</t>
  </si>
  <si>
    <t xml:space="preserve">                              - lokální tenké vodorovné trhliny dl. cca 4780 mm : 4,78</t>
  </si>
  <si>
    <t>místnost č.KV_301    - lokální tenká trhlina dl. cca 2250 mm : 2,25</t>
  </si>
  <si>
    <t>Oprava rozvolněného zdiva parapetu, vyčištění, stabilizace, dozdívky</t>
  </si>
  <si>
    <t>NÁVRH: VYČIŠTĚNÍ, LOKÁLNÍ STABILIZACE ZDIVA, NOVÝ PARAPET Z DRUHOTNĚ POUŽITÝCH CIHEL OSTŘE PÁLENÝCH, KLADENÝCH NA PLOCHO DO VÁPENNÉHO MALTOVÉHO LOŽE.</t>
  </si>
  <si>
    <t>místnost č.SK_301 : 5,8</t>
  </si>
  <si>
    <t>400-01</t>
  </si>
  <si>
    <t>Stabilizace torza klenby arkýře - místnost DJ_302, vyčištění, tmelení trhlin, spárování a stabilizace</t>
  </si>
  <si>
    <t>místnost č.DJ_302 : 5,2</t>
  </si>
  <si>
    <t>místnost č.DJ_301 : 7</t>
  </si>
  <si>
    <t>místnost č.DJ_303 : 2</t>
  </si>
  <si>
    <t>místnost č.DJ_302 - nový roznášecí průvlak (zhora i zdola) : 2*2</t>
  </si>
  <si>
    <t>místnost č.DJ_303 - nový roznášecí průvlak (zhora i zdola) : 2*2</t>
  </si>
  <si>
    <t xml:space="preserve">místnost č.DJ_301 : </t>
  </si>
  <si>
    <t>úprava ozn. e : 6,3</t>
  </si>
  <si>
    <t>úprava ozn. e : 9,3+1,35</t>
  </si>
  <si>
    <t>úprava ozn. e : 2,6</t>
  </si>
  <si>
    <t>úprava ozn. e : 1,65</t>
  </si>
  <si>
    <t xml:space="preserve">místnost č.DJ_302 : </t>
  </si>
  <si>
    <t>úprava ozn. e : 3,8</t>
  </si>
  <si>
    <t>úprava ozn. e : 4,4</t>
  </si>
  <si>
    <t>úprava ozn. e : 3,55</t>
  </si>
  <si>
    <t xml:space="preserve">místnost č.DJ_303 : </t>
  </si>
  <si>
    <t>úprava ozn. e : 0,45</t>
  </si>
  <si>
    <t>úprava ozn. e : 0,9</t>
  </si>
  <si>
    <t>úprava ozn. e : 0,4</t>
  </si>
  <si>
    <t xml:space="preserve">místnost č.SK_301 : </t>
  </si>
  <si>
    <t>úprava ozn. e : 5,5</t>
  </si>
  <si>
    <t>úprava ozn. e : 5,95</t>
  </si>
  <si>
    <t>úprava ozn. e : 3,3+1,7</t>
  </si>
  <si>
    <t>úprava ozn. e : 3,3</t>
  </si>
  <si>
    <t xml:space="preserve">místnost č.KV_301 - patro kaplové věže : </t>
  </si>
  <si>
    <t>úprava ozn. e : 1,85</t>
  </si>
  <si>
    <t>úprava ozn. e : 1,55</t>
  </si>
  <si>
    <t>úprava ozn. e : 2,1+0,8</t>
  </si>
  <si>
    <t xml:space="preserve">úprava ozn. h : </t>
  </si>
  <si>
    <t>severní stěna : 0,6</t>
  </si>
  <si>
    <t>východní stěna : 1,1</t>
  </si>
  <si>
    <t>západní stěna : 0,4</t>
  </si>
  <si>
    <t>úprava ozn. c : 14,6</t>
  </si>
  <si>
    <t>úprava ozn. d : 3,1</t>
  </si>
  <si>
    <t>úprava ozn. c : 17,5+10,1</t>
  </si>
  <si>
    <t>úprava ozn. d : 5,9+9,6</t>
  </si>
  <si>
    <t>úprava ozn. c : 18,7</t>
  </si>
  <si>
    <t>úprava ozn. c : 21,8+15,2</t>
  </si>
  <si>
    <t>úprava ozn. d : 6,35</t>
  </si>
  <si>
    <t>úprava ozn. d : 2,4</t>
  </si>
  <si>
    <t>úprava ozn. d : 2,8</t>
  </si>
  <si>
    <t>úprava ozn. c : 7,2</t>
  </si>
  <si>
    <t>úprava ozn. c : 5,6</t>
  </si>
  <si>
    <t>úprava ozn. c : 7,1</t>
  </si>
  <si>
    <t>úprava ozn. d : 5,35</t>
  </si>
  <si>
    <t>úprava ozn. c : 8,4+22,9</t>
  </si>
  <si>
    <t>úprava ozn. c : 15,8</t>
  </si>
  <si>
    <t>úprava ozn. d : 4,5</t>
  </si>
  <si>
    <t>úprava ozn. c : 8,6+12,6</t>
  </si>
  <si>
    <t>úprava ozn. d : 21,3</t>
  </si>
  <si>
    <t>úprava ozn. c : 15,1</t>
  </si>
  <si>
    <t>úprava ozn. d : 0,9</t>
  </si>
  <si>
    <t>úprava ozn. d : 1,55</t>
  </si>
  <si>
    <t>611-05</t>
  </si>
  <si>
    <t>Úprava stávajícího povrchu odhaleného kamenného zdiva s nesoudžnou hlinitou maltou, Tabulka místností a omítky, úprava ozn. i</t>
  </si>
  <si>
    <t xml:space="preserve">úprava ozn. i : </t>
  </si>
  <si>
    <t>severní stěna : 16,6</t>
  </si>
  <si>
    <t>východní stěna : 3,55+0,6</t>
  </si>
  <si>
    <t>jižní stěna : 0,75</t>
  </si>
  <si>
    <t>západní stěna : 10,65+12,1</t>
  </si>
  <si>
    <t>627454210R00</t>
  </si>
  <si>
    <t>Oprava spárování zdiva stěn a dlažeb dlažeb s vyškrabáním, vymytím a znovu vyspárováním z cihel na plocho_x000D_
 o ploše jednotlivě přes 4 m2, cementovou maltou</t>
  </si>
  <si>
    <t>místnost č.DJ_302 : 5,1</t>
  </si>
  <si>
    <t>631571003R00</t>
  </si>
  <si>
    <t>Násyp pod podlahy z kameniva z kameniva_x000D_
 ze štěrkopísku 0-32 pro zpevnění podkladu</t>
  </si>
  <si>
    <t>pod mazaniny a dlažby, popř. na plochých střechách, vodorovný nebo ve spádu, s udusáním a urovnáním povrchu,</t>
  </si>
  <si>
    <t>místnost č.DJ_302 - přeložení prvních dvou řad cihel podlahy arkýře- stabilizace a doplnění násypu : 0,1*0,3*2,35</t>
  </si>
  <si>
    <t>632232311R00</t>
  </si>
  <si>
    <t>Doplnění dlažby z cihel o ploše jednotlivě do 1 m2, na plocho</t>
  </si>
  <si>
    <t>z jakýchkoliv cihel pálených, kladených do vrstvy z jakékoliv vápenocementové malty se zalitím spár jakoukoliv cementovou maltou (s dodáním hmot),</t>
  </si>
  <si>
    <t>místnost č.DJ_302 - přeložení prvních dvou řad cihel podlahy arkýře : 0,3*2,35</t>
  </si>
  <si>
    <t>965081112R00</t>
  </si>
  <si>
    <t>Bourání podlah z dlaždic půdních,  , plochy do 1 m2</t>
  </si>
  <si>
    <t>bez podkladního lože, s jakoukoliv výplní spár</t>
  </si>
  <si>
    <t>Hydrofobní ochranná konzervace dvousložkovým organokřemičitým přípravkem</t>
  </si>
  <si>
    <t>místnost č.DJ_301 : 40</t>
  </si>
  <si>
    <t>místnost č.DJ_302 : 20</t>
  </si>
  <si>
    <t>místnost č.DJ_303 : 20</t>
  </si>
  <si>
    <t>místnost č.SK_301 : 40</t>
  </si>
  <si>
    <t>místnost č.KV_301 - patro kaplové věže : 40</t>
  </si>
  <si>
    <t>místnost č.DJ_301 : 1</t>
  </si>
  <si>
    <t>místnost č.DJ_302 : 1</t>
  </si>
  <si>
    <t>místnost č.DJ_303 : 1</t>
  </si>
  <si>
    <t>místnost č.SK_301 : 1</t>
  </si>
  <si>
    <t>místnost č.KV_301 - patro kaplové věže : 1</t>
  </si>
  <si>
    <t>místnost č.DJ_301 : 90</t>
  </si>
  <si>
    <t>místnost č.DJ_302 : 60</t>
  </si>
  <si>
    <t>místnost č.DJ_303 : 60</t>
  </si>
  <si>
    <t>místnost č.SK_301 : 90</t>
  </si>
  <si>
    <t>místnost č.KV_301 - patro kaplové věže : 90</t>
  </si>
  <si>
    <t>místnost č.DJ_301 : 79,4</t>
  </si>
  <si>
    <t>místnost č.DJ_302 : 46,2</t>
  </si>
  <si>
    <t>místnost č.DJ_303 : 39,7</t>
  </si>
  <si>
    <t>místnost č.SK_301 : 102,2</t>
  </si>
  <si>
    <t>místnost č.KV_301 - patro kaplové věže : 77,1</t>
  </si>
  <si>
    <t>místnost č.KV_301 - patro kaplové věže - vyčistění zazdívky niky z nasucho poskládaných kamenů : 10</t>
  </si>
  <si>
    <t>místnost č.DJ_301 - lokální stabilizace otisku bývalého schodiště : 25</t>
  </si>
  <si>
    <t>místnost č.DJ_302 - lokálně poškozené zazděné trámky nad podlahou - kontrola, ošetření konzervace : 25</t>
  </si>
  <si>
    <t>místnost č.DJ_301, 302 - lokální stabilizace otisků bývalých topenišť : 30</t>
  </si>
  <si>
    <t>místnost č.DJ_302 - revize funkčnosti trámů krovu nad arkýřem : 15</t>
  </si>
  <si>
    <t>místnost č.SK_301 - odstranění kabelu EPS vč. ekologické likvidace : 10</t>
  </si>
  <si>
    <t xml:space="preserve">3,4,16,18,25,26, : </t>
  </si>
  <si>
    <t>Součet: : 3,99774</t>
  </si>
  <si>
    <t>979011219R00</t>
  </si>
  <si>
    <t>Svislá doprava suti a vybouraných hmot nošením příplatek zakaždé další podlaží nad prvním základním podlažím</t>
  </si>
  <si>
    <t>Součet: : 79,95470</t>
  </si>
  <si>
    <t xml:space="preserve">1,2,3,5,6,7,8,10,12,13,14,15,17,19,23,25,26, : </t>
  </si>
  <si>
    <t>Součet: : 71,11875</t>
  </si>
  <si>
    <t xml:space="preserve">stávající podlahy : </t>
  </si>
  <si>
    <t xml:space="preserve">stropní trámy : </t>
  </si>
  <si>
    <t>místnost č.DJ_301 : 0,25*4*6,1*6+0,25*4*3</t>
  </si>
  <si>
    <t>místnost č.DJ_302 : 0,3*4*6,6*7</t>
  </si>
  <si>
    <t>místnost č.DJ_303 : 0,3*4*6,6*7</t>
  </si>
  <si>
    <t>místnost č.SK_301 : 0,25*4*8,5*10+0,25*4*13</t>
  </si>
  <si>
    <t>místnost č.KV_301 - patro kaplové věže : 0,25*4*7*10</t>
  </si>
  <si>
    <t xml:space="preserve">krov nad arkýřem : </t>
  </si>
  <si>
    <t>místnost č.DJ_302 - předpoklad 30 : 30</t>
  </si>
  <si>
    <t>místnost č.DJ_301 : 0,25*4*6,1*15+0,25*4*3</t>
  </si>
  <si>
    <t>místnost č.DJ_302 : 0,3*4*6,6*9</t>
  </si>
  <si>
    <t>místnost č.DJ_303 : 0,3*4*6,6*9</t>
  </si>
  <si>
    <t>místnost č.DJ_301 - nový trám č.13 : 6,35</t>
  </si>
  <si>
    <t>místnost č.DJ_301 - nový trám č.14 : 6,35</t>
  </si>
  <si>
    <t>místnost č.DJ_301 - stávající degradovaný stropní trám č.6 : 4,8</t>
  </si>
  <si>
    <t>místnost č.DJ_301- stávající degradovaný stropní trám č.11 : 6,35</t>
  </si>
  <si>
    <t>místnost č.DJ_303 - stávající degradovaný stropní trám č.7 : 7</t>
  </si>
  <si>
    <t>místnost č.DJ_301 : 4</t>
  </si>
  <si>
    <t>místnost č.DJ_302 : 8</t>
  </si>
  <si>
    <t>místnost č.DJ_303 : 9</t>
  </si>
  <si>
    <t>místnost č.DJ_302 : 2*2</t>
  </si>
  <si>
    <t>místnost č.DJ_303 : 2*2</t>
  </si>
  <si>
    <t>místnost č.KV_301 - doplnění konstrukčními trámy 150/200/1020 mm pro osazení nové kce schodiště : 1,02*2</t>
  </si>
  <si>
    <t>místnost č.DJ_301 : 3,24*2</t>
  </si>
  <si>
    <t>místnost č.DJ_302 : (6,07+0,6)*2</t>
  </si>
  <si>
    <t>místnost č.DJ_303 : (6,17+0,6)*2</t>
  </si>
  <si>
    <t>místnost č.DJ_301 - stávající degradovaný stropní trám č.6 : 5</t>
  </si>
  <si>
    <t>místnost č.DJ_301- stávající degradovaný stropní trám č.11 : 5</t>
  </si>
  <si>
    <t>místnost č.DJ_303 - stávající degradovaný stropní trám č.7 : 5</t>
  </si>
  <si>
    <t>místnost č.DJ_301- záklop stropu a zárověň podlha místnosti DJ_401 : 77,8</t>
  </si>
  <si>
    <t>místnost č.DJ_302- záklop stropu a zárověň podlha místnosti DJ_402 : 46,2</t>
  </si>
  <si>
    <t>místnost č.DJ_303- záklop stropu a zárověň podlha místnosti DJ_403 : 39,2</t>
  </si>
  <si>
    <t>místnost č.KV_301 - patro kaplové věže - záklop stropu a zárověň podlha místnosti KV_401 : 77,1</t>
  </si>
  <si>
    <t>místnost č.DJ_303 : 3</t>
  </si>
  <si>
    <t>místnost č.SK_301- celková plocha oprav : 12,5</t>
  </si>
  <si>
    <t>místnost č.DJ_301 : 9</t>
  </si>
  <si>
    <t>místnost č.DJ_302 : 4,9</t>
  </si>
  <si>
    <t>místnost č.SK_301- doplnění podlahy v místě zaniklého schodiště : 5,8</t>
  </si>
  <si>
    <t>místnost č.SK_301- celková plocha oprav : 12,5+3,9</t>
  </si>
  <si>
    <t>místnost č.DJ_301- záklop stropu a zárověň podlha místnosti DJ_401 : 77,8*0,05*1,1</t>
  </si>
  <si>
    <t>místnost č.DJ_302- záklop stropu a zárověň podlha místnosti DJ_402 : 46,2*0,05*1,1</t>
  </si>
  <si>
    <t>místnost č.DJ_303- záklop stropu a zárověň podlha místnosti DJ_403 : 39,2*0,05*1,1</t>
  </si>
  <si>
    <t>místnost č.KV_301 - patro kaplové věže - záklop stropu a zárověň podlha místnosti KV_401 : 77,1*0,05*1,1</t>
  </si>
  <si>
    <t xml:space="preserve">doplňované podlahy : </t>
  </si>
  <si>
    <t>místnost č.SK_301- celková plocha oprav : (12,5+3,9)*0,05*1,1</t>
  </si>
  <si>
    <t>místnost č.DJ_301 : 9*0,05*1,1</t>
  </si>
  <si>
    <t>místnost č.DJ_302 : 4,9*0,05*1,1</t>
  </si>
  <si>
    <t>místnost č.DJ_303 : 3*0,05*1,1</t>
  </si>
  <si>
    <t>místnost č.DJ_301 - provizorní konzoly pod lávkou - trám č.13 : 2*2</t>
  </si>
  <si>
    <t>místnost č.DJ_301 - provizorní konzoly pod lávkou - trám č.14 : 2*2</t>
  </si>
  <si>
    <t>762831953R00</t>
  </si>
  <si>
    <t>Stropní trámy vyřezání části stropního trámu průřezové plochy řeziva nad 450 cm2, délky vyřezané části stropního trámu do 8 m</t>
  </si>
  <si>
    <t>místnost č.DJ_301 - nový trám č.13 : 1</t>
  </si>
  <si>
    <t>místnost č.DJ_301 - nový trám č.14 : 1</t>
  </si>
  <si>
    <t>místnost č.DJ_301 - stávající degradovaný stropní trám č.6 : 1</t>
  </si>
  <si>
    <t>místnost č.DJ_301- stávající degradovaný stropní trám č.11 : 1</t>
  </si>
  <si>
    <t>místnost č.DJ_303 - stávající degradovaný stropní trám č.7 : 1</t>
  </si>
  <si>
    <t>místnost č.KV_301 - doplnění konstrukčními trámy 150/200/1020 mm pro osazení nové kce schodiště : 1,02*2*0,15*0,2*1,1</t>
  </si>
  <si>
    <t>místnost č.DJ_301 : 3,24*(0,18*0,18+0,18*0,22)*1,1</t>
  </si>
  <si>
    <t>místnost č.DJ_302 : (6,07+0,6)*(0,18*0,18+0,18*0,22)*1,1</t>
  </si>
  <si>
    <t>místnost č.DJ_303 : (6,17+0,6)*(0,18*0,18+0,18*0,22)*1,1</t>
  </si>
  <si>
    <t>místnost č.DJ_301 - nový trám č.13 : 6,35*0,25*0,25*1,15</t>
  </si>
  <si>
    <t>místnost č.DJ_301 - nový trám č.14 : 6,35*0,25*0,25*1,15</t>
  </si>
  <si>
    <t>místnost č.DJ_301 - stávající degradovaný stropní trám č.6 : 4,8*0,25*0,2*1,15</t>
  </si>
  <si>
    <t>místnost č.DJ_301- stávající degradovaný stropní trám č.11 : 6,35*0,25*0,25*1,15</t>
  </si>
  <si>
    <t>místnost č.DJ_303 - stávající degradovaný stropní trám č.7 : 7*0,25*0,25*1,15</t>
  </si>
  <si>
    <t>místnost č.DJ_301 : 4*2</t>
  </si>
  <si>
    <t>místnost č.DJ_302 : 8*2</t>
  </si>
  <si>
    <t>místnost č.DJ_303 : 9*2</t>
  </si>
  <si>
    <t xml:space="preserve">stropní trámy - gotické restaurované : </t>
  </si>
  <si>
    <t>místnost č.DJ_301 : 0,25*4*6,1*9</t>
  </si>
  <si>
    <t>místnost č.DJ_302 : 0,3*4*6,6*2</t>
  </si>
  <si>
    <t>místnost č.DJ_303 : 0,3*4*6,6*2</t>
  </si>
  <si>
    <t>místnost č.DJ_302 : 2*2*2</t>
  </si>
  <si>
    <t>místnost č.DJ_303 : 2*2*2</t>
  </si>
  <si>
    <t>místnost č.DJ_301 : 4*1</t>
  </si>
  <si>
    <t>místnost č.DJ_302 : 8*1</t>
  </si>
  <si>
    <t>místnost č.DJ_303 : 9*1</t>
  </si>
  <si>
    <t>místnost č.DJ_302 : 2*2*0,4</t>
  </si>
  <si>
    <t>místnost č.DJ_303 : 2*2*0,4</t>
  </si>
  <si>
    <t xml:space="preserve">37,40,42,43,44,48,49,50,51,52,53,54,55,56,58,63,64,65,66, : </t>
  </si>
  <si>
    <t>Součet: : 10,66261</t>
  </si>
  <si>
    <t xml:space="preserve">44,46,47,51,52,53,61, : </t>
  </si>
  <si>
    <t>Součet: : 1,52091</t>
  </si>
  <si>
    <t>Součet: : 30,41817</t>
  </si>
  <si>
    <t>místnost č.SK_301 : 9*2+4,5*2</t>
  </si>
  <si>
    <t>301_T</t>
  </si>
  <si>
    <t>Stávající žaluziová okenice v tesaném rámu, doplněná překladem, osazená v severní stěně místnosti č., KV_301</t>
  </si>
  <si>
    <t>4.NP - 3. patro, popis prvku a návrh na jeho opravu nebo restaurování viz D1.1.9  Tabulky truhlářských prvků</t>
  </si>
  <si>
    <t>Stávající žaluziová okenice v tesaném rámu, doplněná překladem, osazená v severní stěně místnosti č. KV_301</t>
  </si>
  <si>
    <t>Rozměry: Zárubeň - vnější šířka: 870 mm, výška: 1730 mm</t>
  </si>
  <si>
    <t>Otvor - šířka: 650 mm, výška: 1600 mm</t>
  </si>
  <si>
    <t>Překlad - délka trámů: 1470 mm, dva kusy hranolových trámů</t>
  </si>
  <si>
    <t>Jednokřídlá žaluziová okenice (s polohovatelnými žaluziemi), dovnitř otvíravá, vsazená do tesaného rámu, doplněná v nadpraží tesaným překladem. Křídlo zavěšeno na třech kovaných kuličkových závěsech a je zajištěno dvěma kovanými obrtlíky. Lamely lze polohovat pomocí kovaného táhla, křídlo je dále doplněno kovaným knoflíkem a kovaným hákem pro zajištění v otevřené poloze. Povrchová úprava okenice: lazurní nátěr, povrchová úprava rámu: tmavší lazurní nátěr.</t>
  </si>
  <si>
    <t>302_T</t>
  </si>
  <si>
    <t>Stávající trámová zárubeň s dvoukřídlými svlakovými dvířky ve východní stěně místnosti č. KV_301</t>
  </si>
  <si>
    <t>Stávající trámová zárubeň s dvoukřídlými svlakovými dvířky ve východní stěně místnosti</t>
  </si>
  <si>
    <t>č. KV_301</t>
  </si>
  <si>
    <t>Rozměry: šířka: 1285 mm, výška: 1950 mm (světlost otvoru)</t>
  </si>
  <si>
    <t>Dřevěná trámová zárubeň tvořená prahem, dvojicí stojek a překladem. Do zárubně vsazená prkenná dvířka se svlaky (dovnitř otvíravá). Levé - starší křídlo, zavěšené na dvou kovaných táhlových (pásových) závěsech, pravé křídlo zavěšené na novodobých (nekvalitně zpracovaných) ocelových závěsech. Dvířka zajištěna novodobou ocelovou zástrčí s visacím zámkem a novodobou dřevěnou závorou kruhového průřezu, zasazenou do skob v zárubni. Povrchová úprava rámu: lazurní nátěr, křídla bez povrchové úpravy.</t>
  </si>
  <si>
    <t>Doplnění nové dřevěné závory vyrobené formou repliky a místní analogie SHaZ Bečov</t>
  </si>
  <si>
    <t>303_T</t>
  </si>
  <si>
    <t>Stávající vertikální rumpál v místnosti č. KV_301</t>
  </si>
  <si>
    <t>Rozměry: Trám 180/180 mm, cívka O cca 400 mm</t>
  </si>
  <si>
    <t>Vertikální rumpál složený z otočné osy s cívkou. Osu tvoří tesaný trám čtvercového průřezu 180/180 mm, cívku latě. Dřevo bez povrchové úpravy.</t>
  </si>
  <si>
    <t>Doplnění 2 ks tyčí 70/70 mm, dl. cca 2,0 m a připevnění konopného lana, konstrukce dřevěných tyčí bude vyrobena formou repliky a místní analogie SHaZ Bečov</t>
  </si>
  <si>
    <t>304_T</t>
  </si>
  <si>
    <t>Stávající prkenné bednění s pevně vsazeným okénkem a parapetním prknem v severní stěně místnosti č., SK_301</t>
  </si>
  <si>
    <t>Stávající prkenné bednění s pevně vsazeným okénkem a parapetním prknem v severní stěně místnosti č. SK_301</t>
  </si>
  <si>
    <t>Rozměry: šířka: 1350 mm výška: 1020 mm</t>
  </si>
  <si>
    <t>Dřevěná prkenná výplň okenního otvoru (se segmentovým zakončením) s pevně vsazeným zaskleným okénkem a parapetním prknem. Povrchová úprava: tmavá lazura.</t>
  </si>
  <si>
    <t>305_T</t>
  </si>
  <si>
    <t>Stávající trámový překlad v nadpraží otvoru 3.06_T v SV koutě místnosti SK_301</t>
  </si>
  <si>
    <t>Stávající trámový překlad v nadpraží otvoru 3.06/T v SV koutě místnosti SK_301</t>
  </si>
  <si>
    <t>Rozměry: délka: cca 1500 mm, šířka trámů: 200, 200, 150 mm</t>
  </si>
  <si>
    <t>Trámový překlad složený se ze třech tesaných trámů. Dřevo bez povrchové úpravy.</t>
  </si>
  <si>
    <t>307_T</t>
  </si>
  <si>
    <t>Stávající sdružené okno jednoduché, trojkřídlé v severní stěně místnosti SK_201 (pravé okno)</t>
  </si>
  <si>
    <t>Rozměry: Celková šířka: 2450 mm, výška: 2380 mm</t>
  </si>
  <si>
    <t>3x okenní křídlo: šířka: 780 mm, výška: 2380 mm</t>
  </si>
  <si>
    <t>Sdružené okno složeno ze tří rámů vsazených do kamenného ostění (členěného dvěma vertikálními dřevěnými profilovanými sloupky). Okenní křídla jednoduchá dvoutabulková s jednou vodorovnou příčkou, dovnitř nasazovací. Okenní křídla jsou zajištěna pouze pomocí čtyř kovaných obrtlíků. V rámu ještě ukotveny dva původní kované trny (původních okenních závěsů). Povrchová úprava křídel: černý krycí nátěr, povrchová úprava sloupků: hnědý lazurní nátěr.</t>
  </si>
  <si>
    <t>308_T</t>
  </si>
  <si>
    <t>Stávající sdružené okno jednoduché, trojkřídlé v severní stěně místnosti SK_201 (levé okno)</t>
  </si>
  <si>
    <t>Rozměry: Celková šířka: 2450 mm, výška: 2390 mm</t>
  </si>
  <si>
    <t>3x okenní křídlo: šířka: 780 mm, výška: 2390 mm</t>
  </si>
  <si>
    <t>Sdružené okno složeno ze tří rámů vsazených do kamenného ostění (členěného dvěma vertikálními kamennými sloupky). Okenní křídla jednoduchá dvoutabulková s jednou vodorovnou příčkou, dovnitř nasazovací. Okenní křídla jsou zajištěna pouze pomocí čtyř kovaných obrtlíků. V rámu ještě ukotveny dva původní kované trny (původních okenních závěsů). Povrchová úprava: černý krycí nátěr.</t>
  </si>
  <si>
    <t>309_T</t>
  </si>
  <si>
    <t>Stávající dřevěné schodnicové zalomené schodiště v místnosti SK_301</t>
  </si>
  <si>
    <t>Rozměry: Rameno - šířka: cca 940 mm, vodorovná délka: cca 2400 mm</t>
  </si>
  <si>
    <t>Podesta - šířka: cca 1050 mm, délka: cca 2500 mm</t>
  </si>
  <si>
    <t>Schodnice 130/180 mm, stupně 270/30 až 40 mm, délky 680 mm, výšky schodů 190 mm</t>
  </si>
  <si>
    <t>Prkenná podesta tl. 35 mm, nosný sloup podesty 130/160 mm</t>
  </si>
  <si>
    <t>Zábradlí - sloupek levý 30/55 mm, pravý 40/60 mm, madlo O 80 mm</t>
  </si>
  <si>
    <t>Otevřené, schodnicové zalomené schodiště s prkennými stupni a mezipodestou, hranaté sloupky s jednoduchým madlem. Podesta a horní rameno novodobé - budou nahrazeny formou místní analogie SHaZ Bečov. Dřevo bez povrchové úpravy.</t>
  </si>
  <si>
    <t>Celková repase konstrukce, podesta a horní schodišťové rameno budou nahrazeny formou repliky a místní analogie SHaZ Bečov</t>
  </si>
  <si>
    <t>- 3x 1 ks ocelové táhlo O 15 mm, dl. 925 mm se závity na koncích + 2x kovaná čtyřhranná matice</t>
  </si>
  <si>
    <t>s podložkou M15</t>
  </si>
  <si>
    <t>- 2x 1 ks ocelové táhlo O 15 mm, dl. 970 mm se závity na koncích + 2x kovaná čtyřhranná matice</t>
  </si>
  <si>
    <t>- 6x 1 ks ocelová závitová tyč O 10 mm + 2x kovaná čtyřhranná matice s podložkou M10 (kotvení</t>
  </si>
  <si>
    <t>- 3x 1 ks ocelová závitová tyč O 12 mm, dl. 250 mm + podložka + matice + chemická kotva</t>
  </si>
  <si>
    <t>(dvousložkový polyuretanový tmel); po utažení otvor zaslepit kruhovou dřevěnou zátkou O 30 mm</t>
  </si>
  <si>
    <t>(kotvení trámů podesty do stěn)</t>
  </si>
  <si>
    <t>- 6x 1 ks ocelová tyč O 10 mm, dl. 250 mm + chemická kotva (dvousložkový polyuretanový tmel; kotvení</t>
  </si>
  <si>
    <t>zábradlí do stěn v horní části)</t>
  </si>
  <si>
    <t>- kotvení schodnic, sloupků (bačkor) do podlahových trámů: ocelová závitová tyč O 10 mm + podložka</t>
  </si>
  <si>
    <t>+ matice; po utažení otvor zaslepit kruhovou dřevěnou zátkou O 30 mm</t>
  </si>
  <si>
    <t>Podrobně viz. výkres D.1.1.12</t>
  </si>
  <si>
    <t>310_T</t>
  </si>
  <si>
    <t>Stávající trámová zárubeň s laťovanými vrátky v západní stěně místnosti SK_301</t>
  </si>
  <si>
    <t>Rozměry: Zárubeň - šířka: 1710 mm, výška: 2330 mm, otvor - šířka: 1410 mm, výška: 2100 mm</t>
  </si>
  <si>
    <t>Vrátka - šířka: 1490 mm, výška: 1870 mm</t>
  </si>
  <si>
    <t>Trámová dřevěná zárubeň tvořená prahem, dvojicí stojek a překladem. Na povrchu (při spojích) patrné tesařské značky. Zárubeň obsahuje dva kované háky (na pravé stojce) a oko pro petlici (na levé stojce). V zárubni osazená laťovaná vrátka se dvěma táhlovými (pásovými) závěsy a stopami po chybějící petlici. Povrchová úprava: na okraji levé stojky stopy omítky či nátěru, jinak bez povrchové úpravy.</t>
  </si>
  <si>
    <t>311_T</t>
  </si>
  <si>
    <t>Původní tesaný žlab - volný prvek dnes uložený na podlaze v jižní části místnosti SK_301</t>
  </si>
  <si>
    <t>Rozměry: délka: 740 mm, šířka: 160 mm, výška: 110 mm</t>
  </si>
  <si>
    <t>Dřevěný tesaný žlab „U“ profilu, na levé straně uzavřen. Povrchová úprava: tmavý hnědý nátěr.</t>
  </si>
  <si>
    <t>Dřevo popraskáno a povrchová úprava znečištěna.</t>
  </si>
  <si>
    <t>312_T</t>
  </si>
  <si>
    <t>Tesaný trám v nadpraží nad dveřním otvorem mezi SK_301 a KV_301</t>
  </si>
  <si>
    <t>Rozměry: délka: 1880 mm, výška: 220 mm</t>
  </si>
  <si>
    <t>opis:</t>
  </si>
  <si>
    <t>Tesaný trám umístěný ve zdivu nadpraží, dříve snad s vylehčovací funkcí. Dřevo bez nátěru.</t>
  </si>
  <si>
    <t>Povrchová úprava znečištěna.</t>
  </si>
  <si>
    <t>Odebrání uvolněných kamenů ležících na trámu</t>
  </si>
  <si>
    <t>Stabilizace nadpraží vč. trámu, klínování a maltové vysprávky zdiva</t>
  </si>
  <si>
    <t>313_T</t>
  </si>
  <si>
    <t>Stávající okno jednoduché 930/1520 mm, čtyřtabulkové, jednokřídlé v severní stěně DJ_301</t>
  </si>
  <si>
    <t>Stávající okno jednoduché, čtyřtabulkové, jednokřídlé v severní stěně DJ_301</t>
  </si>
  <si>
    <t>Jednoduché jednokřídlé čtyřtabulkové okno s jednou svislou a jednou vodorovnou příčkou, dovnitř nasazovací, vsazené do kamenného ostění. Zajištění čtyřmi kovanými obrtlíky s protikusy na křídle a novodobou dřevěnou hranolovou závorou. Povrchová úprava: černý krycí nátěr.</t>
  </si>
  <si>
    <t>Doplnění nové dřevěné hranolové závory formou místní analogie SHaZ Bečov</t>
  </si>
  <si>
    <t>315_T</t>
  </si>
  <si>
    <t>Stávající sdružené okno jednoduché 970/1670 mm, trojkřídlé v jižní stěně místnosti DJ_301</t>
  </si>
  <si>
    <t>Stávající sdružené okno jednoduché, trojkřídlé v jižní stěně místnosti DJ_301</t>
  </si>
  <si>
    <t>Rozměry: výška: 1670 mm, šířka: 970 mm</t>
  </si>
  <si>
    <t>Sdružené okno složeno ze tří rámů vsazených do kamenného ostění (členěného horizontálním kamenným překladem). Horní dvě okenní křídla jednoduchá bez členění, dolní okenní křídlo dvoutabulkové s jednou svislou příčkou. Okenní křídla dovnitř nasazovací. Okenní křídla jsou zajištěna pouze pomocí tří kovaných obrtlíků a pěti kovaných skob. Ve zděném ostění pochva s hranolovou závorou. Povrchová úprava: černý krycí nátěr.</t>
  </si>
  <si>
    <t>Doplnění 1 ks kovaného obrtlíku formou repliky a místní analogie SHaZ Bečov</t>
  </si>
  <si>
    <t>318_T</t>
  </si>
  <si>
    <t>Stávající sdružené okno v arkýři - čtyři samostatné okenní výplně v jižní stěně místnosti DJ_302</t>
  </si>
  <si>
    <t>319_T</t>
  </si>
  <si>
    <t>Stávající sdružené okno jednoduché, dvoukřídlé v západní stěně místnosti DJ_302</t>
  </si>
  <si>
    <t>Rozměry: 2x výška: 1690 mm, šířka: 630 mm</t>
  </si>
  <si>
    <t>Sdružené okno složeno ze dvou rámů vsazených do kamenného ostění. Okenní křídla jednoduchá dvoutabulková s jednou vodorovnou příčkou, dovnitř otvíravá. Okenní křídla jsou vybavena trojicí okenních kuličkových závěsů, kovaným knoflíkem a jsou zajištěna dvěma kovanými obrtlíky. Povrchová úprava: šedozelený krycí nátěr.</t>
  </si>
  <si>
    <t>320_T</t>
  </si>
  <si>
    <t>Stávající jednokřídlé svlakové dveře v kamenném portálu 3.10/K mezi místnostmi DJ_302 a DJ_303</t>
  </si>
  <si>
    <t>Rozměry: výška: 1890 mm, šířka: 860 mm, tloušťka: 25 mm</t>
  </si>
  <si>
    <t>Dveře deskové konstrukce se dvěma svlaky, dvěma táhlovými (pásovými) závěsy, myšákovým (krabicovým) zámkem (bez kliky) a s kovaným štítkem. Dřevo bez povrchové úpravy, na rubu i na líci novodobé nápisy křídou.</t>
  </si>
  <si>
    <t>Dřevo silně znečištěno, kované prvky napadeny rzí.</t>
  </si>
  <si>
    <t>Zprovoznění myšákového zámku - doplnění kliky a kovaného klíče, výměna dolního kovaného táhlového závěsu vč. kovaných hřebů formou repliky a místní analogie SHaZ Bečov</t>
  </si>
  <si>
    <t>Odstranění novodobých křídových nápisů</t>
  </si>
  <si>
    <t>321_T</t>
  </si>
  <si>
    <t>Stávající dřevěná svlaková okenice 1095/1230 mm, dvoukřídlá v západní stěně DJ_303</t>
  </si>
  <si>
    <t>Stávající dřevěná svlaková okenice, dvoukřídlá v západní stěně DJ_303</t>
  </si>
  <si>
    <t>Rozměry: výška: 1230 mm, šířka: 1095 mm</t>
  </si>
  <si>
    <t>Dřevěná svlaková dvoukřídlá okenice deskové konstrukce se dvěma svlaky v rámové tesané zárubni. Křídla jsou vybavena čtyřmi kovanými táhlovými (pásovými) závěsy s lístkovými konci, dvěma kovanými zástrčemi a kovanou petlicí s visacím zámkem. V křídlech zasklené průhledy. Povrchová úprava dřeva: světle hnědá lazura, povrchová úprava kovaných prvků: černá krycí barva.</t>
  </si>
  <si>
    <t>Upevnění rámu pomocí čtyř kovaných lavičníků, odstranění provizorních zabezpečovacích rozpěr (latí)</t>
  </si>
  <si>
    <t>322_T</t>
  </si>
  <si>
    <t>Stávající okno jednoduché, desetitabulkové, dvoukřídlé v severní stěně místnosti č. DJ_303</t>
  </si>
  <si>
    <t>Rozměry: výška: 1520 mm, šířka: 920 mm</t>
  </si>
  <si>
    <t>Jednoduché dvoukřídlé desetitabulkové okno (vč. dřevěného rámu) vsazené do kamenného ostění, dovnitř otvíravé. Okenní křídla jsou zavěšena na čtyřech kovaných závěsech se zakulacenými konci, zajištěna dvěma kovanými obrtlíky a doplněna dvěma kovanými knoflíky. Povrchová úprava: hnědá lazura.</t>
  </si>
  <si>
    <t>Pečlivé vyčištění pochvy pro závoru (prvek 3.25/T)</t>
  </si>
  <si>
    <t>324_T</t>
  </si>
  <si>
    <t>Stávající fošna v jižní stěně místnosti DJ_303</t>
  </si>
  <si>
    <t>Rozměry: Viditelné části - délka: 2400 mm, tloušťka: 50-70 mm</t>
  </si>
  <si>
    <t>Zazděná, vodorovně ložená fošna ve stěně (z původní výstavby hradu kolem r. 1360), částečně překryta omítkou. Dřevo bez povrchové úpravy.</t>
  </si>
  <si>
    <t>Dřevo silně znečištěno.</t>
  </si>
  <si>
    <t>Opatrné jemné očištění mechanickou cestou od prachu a nečistot</t>
  </si>
  <si>
    <t>325_T</t>
  </si>
  <si>
    <t>Stávající původní dřevěný gotický obklad pochvy pro závoru v severní stěně místnosti č. DJ_303</t>
  </si>
  <si>
    <t>Rozměry: Otvor pochvy - šířka: 50 mm, výška: 90 mm, hloubka levé strany: 1580 mm, hloubka</t>
  </si>
  <si>
    <t>pravé strany: 140 mm, dřevěná závora: 75/65 mm</t>
  </si>
  <si>
    <t>Dřevěný obklad pochvy (z původní výstavby hradu kolem r. 1360). Levý otvor vyložen prkny tl. 10-20 mm, pravý bez obkladu. Dřevo bez povrchové úpravy.</t>
  </si>
  <si>
    <t>Opatrné jemné očištění mechanickou cestou od prachu a nečistot, jinak bez úprav</t>
  </si>
  <si>
    <t>326_T</t>
  </si>
  <si>
    <t>Stávající fošna v severní stěně místnosti DJ_303</t>
  </si>
  <si>
    <t>Rozměry: Viditelná část - délka: cca 1000 mm, tloušťka: 50-70 mm</t>
  </si>
  <si>
    <t>327_T422_T</t>
  </si>
  <si>
    <t>Nové schodnicové schodiště 3.27/T a zábradlí 4.22/T z místnosti KV_301 do místnosti KV_401 -, vyrobeno formou místní analogie SHaZ Bečov</t>
  </si>
  <si>
    <t>Nové schodnicové schodiště 3.27/T a zábradlí 4.22/T z místnosti KV_301 do místnosti KV_401</t>
  </si>
  <si>
    <t>- vyrobeno formou místní analogie SHaZ Bečov</t>
  </si>
  <si>
    <t>- 3x 1 ks ocelové táhlo O 15 mm, dl. 945 mm se závity na koncích + 2x kovaná čtyřhranná matice</t>
  </si>
  <si>
    <t>- 30x 1 ks ocelová závitová tyč O 10 mm + 2x kovaná čtyřhranná matice s podložkou M10 (kotvení</t>
  </si>
  <si>
    <t>Podrobně viz. výkres D.1.1.13</t>
  </si>
  <si>
    <t>328_T</t>
  </si>
  <si>
    <t>Nový dřevěný revizní svlakový poklop osazený na polodrážku do stávající prkenné podlahy v místnosti, KV_301 - vyrobeno formou místní analogie SHaZ Bečov</t>
  </si>
  <si>
    <t>Nový dřevěný revizní svlakový poklop osazený na polodrážku do stávající prkenné podlahy v místnosti KV_301 - vyrobeno formou místní analogie SHaZ Bečov;</t>
  </si>
  <si>
    <t>540/540 mm (1 ks)</t>
  </si>
  <si>
    <t>620/620 mm (1 ks)</t>
  </si>
  <si>
    <t>329_T</t>
  </si>
  <si>
    <t>Nové dřevěné madlo zábradlí na kovaných trnech v průchodu mezi místnostmi č. SK_301 a KV_301 SK_101, - vyrobeno formou repliky a místní analogie SHaZ Bečov</t>
  </si>
  <si>
    <t>Nové dřevěné madlo zábradlí na kovaných trnech v průchodu mezi místnostmi č. SK_301 a KV_301 SK_101 - vyrobeno formou repliky a místní analogie SHaZ Bečov</t>
  </si>
  <si>
    <t>- kovaná tyčovina 10/10 mm, dl. cca 200 mm (3 ks) + zapuštěné vruty do dřeva s rovnou drážkou</t>
  </si>
  <si>
    <t>(6 ks)</t>
  </si>
  <si>
    <t>Povrchová úprava kovaných prvků:</t>
  </si>
  <si>
    <t>330_T</t>
  </si>
  <si>
    <t>Nové dveřní svlakové křídlo vč. kování do stávajícího kamenného portálu 3.07/K v místnostiDJ_301 -, vyrobeno formou repliky a místní analogie SHaZ Bečov</t>
  </si>
  <si>
    <t>Nové dveřní svlakové křídlo vč. kování do stávajícího kamenného portálu 3.07/K v místnosti</t>
  </si>
  <si>
    <t>DJ_301 - vyrobeno formou repliky a místní analogie SHaZ Bečov;</t>
  </si>
  <si>
    <t>331_T</t>
  </si>
  <si>
    <t>Z důvodů ochrany unikátní maltové podlahy ve dveřní nice v jižní stěně místnosti č. DJ_303 doplnění, nové dřevěné odklápěcí podesty - vyrobeno formou repliky a místní analogie SHaZ Bečov</t>
  </si>
  <si>
    <t>Z důvodů ochrany unikátní maltové podlahy ve dveřní nice v jižní stěně místnosti č. DJ_303 doplnění nové dřevěné odklápěcí podesty - vyrobeno formou repliky a místní analogie SHaZ Bečov</t>
  </si>
  <si>
    <t>- hranoly 100/220/740 mm (3 ks)</t>
  </si>
  <si>
    <t>- prkna (nejlépe druhotně použitá) nestejné šíře tl. 30 mm</t>
  </si>
  <si>
    <t>332_T</t>
  </si>
  <si>
    <t>Nové dřevěné hranolové zábradlí (kotvené do přesně vytypované spáry cihelné dlažby) do niky s, arkýřem v jižní stěně místnosti č. DJ_302 - vyrobeno formou místní analogie SHaZ Bečov</t>
  </si>
  <si>
    <t>Nové dřevěné hranolové zábradlí (kotvené do přesně vytypované spáry cihelné dlažby) do</t>
  </si>
  <si>
    <t>niky s arkýřem v jižní stěně místnosti č. DJ_302 - vyrobeno formou místní analogie SHaZ Bečov</t>
  </si>
  <si>
    <t>- hranol 100/100/2350 mm (1 ks)</t>
  </si>
  <si>
    <t>- hranol 100/100/900 mm (3 ks)</t>
  </si>
  <si>
    <t>- hranol 60/60/925 mm (2 ks)</t>
  </si>
  <si>
    <t>NPÚ a KÚ KK na vzorcích před započetím prací</t>
  </si>
  <si>
    <t>333_T</t>
  </si>
  <si>
    <t>Nové dřevěné vyrovnávací schodiště v místnosti č. DJ_301 - vyrobeno formou místní analogie SHaZ, Bečov</t>
  </si>
  <si>
    <t>Nové dřevěné vyrovnávací schodiště v místnosti č. DJ_301 - vyrobeno formou místní analogie SHaZ Bečov</t>
  </si>
  <si>
    <t>- hranol 300/140/1550 mm (1 ks)</t>
  </si>
  <si>
    <t>- hranol 100/180/755 mm (4 ks)</t>
  </si>
  <si>
    <t xml:space="preserve">77,78,79,80,81,82,83,84,85,86,87,88,89,90,91,92,93,94,95,96,97,98,99,100,101,102,103,104,105, : </t>
  </si>
  <si>
    <t>Součet: : 0,61700</t>
  </si>
  <si>
    <t>301_Z</t>
  </si>
  <si>
    <t>Kované skoby (lavičníky A, B) dl. cca 150, 180 mm v omítce, ve východní stěně místnosti DJ_303</t>
  </si>
  <si>
    <t>4.NP - 3.patro, popis prvku a návrh na jeho opravu nebo restaurování viz D1.1.9 Tabulky kovářských a zámečnických prvků</t>
  </si>
  <si>
    <t>Kované skoby (lavičníky A, B) dl. cca 150, 180 mm (2 ks) v omítce, ve východní stěně místnosti DJ_303</t>
  </si>
  <si>
    <t>Kovaná skoba (lavičník D) dl. cca 100 mm (1 ks) v omítce, v západní stěně místnosti DJ_303</t>
  </si>
  <si>
    <t>Kovaná skoba (lavičník C) dl. cca 100 mm (1 ks) v omítce, v severní stěně místnosti DJ_303</t>
  </si>
  <si>
    <t>Stávající stav: Povrchová úprava nedochovaná, povrch zkorodovaný bez zásadního úbytku materiálu.</t>
  </si>
  <si>
    <t>302_Z</t>
  </si>
  <si>
    <t>Kované hřebíky (8 ks) a kovaná skoba (1 ks) v omítce, ve východní stěně místnosti DJ_302</t>
  </si>
  <si>
    <t>Na místě bez demontáže, opatrné očištění povrchu od povrchové koroze (eliminovat poškození maleb v těsné blízkosti), jinak bez úpravy (s ohledem na charakter interiéru ponechat se všemi stopami stáří).</t>
  </si>
  <si>
    <t xml:space="preserve">108,109, : </t>
  </si>
  <si>
    <t>Součet: : 0,00130</t>
  </si>
  <si>
    <t>771591205R00</t>
  </si>
  <si>
    <t>Montáž podlah z dlaždic cihelných do 200x200 mm, na cementovou maltu</t>
  </si>
  <si>
    <t>800-771</t>
  </si>
  <si>
    <t>tl. 25-30 mm ve vnitřním a vnějším prostředí. Včetně dodávky a montáže spárovací hmoty.</t>
  </si>
  <si>
    <t xml:space="preserve">analogicky - obklad parapetů cihelnou dlažbou z histor. chel : </t>
  </si>
  <si>
    <t>místnost č.SK_301 : 5,8*1,05</t>
  </si>
  <si>
    <t>998771104R00</t>
  </si>
  <si>
    <t>Přesun hmot pro podlahy z dlaždic v objektech výšky do 36 m</t>
  </si>
  <si>
    <t xml:space="preserve">112,113, : </t>
  </si>
  <si>
    <t>Součet: : 0,72923</t>
  </si>
  <si>
    <t>998771194R00</t>
  </si>
  <si>
    <t>Přesun hmot pro podlahy z dlaždic příplatek k ceně za zvětšený přesun přes vymezenou největší dopravní vzdálenost_x000D_
 do 1000 m</t>
  </si>
  <si>
    <t>304_K</t>
  </si>
  <si>
    <t>Kamenné ostění okna v severní stěně místnosti DJ_301</t>
  </si>
  <si>
    <t>4.NP - 3. patro, popis prvku a návrh na jeho opravu nebo restaurování viz D1.1.9 Tabulky kamenických prvků</t>
  </si>
  <si>
    <t>Kamenné ostění okna v severní stěně místnosti DJ_301;</t>
  </si>
  <si>
    <t>1180/1750 mm, světlost otvoru: 930/1520 mm</t>
  </si>
  <si>
    <t>Jedná se o kamenné ostění jednoduchého obdélného okna tvořeného dvěma stojkami, parapetem a přímým překladem. Parapet se skládá ze dvou částí, levá stojka ze tří. Zejména na překladu a stojkách je povrch kamene překryt vrstvičkami omítek a nátěrů přecházejících na kamenný prvek z okolní špalety okenního výklenku. Spárování mezi díly okna bylo doplněno nedávno, je soudržné a bez poruch. Jediné poškození prvku představují prachové depozity na jeho povrchu. Na pravé stojce kamenická značka.</t>
  </si>
  <si>
    <t>305_K</t>
  </si>
  <si>
    <t>Kamenné ostění okna členěného původně křížem v, jižní stěně místnosti DJ_301</t>
  </si>
  <si>
    <t>Kamenné ostění okna členěného původně křížem v jižní stěně místnosti DJ_301;</t>
  </si>
  <si>
    <t>1095/1800 mm, světlost spodního otvoru: 920/950, světlost vrchních otvorů: 2x 400/430</t>
  </si>
  <si>
    <t>Jedná se o kamenné ostění obdélného okna členěného původně křížem, z něhož se dochovala pouze vodorovná část a svrchní vertikální část. Celé ostění se tak dnes skládá z dvoudílného parapetu, dvou dvoudílných stojek, poutce, horního úseku pilířku a překladu. Všechny díly jsou na vnitřní straně ostění hladké. Spárování mezi nimi je místy uvolněné nebo zcela vypadlé.</t>
  </si>
  <si>
    <t>Na parapetu se u vnitřní spáry objevuje drobné mechanické poškození. Další mechanické poškození najdeme u praskliny na střední části pravé stojky. Prasklina i vylomený objem kamene byly nejspíš zapříčiněny korozí osazovacího čepu nějakého předchozího truhlářského prvku.</t>
  </si>
  <si>
    <t>Na obou stojkách se nacházejí otvory po kotvení jiného typu truhlářského prvku, než je v ostění osazen dnes. Některé z těchto otvorů jsou zatmelené jiné otevřené.</t>
  </si>
  <si>
    <t>Na překladu a horních dílech stojek je povrch kamene překryt vrstvičkami omítek a nátěrů přecházejících na kamenný prvek z okolní špalety okenního výklenku. Kromě těchto povrchových úprav je i tento prvek pokryt vrstvou prachových depozit.</t>
  </si>
  <si>
    <t>- doplnění spárování a zajištění trhliny na pravé stojce</t>
  </si>
  <si>
    <t>- korekce hrubých omítkových ploch a lokální barevné retuše tmelů a spárování</t>
  </si>
  <si>
    <t>- mechanické odstranění uvolněného spárování</t>
  </si>
  <si>
    <t>- injektáž a vyplnění trhliny na pravé stojce injektážním prostředkem na minerální bázi určeným na kámen</t>
  </si>
  <si>
    <t>- doplnění chybějícího a uvolněného spárování vápennou maltou</t>
  </si>
  <si>
    <t>306_K</t>
  </si>
  <si>
    <t>Kamenná konzola bývalého krbu ve východní stěně místnosti DJ_301</t>
  </si>
  <si>
    <t>Kamenná konzola bývalého krbu ve východní stěně místnosti DJ_301;</t>
  </si>
  <si>
    <t>240/560/530 mm vystupuje ze stěny</t>
  </si>
  <si>
    <t>Jedná se vlastně o krakorec složený ze dvou stupňovitě umístěných dílů se zaoblenou vnější stranou. Na povrchu se dochovalo nejen kamenické opracování, ale také pomocná ryska pro správné sesazení obou prvků. Zato se na něm neobjevují žádné povrchové úpravy.</t>
  </si>
  <si>
    <t>Kromě povrchového znečištění prachovými depozity se na obou dílech krakorce objevují drobná i větší mechanická poškození.</t>
  </si>
  <si>
    <t>- revize ukotvení ve zdivu</t>
  </si>
  <si>
    <t>312_K</t>
  </si>
  <si>
    <t>Kamenné ostění okna v severní stěně místnosti DJ_303</t>
  </si>
  <si>
    <t>Kamenné ostění okna v severní stěně místnosti DJ_303;</t>
  </si>
  <si>
    <t>1220/1980 mm, světlost otvoru: 920/1520 mm</t>
  </si>
  <si>
    <t>Jedná se o kamenné ostění obdélného okna členěného původně křížem. Celé ostění se tak dnes skládá z parapetu, dvou dvoudílných stojek a překladu. Všechny díly jsou na vnitřní straně ostění hladké s tím, že do nich byla vysekána drážka pro osazení truhlářského prvku.</t>
  </si>
  <si>
    <t>Spárování mezi jednotlivými díly ostění je místy uvolněné nebo zcela vypadlé. Na parapetu se nacházejí modelační doplňky vyplňující trhlinu i úbytek kamene v minulosti.</t>
  </si>
  <si>
    <t>Další mechanické poškození najdeme na stojkách a souvisí s kotvením truhlářských prvků.</t>
  </si>
  <si>
    <t>- doplnění spárování a lokální doplnění chybějící hmoty kamene</t>
  </si>
  <si>
    <t>- lokální doplnění chybějící hmoty kamene na stojkách umělým kamenem na minerální bázi</t>
  </si>
  <si>
    <t>- doplnění chybějícího spárování vápennou maltou</t>
  </si>
  <si>
    <t>313_K</t>
  </si>
  <si>
    <t>Fragment zazděného kamenného ostění v SZ koutě místnosti SK_301</t>
  </si>
  <si>
    <t>Fragment zazděného kamenného ostění v SZ koutě místnosti SK_301;</t>
  </si>
  <si>
    <t>A (spodní prvek): 300/150 mm</t>
  </si>
  <si>
    <t>B (vrchní prvek): 200/1100 mm</t>
  </si>
  <si>
    <t>Jedná se o pravou část okenního ostění skládající se z pravé stojky a malého úseku parapetu. Tento fragment je zazděn v horní části západní stěny místnosti SK_301. Na vnitřní straně byla stojka sesekána a na této části se také nachází nejvíce povrchové úpravy ve formě bílého vápenného nátěru.</t>
  </si>
  <si>
    <t>Kromě prachových depozit a drobných mechanických poškození související s novým osazením prvku se zde neobjevují žádná poškození.</t>
  </si>
  <si>
    <t xml:space="preserve">116,117,118,119,120, : </t>
  </si>
  <si>
    <t>Součet: : 0,00500</t>
  </si>
  <si>
    <t>místnost č.DJ_301 - nový trám č.13 : 6,35*0,25*4*2</t>
  </si>
  <si>
    <t>místnost č.DJ_301 - nový trám č.14 : 6,35*0,25*4*2</t>
  </si>
  <si>
    <t>místnost č.DJ_301 - stávající degradovaný stropní trám č.6 : 4,8*0,25*4*2</t>
  </si>
  <si>
    <t>místnost č.DJ_301- stávající degradovaný stropní trám č.11 : 6,35*0,25*4*2</t>
  </si>
  <si>
    <t>místnost č.DJ_303 - stávající degradovaný stropní trám č.7 : 7*0,25*4*2</t>
  </si>
  <si>
    <t xml:space="preserve">opravované podlahy : </t>
  </si>
  <si>
    <t>místnost č.SK_301- doplnění podlahy v místě zaniklého schodiště : 5,8*2*2</t>
  </si>
  <si>
    <t>místnost č.SK_301- celková plocha oprav : 12,5*2*2</t>
  </si>
  <si>
    <t>místnost č.DJ_301 : 9*2*2</t>
  </si>
  <si>
    <t>místnost č.DJ_302 : 4,9*2*2</t>
  </si>
  <si>
    <t>místnost č.DJ_303 : 3*2*2</t>
  </si>
  <si>
    <t xml:space="preserve">nové podlahy : </t>
  </si>
  <si>
    <t>místnost č.DJ_301- záklop stropu a zárověň podlha místnosti DJ_401 : 77,8*2*2</t>
  </si>
  <si>
    <t>místnost č.DJ_302- záklop stropu a zárověň podlha místnosti DJ_402 : 46,2*2*2</t>
  </si>
  <si>
    <t>místnost č.DJ_303- záklop stropu a zárověň podlha místnosti DJ_403 : 39,2*2*2</t>
  </si>
  <si>
    <t>místnost č.KV_301 - patro kaplové věže - záklop stropu a zárověň podlha místnosti KV_401 : 77,1*2*2</t>
  </si>
  <si>
    <t>místnost č.KV_301 - doplnění konstrukčními trámy 150/200/1020 mm pro osazení nové kce schodiště : 1,02*2*0,2*4*2</t>
  </si>
  <si>
    <t>místnost č.DJ_301 : 3,24*2*0,2*4*2</t>
  </si>
  <si>
    <t>místnost č.DJ_302 : (6,07+0,6)*2*0,2*4*2</t>
  </si>
  <si>
    <t>místnost č.DJ_303 : (6,17+0,6)*2*0,2*4*2</t>
  </si>
  <si>
    <t>místnost č.DJ_302 - předpoklad 30 : 30*2</t>
  </si>
  <si>
    <t>místnost č.KV_301 - patro kaplové věže dotónování nové podlahy : 77,1</t>
  </si>
  <si>
    <t>místnost č.DJ_301 - nový trám č.13 : 6,35*0,25*4</t>
  </si>
  <si>
    <t>místnost č.DJ_301 - nový trám č.14 : 6,35*0,25*4</t>
  </si>
  <si>
    <t>místnost č.DJ_301 - stávající degradovaný stropní trám č.6 : 4,8*0,25*4</t>
  </si>
  <si>
    <t>místnost č.DJ_301- stávající degradovaný stropní trám č.11 : 6,35*0,25*4</t>
  </si>
  <si>
    <t>místnost č.DJ_303 - stávající degradovaný stropní trám č.7 : 7*0,25*4</t>
  </si>
  <si>
    <t>místnost č.DJ_301- záklop stropu a zárověň podlha místnosti DJ_401 : 77,8*2</t>
  </si>
  <si>
    <t>místnost č.DJ_302- záklop stropu a zárověň podlha místnosti DJ_402 : 46,2*2</t>
  </si>
  <si>
    <t>místnost č.DJ_303- záklop stropu a zárověň podlha místnosti DJ_403 : 39,2*2</t>
  </si>
  <si>
    <t>místnost č.KV_301 - patro kaplové věže - záklop stropu a zárověň podlha místnosti KV_401 : 77,1*2</t>
  </si>
  <si>
    <t>místnost č.KV_301 - doplnění konstrukčními trámy 150/200/1020 mm pro osazení nové kce schodiště : 1,02*2*0,2*4</t>
  </si>
  <si>
    <t>místnost č.DJ_301 : 3,24*2*0,2*4</t>
  </si>
  <si>
    <t>místnost č.DJ_302 : (6,07+0,6)*2*0,2*4</t>
  </si>
  <si>
    <t>místnost č.DJ_303 : (6,17+0,6)*2*0,2*4</t>
  </si>
  <si>
    <t xml:space="preserve">výkres č. D.1.1.6 - půdorys 4.NP - 3. patro : </t>
  </si>
  <si>
    <t>místnost č.DJ_401     - lokální trhlina dl. cca 2850 mm : 2,85</t>
  </si>
  <si>
    <t xml:space="preserve">                              - lokální trhlina dl. cca 1570 mm : 1,57</t>
  </si>
  <si>
    <t>místnost č.DJ_402     - lokální trhlina dl. cca 3750 mm : 3,75</t>
  </si>
  <si>
    <t xml:space="preserve">                              - lokální trhlina dl. cca 1650 mm : 1,65</t>
  </si>
  <si>
    <t xml:space="preserve">                              - lokální trhlina dl. cca 2700 mm : 2,7</t>
  </si>
  <si>
    <t>místnost č.DJ_401 - lokální tenká trhlina dl. cca 3750 mm : 3,75</t>
  </si>
  <si>
    <t>místnost č.DJ_402    - lokální tenká trhlina dl. cca 3770 mm : 3,77</t>
  </si>
  <si>
    <t xml:space="preserve">                              - lokální tenká trhlina dl. cca 6290 mm : 6,29</t>
  </si>
  <si>
    <t xml:space="preserve">                              - lokální tenká trhlina dl. cca 4950 mm : 4,95</t>
  </si>
  <si>
    <t>Oprava rozvolněného zdiva koruny zdi, vyčištění, stabilizace, dozdívky</t>
  </si>
  <si>
    <t>místnost č.DJ_401 - zdivo v úrovni podlahy : 6,7*1,1</t>
  </si>
  <si>
    <t>místnost č.DJ_401, 402 - zdivo v úrovni stropu : 1*(13,5+15*5*2+13,8*2)</t>
  </si>
  <si>
    <t xml:space="preserve">místnost č.DJ_401 : </t>
  </si>
  <si>
    <t xml:space="preserve">místnost č.DJ_402 : </t>
  </si>
  <si>
    <t>úprava ozn. e : 0,65</t>
  </si>
  <si>
    <t>úprava ozn. e : 1,15+1,25</t>
  </si>
  <si>
    <t>úprava ozn. e : 1,9</t>
  </si>
  <si>
    <t>úprava ozn. e : 1,8+0,3</t>
  </si>
  <si>
    <t>Úprava stávajícího povrchu režného cihelného zdiva, Tabulka místností a omítky, úprava ozn. h</t>
  </si>
  <si>
    <t>východní stěna : 4,5</t>
  </si>
  <si>
    <t>západní stěna : 2,6</t>
  </si>
  <si>
    <t>úprava ozn. d : 28,9</t>
  </si>
  <si>
    <t>úprava ozn. d : 19,8+13,8</t>
  </si>
  <si>
    <t>úprava ozn. c : 4,55</t>
  </si>
  <si>
    <t>úprava ozn. d : 9,6</t>
  </si>
  <si>
    <t>úprava ozn. c : 8,8+27,2</t>
  </si>
  <si>
    <t>úprava ozn. d : 14,7</t>
  </si>
  <si>
    <t>úprava ozn. d : 4,1</t>
  </si>
  <si>
    <t>úprava ozn. c : 2,8+14,9</t>
  </si>
  <si>
    <t>úprava ozn. d : 5,9*11,9</t>
  </si>
  <si>
    <t>úprava ozn. c : 18,9</t>
  </si>
  <si>
    <t>úprava ozn. d : 1,35</t>
  </si>
  <si>
    <t>úprava ozn. c : 0,4</t>
  </si>
  <si>
    <t>úprava ozn. d : 22,2+7,5</t>
  </si>
  <si>
    <t>místnost č.DJ_402 : 1,5*1</t>
  </si>
  <si>
    <t>místnost č.DJ_401 : 30</t>
  </si>
  <si>
    <t>místnost č.DJ_402 : 30</t>
  </si>
  <si>
    <t>místnost č.DJ_401 : 1</t>
  </si>
  <si>
    <t>místnost č.DJ_402 : 1</t>
  </si>
  <si>
    <t>místnost č.DJ_401 : 60</t>
  </si>
  <si>
    <t>místnost č.DJ_402 : 60</t>
  </si>
  <si>
    <t>místnost č.DJ_401 : 77,8</t>
  </si>
  <si>
    <t>místnost č.DJ_402 : 87,7</t>
  </si>
  <si>
    <t>místnost č.DJ_401, 402 - očištění, kontrola a lokální ošetření starších pozedních trámů na vrcholu dělící stěny : 30</t>
  </si>
  <si>
    <t>místnost č.DJ_402 - restaurátorské očištění gotického trámu vč. konzervace : 35</t>
  </si>
  <si>
    <t>místnost č.DJ_402 - restaurátorské očištění gotického podstropního trámu zaniklé hrázděné příčky vč. konzervace : 30</t>
  </si>
  <si>
    <t xml:space="preserve">1,2,10, : </t>
  </si>
  <si>
    <t>Součet: : 0,65475</t>
  </si>
  <si>
    <t>Součet: : 1,30950</t>
  </si>
  <si>
    <t>Součet: : 13,09500</t>
  </si>
  <si>
    <t xml:space="preserve">1,4,6,7,8,9,11,15, : </t>
  </si>
  <si>
    <t>Součet: : 57,39625</t>
  </si>
  <si>
    <t xml:space="preserve">v případě, že bude možné použít původní fošny : </t>
  </si>
  <si>
    <t>místnost č.DJ_402 - podlaha krovu (strop nad 402) : 87,7*2</t>
  </si>
  <si>
    <t>místnost č.DJ_401 -  strop nad 401 : 0,25*4*(6*9+3,5*2+2*4+3,5*2+7*2)</t>
  </si>
  <si>
    <t>místnost č.DJ_402 - strop nad 402 : 0,25*4*(6,6*9+5*2+3*2+2*4+1,5*2+3*2+3,5*2+8*2)</t>
  </si>
  <si>
    <t>místnost č.DJ_401 : 1*(6+16)</t>
  </si>
  <si>
    <t>místnost č.DJ_401 - podlaha krovu (strop nad 401) : 77,8</t>
  </si>
  <si>
    <t>místnost č.DJ_402 - podlaha krovu (strop nad 402) : 87,7</t>
  </si>
  <si>
    <t xml:space="preserve">analogicky lávky v krovu : </t>
  </si>
  <si>
    <t>v úrovni podlahy místností DJ_401 a 402 : 1,3*(11*2*2+8,2*2+2,5)</t>
  </si>
  <si>
    <t>v úrovni stropu místností DJ_401 a 402 : 1,3*(11*2+8,2*2+2,5)</t>
  </si>
  <si>
    <t>místnost č.DJ_401 - podlaha krovu (strop nad 401) : 77,8*0,05*1,1</t>
  </si>
  <si>
    <t>místnost č.DJ_402 - podlaha krovu (strop nad 402) : 87,7*0,05*1,1</t>
  </si>
  <si>
    <t xml:space="preserve">27,32,33,36, : </t>
  </si>
  <si>
    <t>Součet: : 5,14512</t>
  </si>
  <si>
    <t xml:space="preserve">29,31,35, : </t>
  </si>
  <si>
    <t>Součet: : 10,66874</t>
  </si>
  <si>
    <t>Součet: : 21,33748</t>
  </si>
  <si>
    <t>Součet: : 213,37480</t>
  </si>
  <si>
    <t>401_T</t>
  </si>
  <si>
    <t>Stávající trámová zárubeň ve východní stěně místnosti č. DJ_401 s doplněním svlakových dveří, 620/1800 mm</t>
  </si>
  <si>
    <t>4.NP - 3. patro, popis prvku a návrh na jeho opravu nebo restaurování viz D1.1.9 Tabulky truhlářských prvků</t>
  </si>
  <si>
    <t>Stávající trámová zárubeň ve východní stěně místnosti č. DJ_401</t>
  </si>
  <si>
    <t>Rozměry: Celková šířka: 1040 mm, výška: 2100 mm</t>
  </si>
  <si>
    <t>Otvor - šířka: 640 mm, výška: 1800 mm, profil trámků: cca 200/200 mm</t>
  </si>
  <si>
    <t>Překlad 180/170 mm</t>
  </si>
  <si>
    <t>Dřevěná trámová zárubeň tvořená prahem, dvojicí stojek a překladem. Na povrchu (při spojích) patrné tesařské značky. Na levé stojce dvojice kovaných háků pro dveřní závěsy. Dřevo bez povrchové úpravy.</t>
  </si>
  <si>
    <t>Doplnění nového svlakového dveřního křídla formou repliky a místní analogie SHaZ Bečov</t>
  </si>
  <si>
    <t>Opatrné očištění kovových prvků (kovaných trnů) jemným drátěným kartáčem, závěrečné převoskování</t>
  </si>
  <si>
    <t>Doplnění nového dveřního svlakového křídla vč. kování formou místní analogie SHaZ Bečov;</t>
  </si>
  <si>
    <t>světlost otvoru: 650/1800 mm</t>
  </si>
  <si>
    <t>- 1x 2 ks kovaný trn (do dřeva) pro táhlový závěs; možno použít stávající dochované prvky</t>
  </si>
  <si>
    <t>403_T</t>
  </si>
  <si>
    <t>Stávající okno jednoduché 660/940 mm, čtyřtabulkové, jednokřídlé v severní stěně DJ_401</t>
  </si>
  <si>
    <t>Stávající okno jednoduché, čtyřtabulkové, jednokřídlé v severní stěně DJ_401</t>
  </si>
  <si>
    <t>Rozměry: výška: 940 mm, šířka: 660 mm</t>
  </si>
  <si>
    <t>Jednoduché jednokřídlé čtyřtabulkové okno s jednou svislou a jednou vodorovnou příčkou, dovnitř nasazovací, vsazené do kamenného ostění. Zajištění čtyřmi kovanými obrtlíky s protikusy na křídle. Povrchová úprava: černý krycí nátěr.</t>
  </si>
  <si>
    <t>404_T</t>
  </si>
  <si>
    <t>Stávající trámová zárubeň v západní stěně místnosti č. DJ_401</t>
  </si>
  <si>
    <t>Rozměry: Celková šířka: 1040 mm, výška: 2240 mm</t>
  </si>
  <si>
    <t>Otvor - šířka: 880 mm, výška: 1920 mm, profil trámků: cca 150/170 mm,</t>
  </si>
  <si>
    <t>Překlad: 180/150 mm.</t>
  </si>
  <si>
    <t>Dřevěná trámová zárubeň tvořená prahem, dvojicí stojek a překladem. Vnitřní hrana na lícové straně okosena. Na překladu stopy nápisů. Dřevo bez povrchové úpravy.</t>
  </si>
  <si>
    <t>Odstranění novodobých hřebíků</t>
  </si>
  <si>
    <t>Opatrné očištění mechanickou cestou od prachu a nečistot</t>
  </si>
  <si>
    <t>405_T</t>
  </si>
  <si>
    <t>Stávající okno jednoduché 900/1710 mm, čtyřtabulkové, jednokřídlé v jižní stěně místnosti DJ_401</t>
  </si>
  <si>
    <t>Stávající okno jednoduché, čtyřtabulkové, jednokřídlé v jižní stěně místnosti DJ_401</t>
  </si>
  <si>
    <t>Rozměry: Celková šířka: 900 mm, výška: 1710 mm</t>
  </si>
  <si>
    <t>Otvor - šířka: 700 mm, výška: 1350 mm</t>
  </si>
  <si>
    <t>Technika: tru</t>
  </si>
  <si>
    <t>Jednoduché jednokřídlé čtyřtabulkové okno s jednou svislou a jednou vodorovnou příčkou, v dřevěném tesaném rámu, dovnitř otvíravé. Dva kované kuličkové závěsy, zajištění dvěma kovanými obrtlíky s protikusy na křídle. Povrchová úprava rámu: hnědá lazura, povrchová úprava křídla: černý krycí nátěr.</t>
  </si>
  <si>
    <t>407_T</t>
  </si>
  <si>
    <t>Stávající okno jednoduché 660/960 mm, čtyřtabulkové, jednokřídlé v jižní stěně DJ_402</t>
  </si>
  <si>
    <t>Stávající okno jednoduché, čtyřtabulkové, jednokřídlé v jižní stěně DJ_402</t>
  </si>
  <si>
    <t>Rozměry: výška: 960 mm, šířka: 660 mm</t>
  </si>
  <si>
    <t>409_T</t>
  </si>
  <si>
    <t>Stávající okno jednoduché 660/950 mm, čtyřtabulkové, jednokřídlé v jižní stěně DJ_401</t>
  </si>
  <si>
    <t>Stávající okno jednoduché, čtyřtabulkové, jednokřídlé v jižní stěně DJ_401</t>
  </si>
  <si>
    <t>Rozměry: výška: 950 mm, šířka: 660 mm</t>
  </si>
  <si>
    <t>Jednoduché jednokřídlé čtyřtabulkové okno s jednou svislou a jednou vodorovnou příčkou, dovnitř nasazovací, vsazené do kamenného ostění. Zajištění dvěma kovanými obrtlíky s protikusy na křídle a novodobou dřevěnou hranolovou závorou. Povrchová úprava: černý krycí nátěr.</t>
  </si>
  <si>
    <t>Doplnění dvou kovaných obrtlíků formou replika a místní analogie SHaZ Bečov</t>
  </si>
  <si>
    <t>411_T</t>
  </si>
  <si>
    <t>Stávající okno jednoduché 650/970 mm, čtyřtabulkové, jednokřídlé v západní stěně DJ_402</t>
  </si>
  <si>
    <t>Stávající okno jednoduché, čtyřtabulkové, jednokřídlé v západní stěně DJ_402</t>
  </si>
  <si>
    <t>Rozměry: výška: 970 mm, šířka: 650 mm</t>
  </si>
  <si>
    <t>413_T</t>
  </si>
  <si>
    <t>Stávající okno jednoduché 650/970 mm, čtyřtabulkové, jednokřídlé v západní stěně místnosti DJ_402</t>
  </si>
  <si>
    <t>Stávající okno jednoduché, čtyřtabulkové, jednokřídlé v západní stěně místnosti DJ_402</t>
  </si>
  <si>
    <t>Rozměry: Celková šířka: 650 mm, výška: 970 mm</t>
  </si>
  <si>
    <t>Jednoduché jednokřídlé čtyřtabulkové okno s jednou svislou a jednou vodorovnou příčkou, v dřevěném rámu, dovnitř otvíravé. Dva kované kuličkové závěsy, zajištění jedním kovaným obrtlíkem s protikusem na křídle. Povrchová úprava: černý krycí nátěr.</t>
  </si>
  <si>
    <t>415_T</t>
  </si>
  <si>
    <t>Stávající dřevěná svlaková okenice 620/820 mm, jednokřídlá v západní stěně DJ_402</t>
  </si>
  <si>
    <t>Stávající dřevěná svlaková okenice, jednokřídlá v západní stěně DJ_402</t>
  </si>
  <si>
    <t>Rozměry: výška: 820 mm, šířka: 620 mm</t>
  </si>
  <si>
    <t>Dřevěná svlaková jednokřídlá okenice deskové konstrukce se dvěma svlaky v rámové tesané zárubni. Křídlo je vybaveno dvěma kovanými zdobenými táhlovými (pásovými) závěsy a kovanou zástrčí s protikusem. V křídle zasklený průhled. Povrchová úprava dřeva: světle hnědá lazura, povrchová úprava kovaných prvků: černá krycí barva.</t>
  </si>
  <si>
    <t>417_T</t>
  </si>
  <si>
    <t>Stávající okno jednoduché 640/970 mm, čtyřtabulkové, jednokřídlé v severní stěně DJ_402</t>
  </si>
  <si>
    <t>Stávající okno jednoduché, čtyřtabulkové, jednokřídlé v severní stěně DJ_402</t>
  </si>
  <si>
    <t>Rozměry: výška: 970 mm, šířka: 640 mm</t>
  </si>
  <si>
    <t>Povrchová úprava: černý krycí nátěr.</t>
  </si>
  <si>
    <t>419_T</t>
  </si>
  <si>
    <t>420_T</t>
  </si>
  <si>
    <t>Stávající tyče ve stěnách místnosti č. DJ_402 (A, B západní stěna; C severní stěna)</t>
  </si>
  <si>
    <t>Rozměry: O cca 100 mm</t>
  </si>
  <si>
    <t>Zazděné válcové tyče O cca 100 mm (patrně výztuž nebo kulatina bývalého lešení) zaříznuté zároveň s lícem stěny.</t>
  </si>
  <si>
    <t>423_T</t>
  </si>
  <si>
    <t>Nové schodnicové schodiště s mezipodestou z místnosti DJ_401 do místnosti DJ_501 (dopodkroví) -, vyrobeno formou místní analogie SHaZ Bečov</t>
  </si>
  <si>
    <t>Nové schodnicové schodiště s mezipodestou z místnosti DJ_401 do místnosti DJ_501 (do</t>
  </si>
  <si>
    <t>podkroví) - vyrobeno formou místní analogie SHaZ Bečov</t>
  </si>
  <si>
    <t>- 5x 1 ks ocelové táhlo O 15 mm, dl. 925 mm se závity na koncích + 2x kovaná čtyřhranná matice</t>
  </si>
  <si>
    <t>- 46x 1 ks ocelová závitová tyč O 10 mm + 2x kovaná čtyřhranná matice s podložkou M10 (kotvení</t>
  </si>
  <si>
    <t>Podrobně viz. výkres D.1.1.14</t>
  </si>
  <si>
    <t>424_T</t>
  </si>
  <si>
    <t>Nové hranolové zábradlí v místnosti (v podkroví) KV_401 - vyrobeno formou místní analogie SHaZ Bečov, dl.6140 mm</t>
  </si>
  <si>
    <t>Nové hranolové zábradlí v místnosti (v podkroví) KV_401 - vyrobeno formou místní analogie</t>
  </si>
  <si>
    <t>SHaZ Bečov</t>
  </si>
  <si>
    <t>- hranol 80/80/6140 mm (1 ks)</t>
  </si>
  <si>
    <t>- hranol 80/80/1310 mm (6 ks)</t>
  </si>
  <si>
    <t>- ramenát 80/80/1130 mm (5 ks)</t>
  </si>
  <si>
    <t>- 6x 2 ks ocelová závitová tyč O 10 mm + 2x kovaná čtyřhranná matice s podložkou M10 (kotvení</t>
  </si>
  <si>
    <t>sloupků)</t>
  </si>
  <si>
    <t>Podrobně viz. výkres D.1.1.16</t>
  </si>
  <si>
    <t xml:space="preserve">47,48,49,50,51,52,53,54,55,56,57,58,59,60, : </t>
  </si>
  <si>
    <t>Součet: : 0,62200</t>
  </si>
  <si>
    <t>401_Z</t>
  </si>
  <si>
    <t>Ocelový překlad dveří nad dveřním otvorem východní stěny místnosti DJ_401, funkční, novodobý I, profil (1400/110/220 mm)</t>
  </si>
  <si>
    <t>Ocelový překlad dveří (5 ks) nad dveřním otvorem východní stěny místnosti DJ_401, funkční, novodobý I profil (1400/110/220 mm)</t>
  </si>
  <si>
    <t>Stávající stav:Povrchová úprava nedochovaná, povrch zkorodovaný bez zásadního úbytku materiálu.</t>
  </si>
  <si>
    <t>402_Z</t>
  </si>
  <si>
    <t>Ocelový pásový překlad nad okenním otvorem v SZ koutě místnosti DJ_402, funkční, novodobý (630/170/3, mm)</t>
  </si>
  <si>
    <t>Ocelový pásový překlad nad okenním otvorem v SZ koutě místnosti DJ_402, funkční, novodobý (630/170/3 mm)</t>
  </si>
  <si>
    <t>Povrchová úprava nedochovaná, povrch zkorodovaný bez zásadního úbytku materiálu,</t>
  </si>
  <si>
    <t>Mírně deformovaný, bez vlivu na funkčnost.</t>
  </si>
  <si>
    <t xml:space="preserve">63,64, : </t>
  </si>
  <si>
    <t>Součet: : 0,00600</t>
  </si>
  <si>
    <t>před zahájením výroby nových prvků bude ověřen stavební otvor včetně všech souvisejících rozměrů.</t>
  </si>
  <si>
    <t>401_K</t>
  </si>
  <si>
    <t>Kamenné ostění okna v severní stěně místnosti DJ_401</t>
  </si>
  <si>
    <t>4.NP - 3. patro, popis prvku a návrh na jeho opravu nebo restaurování viz D1.1.9  Tabulky kamenických prvků</t>
  </si>
  <si>
    <t>Kamenné ostění okna v severní stěně místnosti DJ_401;</t>
  </si>
  <si>
    <t>760/1220 mm, světlost otvoru: 660/940 mm</t>
  </si>
  <si>
    <t>Jedná se o jednoduché kamenné ostění obdélného okna sestávající z parapetu, dvou stojek a překladu. Všechny díly jsou na vnitřní straně ostění hladké.</t>
  </si>
  <si>
    <t>Spárování mezi jednotlivými díly ostění je místy uvolněné nebo zcela vypadlé. Na parapetu se na vnitřní straně nacházejí značné úbytky kamene, a to nejspíše v souvislosti s jeho korozí a dlouhodobou nedostatečnou údržbou prvku.</t>
  </si>
  <si>
    <t>- lokální doplnění chybějící hmoty kamene na parapetu umělým kamenem na minerální bázi</t>
  </si>
  <si>
    <t>402_K</t>
  </si>
  <si>
    <t>Volný prvek ve špaletě pod oknem jižní stěny v místnosti DJ_401</t>
  </si>
  <si>
    <t>Volný prvek ve špaletě pod oknem jižní stěny v místnosti DJ_401;</t>
  </si>
  <si>
    <t>130/250/940 mm</t>
  </si>
  <si>
    <t>Jedná se o volně uložený prvek, profilovaný pilíř pravděpodobně chybějící ve sdruženém okně v jižní stěně místnosti DJ_301 (3.05/K). Povrch prvku je lehce mechanicky poškozený na jeho horním i dolním konci jsou pozůstatky osazovací malty. Jinak jeho povrch pokrývá souvislá vrstva prachových depozit.</t>
  </si>
  <si>
    <t>- ke zvážení případné osazení na původní místo</t>
  </si>
  <si>
    <t>- mechanické odstranění pozůstatků původního spárování</t>
  </si>
  <si>
    <t>- osazení na původní místo na vápennou maltu</t>
  </si>
  <si>
    <t>- lokální doplnění chybějící hmoty kamene umělým kamenem na minerální bázi</t>
  </si>
  <si>
    <t>- doplnění pohledového spárování vápennou maltou</t>
  </si>
  <si>
    <t>403_K</t>
  </si>
  <si>
    <t>Kamenné ostění zazděného okna v západní stěně, krovu nad místnosti SK_301</t>
  </si>
  <si>
    <t>Kamenné ostění zazděného okna v západní stěně krovu nad místnosti SK_301;</t>
  </si>
  <si>
    <t>1010/1260 mm, světlost otvoru: 650/900 mm</t>
  </si>
  <si>
    <t>Jedná se o zazděné ostění obdélného okna se skosenými hranami všech částí ostění. Původně se ostění skládalo s parapetu dvou dvoudílných stojek a přímého překladu. Na povrchu ostění se nacházejí jen drobné pozůstatky starších povrchových úprav ve formě nátěrů. Kromě těchto povrchových úprav je i tento prvek pokryt souvislou vrstvou prachových depozit.</t>
  </si>
  <si>
    <t>Překladem probíhá trhlina široká cca půl centimetru. Spárování mezi jednotlivými díly ostění je místy uvolněné místy vypadlé. Další trhlina se pak objevuje na vnitřní straně horního dílu levé stojky ostění.</t>
  </si>
  <si>
    <t>- doplnění spárování a statické zajištění trhliny v překladu</t>
  </si>
  <si>
    <t>- dokumentace dutiny zazdívky</t>
  </si>
  <si>
    <t>- injektáž a vyplnění trhlin na levé stojce a překladu injektážním prostředkem na minerální bázi určeným na kámen</t>
  </si>
  <si>
    <t>404_K</t>
  </si>
  <si>
    <t>Kamenné ostění okna v jižní stěně místnosti DJ_402, (levý východní okenní otvor)</t>
  </si>
  <si>
    <t>Kamenné ostění okna v jižní stěně místnosti DJ_402 (levý východní okenní otvor);</t>
  </si>
  <si>
    <t>820/1140 mm, světlost otvoru: 660/960 mm</t>
  </si>
  <si>
    <t>Jedná se o jednoduché kamenné ostění obdélného okna sestávající z parapetu, dvou stojek a překladu. Všechny díly jsou na vnitřní straně ostění hladké s tím, že je zde vysekána drážka pro osazení truhlářského prvku.</t>
  </si>
  <si>
    <t>Spárování mezi jednotlivými díly ostění je místy uvolněné nebo zcela vypadlé. Na parapetu se na vnitřní straně nacházejí značné úbytky kamene, které už byly v minulosti tmeleny. Další výrazné mechanické poškození najdeme ve střední části levé stojky, které snad souvisí s kotvením kovářského prvku pro předchozí truhlářský prvek.</t>
  </si>
  <si>
    <t>- doplnění spárování a lokální doplnění chybějící hmoty kamene na parapetu ostění</t>
  </si>
  <si>
    <t>405_K</t>
  </si>
  <si>
    <t>Kamenné ostění okna v jižní stěně místnosti DJ_402, (pravý západní okenní otvor)</t>
  </si>
  <si>
    <t>Kamenné ostění okna v jižní stěně místnosti DJ_402 (pravý západní okenní otvor);</t>
  </si>
  <si>
    <t>820/1090 mm, světlost otvoru: 660/950 mm</t>
  </si>
  <si>
    <t>Jedná se o jednoduché kamenné ostění obdélného okna sestávající z parapetu, dvou stojek a překladu. Všechny díly jsou na vnitřní straně ostění hladké. Parapetní díl je krátký, takže pravá stojka dosedá pouze na jeho okraj. Vpravo od parapetního dílu se tak otevírá trhlina.</t>
  </si>
  <si>
    <t>Spárování mezi jednotlivými díly ostění je místy uvolněné nebo zcela vypadlé. Na obou stojkách najdeme mechanické poškození, které snad souvisí s kotvením kovářských prvků pro předchozí truhlářský prvek.</t>
  </si>
  <si>
    <t>- doplnění spárování a lokální doplnění chybějící hmoty kamene na stojkách ostění</t>
  </si>
  <si>
    <t>- lokální doplnění chybějící hmoty kamene na stojkách ostění umělým kamenem na minerální bázi</t>
  </si>
  <si>
    <t>406_K</t>
  </si>
  <si>
    <t>Kamenné ostění okna v západní stěně místnosti, DJ_402 (levý jižní okenní otvor)</t>
  </si>
  <si>
    <t>Kamenné ostění okna v západní stěně místnosti DJ_402 (levý jižní okenní otvor);</t>
  </si>
  <si>
    <t>850/1100 mm, světlost otvoru: 650/970 mm</t>
  </si>
  <si>
    <t>Spárování mezi jednotlivými díly ostění je místy uvolněné. Na obou stojkách najdeme mechanické poškození, které souvisí s kotvením kovářských prvků pro předchozí truhlářský prvek.</t>
  </si>
  <si>
    <t>407_K</t>
  </si>
  <si>
    <t>Kamenné ostění okna v západní stěně místnosti, DJ_402 (pravý severní okenní otvor)</t>
  </si>
  <si>
    <t>Kamenné ostění okna v západní stěně místnosti DJ_402 (pravý severní okenní otvor);</t>
  </si>
  <si>
    <t>930/1110 mm, světlost otvoru: 650/970 mm</t>
  </si>
  <si>
    <t>Jedná se o jednoduché kamenné ostění obdélného okna sestávající z parapetu, dvou stojek a překladu. Všechny díly jsou na vnitřní straně ostění hladké. Parapet byl v minulosti prasklý, dnes je tato prasklina vytmelena.</t>
  </si>
  <si>
    <t>Spárování mezi jednotlivými díly ostění je místy uvolněné. Na překladu a horních dílech stojek je povrch kamene překryt vrstvičkami omítek a nátěrů přecházejících na kamenný prvek z okolní špalety okenního výklenku. Kromě těchto povrchových úprav je i tento prvek pokryt vrstvou prachových depozit.</t>
  </si>
  <si>
    <t>- lokální doplnění spárování</t>
  </si>
  <si>
    <t>408_K</t>
  </si>
  <si>
    <t>Kamenné ostění okna v severní stěně místnosti, DJ_402 (levý západní okenní otvor)</t>
  </si>
  <si>
    <t>Kamenné ostění okna v severní stěně místnosti DJ_402 (levý západní okenní otvor);</t>
  </si>
  <si>
    <t>740/1090 mm, světlost otvoru: 640/970 mm</t>
  </si>
  <si>
    <t>Jedná se o jednoduché kamenné ostění obdélného okna sestávající z parapetu, dvou stojek a překladu. Všechny díly jsou na vnitřní straně ostění hladké. Na stojkách jsou otvory po kotvení předchozích kovářských prvků. Parapetem prochází trhlina a také na vnitřní straně tohoto prvku došlo k výraznému úbytku kamene asi v souvislosti s negativním působením přímých účinků dešťových a sněhových srážek.</t>
  </si>
  <si>
    <t>- stabilizace trhliny</t>
  </si>
  <si>
    <t>- lokální doplnění chybějící hmoty kamene na parapetu ostění umělým kamenem na minerální bázi</t>
  </si>
  <si>
    <t>409_K</t>
  </si>
  <si>
    <t>Kamenné ostění okna v severní stěně místnosti, DJ_402 (pravý východní okenní otvor)</t>
  </si>
  <si>
    <t>Kamenné ostění okna v severní stěně místnosti DJ_402 (pravý východní okenní otvor);</t>
  </si>
  <si>
    <t>740/1080 mm, světlost otvoru: 640/970 mm</t>
  </si>
  <si>
    <t>Jedná se o jednoduché kamenné ostění obdélného okna sestávající z parapetu, dvou stojek a překladu. Všechny díly jsou na vnitřní straně ostění hladké. Na stojkách jsou vytmelené otvory po kotvení předchozích kovářských prvků.</t>
  </si>
  <si>
    <t>- doplnění spárování</t>
  </si>
  <si>
    <t xml:space="preserve">67,68,69,70,71,72,73,74,75, : </t>
  </si>
  <si>
    <t>Součet: : 0,05900</t>
  </si>
  <si>
    <t xml:space="preserve">vícenásobné : </t>
  </si>
  <si>
    <t>místnost č.DJ_401 - podlaha krovu (strop nad 401) : 77,8*2*2</t>
  </si>
  <si>
    <t>místnost č.DJ_402 - podlaha krovu (strop nad 402) : 87,7*2*2</t>
  </si>
  <si>
    <t>Jednoduché jednokřídlé čtyřtabulkové okno s jednou svislou a jednou vodorovnou příčkou, dovnitř nasazovací, vsazené do kamenného ostění. Zajištění čtyřmi kovanými obrtlíky s protikusy na křídle.</t>
  </si>
  <si>
    <t>380942212RS2</t>
  </si>
  <si>
    <t>Dodatečná helikální výztuž 1 prut, průměr 6 mm, pevnost v tahu 1111 MPa, uložení ve vrtu, v železbetonové konstrukci</t>
  </si>
  <si>
    <t>frézování drážek v cihelném zdivu, zbavení drážky hrubších nečistot a prachových částí, vypláchnutí drážky vodou, vlepení výztuže a aplikace malty nebo tmelu,</t>
  </si>
  <si>
    <t>analogicky sešítí kamenného a smíšeného zdiva : 0,75*95</t>
  </si>
  <si>
    <t>Sanace poškozeného původního zdiva, vyčištění, doplnění materiálu, přezdění uvolněných částí</t>
  </si>
  <si>
    <t>poškozené zdivo Horního hradu : 30</t>
  </si>
  <si>
    <t>Podrobný průzkum narušeného zdiva</t>
  </si>
  <si>
    <t>Zřízení provizorního zajištění zdiva - opěrná kce z trámků 180/180 mm a fošen tl.40 mm, vč. dodávky řeziva</t>
  </si>
  <si>
    <t>971024561R00</t>
  </si>
  <si>
    <t>Vybourání otvorů ve zdivu kamenném a smíšeném ve zdivu kamenném na jakoukoliv maltu vápenou nebo vápenocementovou, plochy do 1 m2, tloušťky do 600 mm</t>
  </si>
  <si>
    <t>základovém nebo nadzákladovém, včetně pomocného lešení o výšce podlahy do 1900 mm a pro zatížení do 1,5 kPa  (150 kg/m2),</t>
  </si>
  <si>
    <t>analogicky pro opravu poškozeného zdiva cca 10% objemu : 30*0,1</t>
  </si>
  <si>
    <t xml:space="preserve">8, : </t>
  </si>
  <si>
    <t>Součet: : 7,50000</t>
  </si>
  <si>
    <t>Součet: : 150,00000</t>
  </si>
  <si>
    <t xml:space="preserve">1,2,4,5,6,7,8, : </t>
  </si>
  <si>
    <t>Součet: : 4,02890</t>
  </si>
  <si>
    <t>953941312R00</t>
  </si>
  <si>
    <t>Osazení předmětů na hmoždinky osazení hasicího přístroje</t>
  </si>
  <si>
    <t>viz TZ : 8</t>
  </si>
  <si>
    <t>44984124R</t>
  </si>
  <si>
    <t>přístoj hasicí práškový; PG6PDC; výtlačný prostředek dusík; náplň 6 kg; dostřik 5 m; doba činnosti 23 s</t>
  </si>
  <si>
    <t>310-01</t>
  </si>
  <si>
    <t>Zazdívka otvorů - lokální zazdívky</t>
  </si>
  <si>
    <t>NÁVRH: ZATMELENÍ (OPTICKÉ SJEDNOCENÍ) STYKU HRANY NOVODOBĚ VYSEKANÝCH KONCŮ ZAZDÍVKY S HRANOU PŮVODNÍ VSTUPNÍ NIKY SE SEGMENTOVÝM ZÁKLENKEM (PROVEDE RESTAURÁTOR S LICENCÍ MK ČR).</t>
  </si>
  <si>
    <t>dále viz Restaurátorsko-konzervační intence pro restaurování vybraných prostor hradu Bečov nad Teplou.</t>
  </si>
  <si>
    <t>místnost č.KV_101 - lokální zazdívky - předpoklad : 10</t>
  </si>
  <si>
    <t>611-01</t>
  </si>
  <si>
    <t>Závěrečná celoplošná retuš prováděná restaurátorem, trhliny a kaverny</t>
  </si>
  <si>
    <t>viz PD - Restaurátorsko-konzervátorské intence pro restaurování hradu Bečov nad Teplou</t>
  </si>
  <si>
    <t>místnost č.KV_101 - lokální trhliny na stěnách, klenbě a žebrech : 10*0,1</t>
  </si>
  <si>
    <t>místnost č.KV_101 - lokální zazdívky : 0,25*10</t>
  </si>
  <si>
    <t>místnost č.DJ_101 - lokální trhlina dl. cca 1780 mm : 1,78*0,1</t>
  </si>
  <si>
    <t xml:space="preserve">                              - lokální trhlina dl. cca 1400 mm : 1,4*0,1</t>
  </si>
  <si>
    <t>místnost č.DJ_102 - lokální trhlina dl. cca 3500 mm : 3,5*0,1</t>
  </si>
  <si>
    <t xml:space="preserve">                              - lokální trhlina dl. cca 1255 mm : 1,255*0,1</t>
  </si>
  <si>
    <t xml:space="preserve">                              - lokální trhlina dl. cca 1300 mm : 1,3*0,1</t>
  </si>
  <si>
    <t>místnost č.DJ_103 - lokální trhlina dl. cca 3750 mm : 3,75*0,1</t>
  </si>
  <si>
    <t xml:space="preserve">                              - lokální trhlina dl. cca 3750 mm : 3,75*0,1</t>
  </si>
  <si>
    <t xml:space="preserve">                              - lokální trhlina dl. cca 1600 mm : 1,6*0,1</t>
  </si>
  <si>
    <t>místnost č.SK_101 - lokální trhlina dl. cca 1600 mm : 1,6*0,1</t>
  </si>
  <si>
    <t xml:space="preserve">                              - lokální trhlina dl. cca 1450 mm : 1,45*0,1</t>
  </si>
  <si>
    <t>místnost č.SP_101 - lokální trhlina dl. cca 700 mm : 0,7*0,1</t>
  </si>
  <si>
    <t>Úprava omítek v místě zhlaví měněných trámů</t>
  </si>
  <si>
    <t>Před započetím prací lokální zpevnění, konzervace a zajištění přelepů omítkových ploch v nejbližším okolí uvažovaných prací (pás šíře cca 250 mm), aby bylo minimalizováno jejich případné poškození (provede restaurátor s příslušnou licencí MK ČR):</t>
  </si>
  <si>
    <t>dále viz též PD - Restaurátorsko-konzervátorské intence pro restaurování hradu Bečov nad Teplou</t>
  </si>
  <si>
    <t>DJ_101 (pod stropními trámy) 12.25 bm; 03,00 m2 : 3</t>
  </si>
  <si>
    <t>DJ_102 (pod stropními trámy) 06.10 bm; 01,55 m2 : 1,55</t>
  </si>
  <si>
    <t>DJ_103 (pod stropními trámy) 06.10 bm; 01.55 m2 : 1,55</t>
  </si>
  <si>
    <t>Stávající dubové podkladky pod stropními trámy zazděné ve zdivu Donjonu, restaurátorská oprava</t>
  </si>
  <si>
    <t>3.NP - 2. patro, popis prvku a návrh na jeho opravu nebo restaurování viz D1.1.9 Tabulky truhlářských prvků</t>
  </si>
  <si>
    <t>Materiál: tvrdé dřevo</t>
  </si>
  <si>
    <t>Zazděné (ztužující) dubové fošny ve zdivu pod stropními trámy a (lokálně) nad podlahou v místnostech Donjonu.</t>
  </si>
  <si>
    <t>Dřevo mírně znečištěno, lokální degradace v místech dlouhodobého zatékání.</t>
  </si>
  <si>
    <t>Návrh restaurátorsko-řemeslné obnovy (opravy) prvků:</t>
  </si>
  <si>
    <t>Jemné restaurátorské očištění (provede restaurátor s příslušnou licencí MK ČR)</t>
  </si>
  <si>
    <t>Lokální výměna (resp. doplnění) degradovaných přesně vytypovaných partií formou repliky a místní analogie (viz. schéma)</t>
  </si>
  <si>
    <t xml:space="preserve">tabulky ostatních prvků : </t>
  </si>
  <si>
    <t>místnost č.DJ_101 : 12,25</t>
  </si>
  <si>
    <t>místnost č.DJ_102 : 6,1</t>
  </si>
  <si>
    <t>místnost č.DJ_103 : 6,1</t>
  </si>
  <si>
    <t>105_T</t>
  </si>
  <si>
    <t>Stávající jednokřídlé svlakové dveře 1790/1170 mm, se zárubní v západní stěně místnosti SK_101</t>
  </si>
  <si>
    <t>Rozměry: výška: 1790 mm, šířka: 1170 mm, zárubeň výška: 2140 mm, šířka: 1400 mm</t>
  </si>
  <si>
    <t>Dveře deskové konstrukce se dvěma svlaky, dvěma kovanými táhlovými (pásovými) závěsy a s kovanou petlicí se štítkem. Trámy tesané, prkna řezaná bez ohoblování. Dřevo bez povrchové úpravy.</t>
  </si>
  <si>
    <t>111_T</t>
  </si>
  <si>
    <t>Stávající prkénko s datací v místnosti č. DJ_103</t>
  </si>
  <si>
    <t xml:space="preserve">5, : </t>
  </si>
  <si>
    <t>Součet: : 0,01000</t>
  </si>
  <si>
    <t>101_Z</t>
  </si>
  <si>
    <t>Kované jednokřídlé dveře mezi místnostmi SP_101 a SK_101</t>
  </si>
  <si>
    <t>1.NP - přízemí, popis prvku a návrh na jeho opravu nebo restaurování viz D1.1.9 Tabulky kovářských a zámečnických prvků</t>
  </si>
  <si>
    <t xml:space="preserve">9, : </t>
  </si>
  <si>
    <t>Součet: : 0,10000</t>
  </si>
  <si>
    <t>101_K</t>
  </si>
  <si>
    <t>Kamenné ostění portálu mezi místnostmi SP_101 a SK_101; 1370/2310 mm, světlost otvoru: 1010/1960 mm</t>
  </si>
  <si>
    <t>Navržená koncepce restaurátorského zásahu na daném prvku:  lokální očištění, konzervační ošetření</t>
  </si>
  <si>
    <t>Návrh na restaurování prvku (provede restaurátor s příslušnou licencí MK ČR):</t>
  </si>
  <si>
    <t>- očištění povrchu ostění osátím prachových depozit a lokální zajištění dochovaných povrchových úprav</t>
  </si>
  <si>
    <t>- preventivní ošetření povrchu kovářských prvků odrezením a antikorozním nátěrem</t>
  </si>
  <si>
    <t>106_K</t>
  </si>
  <si>
    <t>Kamenné ostění - gotický portál se zalomeným nadpražím, s hranolovým okoseným profilem a širokou, drážkou pro dveře na vnitřní straně v západní stěně místnosti DJ_101</t>
  </si>
  <si>
    <t>1050/2050 mm, světlost otvoru: 980-1755 mm 980-1755 mm</t>
  </si>
  <si>
    <t>- statické zabezpečení prvku bez doplnění chybějící pravé dolní části záklenku a pravé stojky</t>
  </si>
  <si>
    <t>- restaurátorské zajištění navazujících gotických omítek</t>
  </si>
  <si>
    <t>- vyplnění spáry mezi prasklými částmi prahu vápennou maltou</t>
  </si>
  <si>
    <t>- doplnění uvolněného a vypadlého spárování vápennou maltou</t>
  </si>
  <si>
    <t>- důsledný pravidelný monitoring stavu celé konstrukce včetně vyhodnocení stavu konstrukce minimálně dvakrát do roka</t>
  </si>
  <si>
    <t xml:space="preserve">12,13, : </t>
  </si>
  <si>
    <t>Součet: : 0,02500</t>
  </si>
  <si>
    <t>Stávající jednokřídlé svlakové dveře se zárubní v západní stěně místnosti SK_101</t>
  </si>
  <si>
    <t>Materiál: smrkové dřevo, kov</t>
  </si>
  <si>
    <t>Současný stav - před restaurováním:</t>
  </si>
  <si>
    <t>Dřevo znečištěno, kované prvky napadeny rzí, visací zámek chybí. Ve spodní části dveří výsprava, do zárubně (u petlice) natlučeny novodobé hřeby a víčka od lahví.</t>
  </si>
  <si>
    <t>Návrh na restaurování (provede restaurátor s příslušnou licencí MK ČR):</t>
  </si>
  <si>
    <t>Odstranění novodobých hřebů a víček</t>
  </si>
  <si>
    <t>Upevnění výspravy křídla.</t>
  </si>
  <si>
    <t>Sávající prkénko s datací v místnosti č. DJ_103</t>
  </si>
  <si>
    <t>Prkénko s letopočtem „1686“ přibité na fošnový záklop stropu místnosti.</t>
  </si>
  <si>
    <t>Návrh na restaurování (provede restaurátor s příslušnou licencí MK ČR): Jemné restaurátorské očištění</t>
  </si>
  <si>
    <t>Fixace letopočtu</t>
  </si>
  <si>
    <t>Kované jednokřídlé dveře mezi místnostmi SP_101 a SK_101, vyrobené z kovaných plechových plátů vzájemně snýtovaných kovanými nýty;</t>
  </si>
  <si>
    <t>2000/1120 mm</t>
  </si>
  <si>
    <t>Plechová výplň je osazena do obvodového rámu z kovaného pásového profilu (cca 50/8 mm), který vyztužují dva úhlopříčné svlaky, tři horizontální a jeden vertikální svlak. Svlaky jsou spolu s rámem vzájemně prosazované a nýtované k plechové výplni z vnitřní strany dveří. Ve středu dveří v křížení svlaků je přinýtovaná kovaná skládaná plechová rozeta.</t>
  </si>
  <si>
    <t>Z horního a spodního horizontálního svlaku vychází závěsy dveří upevněné čtyřhrannými maticemi a nýty, zakončené stočenými panty a zavěšenými na trny závěsů, které jsou osazeny do kamenného ostění. Z vnitřní strany dveří je osazen kazetový zámek s novodobými zásahy oprav a novodobou klikou a štítkem z venkovní strany. Venkovní strana dveří je osazena dvěma kovanými madly. Pod štítkem zámku je patrný otvor po původní dveřní zástrči, osazené z vnitřní a ovládané z venkovní strany dveří, ta byla nahrazena a překryta kazetovým zámkem.</t>
  </si>
  <si>
    <t>Povrch materiálu dveří je celkově zkorodovaný, místy jsou patrné zbytky černého nepůvodního nátěru a stopy vápenného nátěru. Zejména ve spodní části dveří je patrný značný úbytek materiálu vlivem koroze, a to především na plechové výplni, která je poškozena i mechanicky, místně po celé ploše dveří, (trhliny materiálu, zkorodované otvory po chybějících nýtech, místy jsou nýty nahrazeny metrickými šrouby, deformace rámu dveří, ulomená část svlaku, místy vlivem deformace rámu a svlaků, nedoléhá plechová výplň).</t>
  </si>
  <si>
    <t>Nepůvodní, dodatečně instalovaný kazetový zámek jeví stopy necitlivých dodatečných oprav (novodobý krycí plech uchycený metrickými šrouby, novodobý štítek s klikou).</t>
  </si>
  <si>
    <t>Celkově jsou dveře funkční.</t>
  </si>
  <si>
    <t>Restaurování prvku:</t>
  </si>
  <si>
    <t>Při restaurování (vzhledem ke konzervačnímu charakteru) budou veškeré zásahy omezeny pouze na restaurování a obnovu u provozně a účelově funkčních částí dveří.</t>
  </si>
  <si>
    <t>Celkové mechanické očištění povrchu od koroze a zbytků nátěrů. Odstranění nepůvodního spojovacích prvků (šroubů) ve spodní části dveří. Demontáž plechových plátů ve spodní části dveří s velkým úbytkem materiálu a jejich restaurování, doplněním chybějícího materiálu. Následně jejich kompletace, nahrazení šroubových spojů kovanými nýty a obnova chybějících nýtových spojů, způsobujících další možnou deformaci konstrukce dveří. U původních šroubových spojů nahrazení novodobé šestihranné matice kovanými čtyřhrannými maticemi.</t>
  </si>
  <si>
    <t>Mechanismus kazetového zámku po demontáži očistit, zrestaurovat funkční díly mechanismu, doplnit chybějící, nahradit součásti nepůvodních šroubových spojů a krycího plechu. Novodobý štítek a kliku nahradit slohovou replikou formou místní analogie.</t>
  </si>
  <si>
    <t>Povrchová úprava: po mechanickém očištění dveří, napuštění povrchu roztokem taninu a pasivace hloubkové koroze, po opětovném mechanickém očištění opakovaná pasivace taninem, závěrečná konzervace voskem.</t>
  </si>
  <si>
    <t>Kamenné ostění portálu mezi místnostmi SP_101 a SK_101;</t>
  </si>
  <si>
    <t>1370/2310 mm, světlost otvoru: 1010/1960 mm</t>
  </si>
  <si>
    <t>Tento portál propojuje prostor schodiště vedoucí podél kaple do místnosti v přízemí nacházející se hned za kaplí. Portál má pravoúhlý tvar a jeho ostění se skládá z vysokého hranolového prahu, dvou hranolových stojek a prostého hranolového překladu. Do pravé stojky jsou zapuštěny dva železné šrouby s matkami a podložkami ve tvaru čtyřlistů, pomocí nichž jsou do ostění upevněny závěsy na masivní dřevěné dveře pobité z lícové strany plechem. Na vnitřní straně ostění je kromě závěsů do druhé stojky vsazeno kované velké oko, do nějž má zapadnout západka zámku osazeného na dveří. Domníváme se, že tyto kovářské prvky pocházejí z novogotické úpravy hradu v době po polovině 19. století. Samotné kamenné ostění je možná starší, ale možná pochází ze stejného období jako zmíněné kovářské prvky. Povrch kamene pokrývá souvislý bílý vápenný nátěr, a kromě něj se na pravé stojce nalézá také mladší úprava provedená dekorativním válečkem žlutookrovou barvou. Místy jsou tyto povrchové úpravy znečištěné nebo mechanicky poškozené v důsledku pochozího provozu. Mladší povrchová úprava se zčásti sprašuje.</t>
  </si>
  <si>
    <t>rozměry:</t>
  </si>
  <si>
    <t>Tento portál spojuje místnosti DJ_101 s místností DJ_102. Je umístěn ve východním koutě místnosti DJ_102. Jedná se o gotický lomený portál s okosením s drápky v dolní části, motivem typickým pro pozdní období gotického slohu. Na rubové straně byla v celém rozsahu ostění vysekána drážka, do níž byly zapuštěny dveře, které se otevíraly do místnosti DJ_102.</t>
  </si>
  <si>
    <t>Ostění portálu se skládá z nízkého kamenné prahu zapuštěného do podlahy, levé stojky, levého úseku dolní části záklenku a vrcholové části záklenku. Pravá dolní část záklenku a pravá stojka portálu chybí. Byly vybourány nejspíše v souvislosti s utilitárním rozšířením průchodu do místnosti DJ_102 společně s přilehlou částí zdiva.</t>
  </si>
  <si>
    <t>Tento hrubý zásah do původní podoby portálu narušil jeho konstrukci. Dochovaná část ostění je proto v této chvíli nestabilní stejně jako přilehlé části zdiva mezi místnostmi DJ_101 a DJ_102. Na samotném ostění se projevují v této chvíli deformace, které by v budoucnu mohly vést k destrukci dalších částí ostění.</t>
  </si>
  <si>
    <t>Povrch ostění pokrývá vrstva prachových nečistot, které jsou v případě prahu zašlapány do povrchových vrstev kamene. Lokálně se objevují drobná mechanická poškození související s běžným pochozím provozem v minulosti. Přes okraje ostění jsou zčásti přetaženy omítky, kterými byly opatřeny v různých časových etapách zdi okolo ostění. Kromě toho se na povrchu kamene objevují pozůstatky starších povrchových úprav ve formě vápenných nátěrů vesměs bílé barevnosti. Tu a tam jsou patrné i jiné barevné úpravy nanesené na tenkou vrstvičku vápenného štuku, které jsou ovšem pokryté silnější vrstvou nečistot, a to i nečistot evidentně mastných.</t>
  </si>
  <si>
    <t>Do ostění byly v minulosti kotveny různé kovářské prvky, které sloužily k zavěšení dveří nebo k jejich uzavření pomocí zámku. Stopy po instalaci kovového oka najdeme v horní části levé stojky na lícové straně ostění. Stopy po závěsech pro dveře se zase objevují na levé stojce a na levém úseku záklenku na rubové straně portálu.</t>
  </si>
  <si>
    <t>Kamenný práh, který je zhotoven z jiného typu jemnozrnějšího pískovce je prasklý se širokou otevírající se spárou v levé části prahu.</t>
  </si>
  <si>
    <t>Jak už bylo řečeno výše, otvor rámovaný tímto kamenným ostěním byl v minulosti drasticky zvětšen, přičemž došlo k odstranění pravé části ostění od vrcholového úseku záklenku až ke kamennému prahu. V důsledku tohoto zásahu v průběhu času došlo k poklesu vrcholové části záklenku a k otevření spáry mezi vrcholovou části záklenku a levým dolním úsekem záklenku trhlinou a následným přílišným tlakem na dolní část vrcholového úseku záklenku na jeho levé straně ke vzniku trhlin v těchto místech. Deformace konstrukce ostění portálu se zejména na rubové straně propisují také v podobě sítě trhlin probíhajících nad portálem v přilehlé části zdiva.</t>
  </si>
  <si>
    <t>Navržená koncepce restaurátorského zásahu na daném prvku:</t>
  </si>
  <si>
    <t>762-03</t>
  </si>
  <si>
    <t>Konzervace a ošetření gotických trámů</t>
  </si>
  <si>
    <t>a) konzervace a ošetření gotického trámu bez polychromie č. 1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</si>
  <si>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b) konzervace a ošetření gotických trámů bez polychromie č. 1,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</si>
  <si>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místnost č.DJ_102 : 0,3*3*5,7*2</t>
  </si>
  <si>
    <t>místnost č.DJ_103 : 0,3*3*6*1</t>
  </si>
  <si>
    <t>Restaurování nástěnných maleb - gotická a renesanční výzdoba kaple</t>
  </si>
  <si>
    <t xml:space="preserve">výkres č.D.1.1.3 - půdorys 1.NP - přízemí a výkres  č.D.1.1.4 - půdorys 2.NP - 1.patro : </t>
  </si>
  <si>
    <t xml:space="preserve">a výkres č.D.1.1.8 - tabulky místností : </t>
  </si>
  <si>
    <t xml:space="preserve">místnost č.KV_101, 201 - plochy - ACAD : </t>
  </si>
  <si>
    <t>stěny : 253,3</t>
  </si>
  <si>
    <t>klenby : 107,8</t>
  </si>
  <si>
    <t>799-02</t>
  </si>
  <si>
    <t>Restaurování nástěnných maleb - ryté kresby na stěnách</t>
  </si>
  <si>
    <t xml:space="preserve">výkres  č.D.1.1.3 - půdorys 1.NP - přízemí : </t>
  </si>
  <si>
    <t>místnost č.DJ_103 : 4</t>
  </si>
  <si>
    <t>KLENBA KAPLE</t>
  </si>
  <si>
    <t>Žebrová klenba kaple</t>
  </si>
  <si>
    <t>Kaple se nachází v mohutné hranolové věži severního traktu horního hradu v Bečově. Kaple není orientovaná. Presbytář se nachází zhruba na severní straně prostoru kaple. Kaple zaujímá dvě etáže prostoru hradu a je přístupná pouze z jižní stěny sousedící se schodištěm. Sklenuta je dvěma příčně obdélnými poli křížové klenby s žebry vybíhajícími z kuželovitých konzol, což platí pro žebra diagonální i pro žebra příčná oddělující obě pole klenby. V místě protnutí diagonálních žeber jsou osazeny kruhové svorníky. Svorník na jižním poli je zdoben točenicí ze čtyř vinných listů, svorník na severním poli hráběmi, což je erbovní znamení rodu z Rýzmburka, který v té době hrad Bečov vlastnil. Samotná žebra jsou členěna pouze jedním výžlabkem.</t>
  </si>
  <si>
    <t>Pravděpodobně v souvislosti s výmalbou kápí a stěn kaple získala žebra i svorníky a konzoly stávající barevnou úpravu v podobě jakéhosi mramorování v barevnosti sytě zlato okrové a cihlově červené lokálně s tmavě hnědým žilkováním.</t>
  </si>
  <si>
    <t>Tyto konstrukční klenební prvky byly zhotoveny ze středně zrnného křemitého bělavého a velmi kvalitního pískovce. Spárování bylo původně provedeno vápennou maltou.</t>
  </si>
  <si>
    <t>Kaple byla pravděpodobně dodatečně ve třicátých letech 14. století vložena do staršího objektu hradu. Další významná úprava kaple proběhla okolo roku 1400, kdy kaple získala stávající figurální a dekorativní výmalbu. Menší úpravy kaple proběhly v 16. století (okenní otvory na východní stěně) a pak pravděpodobně až v rámci regotizačních úprav hradu na sklonku 19. století. Někdy v průběhu těchto úprav byly zbourány empory na jižní straně, kde se nachází vstup do kaple z přilehlého schodiště. Otisk jejich kleneb je dobře patrný na jižní stěně i přilehlých úsecích východní a západní stěny kaple. Z mladších úprav kaple pochází také otvor na jižní stěně kaple.</t>
  </si>
  <si>
    <t>V celém prostoru kaple jsou patrné rozsáhlé statické poruchy, které se projevují rozvojem trhlin a místy i vypadáváním uvolněných částí zdiva a omítek. Tato situace byla v případě otvoru na jižní stěně řešena provizorním zajištěním pomocí výdřevy.</t>
  </si>
  <si>
    <t>Na samotné konstrukci klenby se tyto rozsáhlé statické poruchy prostoru kaple, které mohou souviset s tím, že tento prostor byl do původní konstrukce této části hradu dodatečně vložen i tím, že posléze prodělal některé nevhodné úpravy a devastační zásahy stejně jako dlouhodobou neúdržbou, která se projevuje na celé této části areálu bečovského zámku. Konkrétní příčiny těchto poruch by měly být posouzeny statikem tak, aby mohla být navržena účinná sanace těchto poruch, protože stav tohoto prostoru, zejména všech jeho historicky i výtvarně nejhodnotnějších částí – klenební konstrukce a omítek s malbami – je havarijní.</t>
  </si>
  <si>
    <t>Na samotné klenební konstrukci tvořené výše uvedenými kamennými prvky a zděnými kápěmi se tyto poruchy projevují celkovým poklesem kamenných prvků, jejich odtržením od okraje omítek, a dokonce i místy propadem původních klenebních křivek. Tyto tvarové deformace se pohybují v řádu dvou až tří centimetrů, a proto není divu, že zejména v případě svorníků s výběhy žeber a přilehlých úseků diagonálních žeber dochází k drcení kamenných prvků v místě dosedných ploch, které již nejsou od sebe odděleny vrstvou malty, ale dosedají přímo na sebe. Malta ve spárách totiž byla většinou zcela vydrcena nebo vypadla v důsledku dlouhodobé neúdržby. To se samozřejmě spolupodílí na rozsahu deformace celé konstrukce, kde zejména v dolní třetině průběhu příčného žebra oddělujícího obě pole klenby došlo k propadu původní křivky, která má v tomto místě zcela opačný průběh a neplní tak již svou původní statickou funkci. V důsledku pohybu celého žebra došlo také k zasunutí vrcholových úseků žebra do otevřené trhliny mezi kápěmi klenby a dalším vyosením úseků žeber v horních polovinách křivky ve směru podélné osy žebra. Tato vyosení se pohybují v rozsahu od několika milimetrů až po 2 centimetry.</t>
  </si>
  <si>
    <t>Nadměrným namáháním jinak velmi kvalitních a odolných kamenných prvků v místě dosedných ploch dochází ke vzniku vlasových trhlin, ale v jižním poli klenby i k odlomení a drcení části hmoty žeber. Rozvoj trhlin je takový, že reálně hrozí další odpadávání úlomků žeber v blízké budoucnosti.</t>
  </si>
  <si>
    <t>V místě styku žeber a kápí, jak už bylo řečeno dochází k odtrhávání okrajů omítek od okrajů žeber a mezi samotnými kamennými prvky a zděnými kápěmi dochází ke vzniku trhlin širokých místy až dva centimetry a ke vzájemnému poklesu a propadu žeber i kápí klenby. Následkem toho dochází k deformaci samotných zděných kápí, což se na líci projevuje vznikem sítě trhlin a odpadávání větších či menších kusů omítek nejvíce právě v místech styku okrajů omítek se žebry. 2. NP - 1. PATRO KLENBA KAPLE typ prvku: kamenický</t>
  </si>
  <si>
    <t>NKP SHaZ BEČOV NAD TEPLOU - SO 05 RESTAUROVÁNÍ HORNÍHO HRADU - AKTUALIZACE 03/2021 • NPÚ ÚPS V PRAZE •</t>
  </si>
  <si>
    <t>PD PRO PROVEDENÍ STAVBY • ING. ARCH. MIROSLAV TUPÝ, BŘEZEN 2021</t>
  </si>
  <si>
    <t>Deformace klenební konstrukce se pak pochopitelně promítá do vzniku sítě trhlin v obvodových stěnách kaple nebo i velké trhliny ve vrcholu záklenku otvoru na jižní straně, provizorně zajištěné zmíněnou výdřevou.</t>
  </si>
  <si>
    <t>Tato neblahá situace klenební konstrukce byla v minulosti restaurátory-malíři provizorně řešena vyklínováním nejvíce vybraných úseků žeber a svorníků. Ve vrcholu příčného žebra byla instalována subtilní výdřeva, provedená z latí a malého trámku, zajištěná opět dřevěnými klíny. Při prohlídce stavu klenební konstrukce z pojízdného lešení bylo zjištěno, že tato výdřeva neplní žádnou podpěrnou funkci. Instalované dřevěné klíny naopak zamezují zhoršení celé situace a zabraňují dalšímu poklesu kamenných konstrukčních prvků a tím i dalším deformacím celé klenby.</t>
  </si>
  <si>
    <t>Vzhledem k rozsahu a charakteru poškození klenební konstrukce doporučujeme až do okamžiku provádění restaurátorských a jiných sanačních prací omezit pohyb v tomto prostoru na minimum, protože reálně hrozí pád úlomků omítek nebo kamenných prvků.</t>
  </si>
  <si>
    <t>Instalované klíny a výdřevu je třeba považovat za provizorní řešení, které je navíc potřeba pravidelně kontrolovat. Monitoring stavu klenby by se měl zaměřit na kontrolu stavu vyklínování a sledování postupu poruch na klenbě i přilehlých stěnách. Pravidelná kontrola by měla probíhat minimálně jednou za tři měsíce a pak vždy v období prudkých změn teplot a vlhkosti vzduchu a po náhlých otřesech stavby způsobených například i rázovou vlnou způsobenou letadlem.</t>
  </si>
  <si>
    <t>Doporučujeme k sanaci celého prostoru přistoupit v nejbližším možném termínu, protože jinak hrozí další poškození a ztráty původních kamenných prvků a malovaných omítek, které jsou společně hlavními nositeli památkových hodnot tohoto gotického prostoru. V případě kamenných prvků další oddalování opravy povede k tomu, že některé ze stávajících prvků budou muset být nahrazeny kopiemi, což bude znamenat určitou ztrátu autenticity tohoto mimořádného prostoru.</t>
  </si>
  <si>
    <t>Restaurátorské práce lze provést pouze z těžkého bezotřesového lešení, které bude zapřeno přes ochranné prostředky do zdí, a to proto, že bude třeba při opravě část žebrové konstrukce zapřít do tohoto lešení. Je nezbytně nutné, aby se této konstrukce nepřenášely případné otřesy do opravovaných kamenných prvků klenby.</t>
  </si>
  <si>
    <t>Prohlídka stavu žebrové konstrukce z lešení potvrdila, že pro obnovení statické funkce této konstrukce bude muset dojít v rámci následujícího restaurátorského zásahu k přeosazení vybraného úseku žebra, dále v případě dalších dvou úseků žeber k nahrazení rozsáhlých úbytků kamene formou doplňků, ale také k nahrazení jednoho krátkého úseku žebra sekanou kopií. Jedině tak totiž bude možné obnovit plynulý průběh oblouku tak, aby nedocházelo v důsledku přílišného tlaku na vybrané části konstrukce žeber k destrukci dalších úseků žeber v podobě trhlin a následného odlomení hmoty kamene. Jedná se o úseky žeber ve vrcholové části jihozápadního pole klenby dotýkajících se svorníku zdobeného čtyřmi trojlisty. V případě úseku nacházejícího se na jižní straně klenby (A) bude zásah spočívat v jeho přeosazení, v případě úseku orientovaného směrem na západ (B) a úseku orientovaného směrem na sever (C) bude třeba vzniklý defekt řešit pomocí modelačního doplňku (z umělého, popř. přírodního kamene) a v případě úseku žebra orientovaného na východ (D) je třeba daný prvek vyjmout a nahradit jej sekanou kopií. V jeho případě totiž došlo nejen k rozsáhlému úbytku modelace, ale navíc celý úsek žebra je protkán trhlinami do té míry, že nemůže nadále plnit statickou funkci. Uvolnění úseků příčného žebra oddělujícího obě pole klenby (E) navrhujeme tuto poruchu řešit pouze důsledným vyplněním spáry mezi žebry a kápěmi klenby. Navržený postup zachycují také přiložené nákresy.</t>
  </si>
  <si>
    <t>Restaurování tedy proběhne kombinací konzervačního a rekonstrukčního postupu, a to proto, že je nezbytně nutné obnovit stabilitu žebrové klenby a její nosnou funkci, což v konečném důsledku povede také k zajištění omítkových ker a zdiva kápí klenby.</t>
  </si>
  <si>
    <t>Návrh na restaurování prvků (provede restaurátor s příslušnou licencí MKČR):</t>
  </si>
  <si>
    <t>- zajištění a stabilizace prvků, které nebudou snímány pomocí fixace k těžkému bezotřesovému lešení</t>
  </si>
  <si>
    <t>- šetrné osátí povrchu kamenných prvků klenby od prachových depozit</t>
  </si>
  <si>
    <t>- fixace stávajících povrchových úprav ve spolupráci s restaurátory-malíři</t>
  </si>
  <si>
    <t>- uvolnění spár u snímaného prvku určeného k přeosazení s lokálním statickým zajištěním</t>
  </si>
  <si>
    <t>- sejmutí prvku určeného k přeosazení a jeho uložení na deponii (předpoklad přímo na lešení)</t>
  </si>
  <si>
    <t>- vytvoření šablony pro doplněk na daných úsecích žebra u svorníku v jihozápadního pole klenby (úseky B a C) pomocí zhotoveného odlitku daného úseku žebra</t>
  </si>
  <si>
    <t>- zhotovení doplňku variantně v umělém nebo přírodním kameni a jeho následné osazení (vzhledem ke způsobu zhotovení odlitku nebude třeba upravovat kotvící lůžko)</t>
  </si>
  <si>
    <t>- očištění sejmutého prvku od pozůstatků starších osazovacích malt</t>
  </si>
  <si>
    <t>- prolepení trhlin na výbězích svorníku a přilehlých žebrech jihozápadní části klenby (svorník s trojlisty, úseky žeber dosedající ke svorníku) bez snímání prvku pomocí prostředků na epoxidové bázi s</t>
  </si>
  <si>
    <t>modifikací proti stékavosti (jedná se o staticky silně namáhané spoje) probarveným ve hmotě do barvy kamene</t>
  </si>
  <si>
    <t>- injektáže a zajištění lože sejmutého úseku žebra pomocí injektážních prostředků na minerální bázi s vápenným pojivem s klínováním přírodním kamenivem</t>
  </si>
  <si>
    <t>- zpětné osazení sejmutého úseku žebry dle osazovací šablony na vápennou maltu s klínování přírodním kamenivem s dodržením spárořezu a patřičného vzepětí oblouku s průběžným zajištěním do konstrukce lešení</t>
  </si>
  <si>
    <t>- po vyzrání vápenných malt, odstranění podpůrného lešení</t>
  </si>
  <si>
    <t>- provedení finální úpravy (lokální plastická retuš materiály na bázi umělého kamene a lokální barevná retuš ve spolupráci s restaurátory-malíři)</t>
  </si>
  <si>
    <t>300-11</t>
  </si>
  <si>
    <t>ZÁKLENEK OKENNÍ NIKY S OMEZENOU STABILITOU, PROVIZORNĚ STATICKY PODEPŘENÝ</t>
  </si>
  <si>
    <t>NÁVRH: PEČLIVÉ VYČIŠTĚNÍ DUTINY,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 PODROBNĚ VIZ. TABULKY MÍSTNOSTÍ (D.1.1.8) A "R-KI".</t>
  </si>
  <si>
    <t>místnost č.KV_201 : 1</t>
  </si>
  <si>
    <t xml:space="preserve">trhliny : </t>
  </si>
  <si>
    <t>místnost č.DJ_201 - lokální trhlina dl. cca 1750 mm : 1,75*0,1</t>
  </si>
  <si>
    <t xml:space="preserve">                              - lokální trhlina dl. cca 3850 mm : 3,85*0,1</t>
  </si>
  <si>
    <t xml:space="preserve">                              - lokální trhlina dl. cca 1880 mm : 1,88*0,1</t>
  </si>
  <si>
    <t xml:space="preserve">                              - lokální trhlina dl. cca 1860 mm : 1,86*0,1</t>
  </si>
  <si>
    <t xml:space="preserve">                              - lokální trhlina dl. cca 1125 mm : 1,125*0,1</t>
  </si>
  <si>
    <t xml:space="preserve">                              - lokální trhlina dl. cca 3900 mm : 3,9*0,1</t>
  </si>
  <si>
    <t>místnost č.DJ_202 - lokální trhlina dl. cca 1960 mm : 1,96*0,1</t>
  </si>
  <si>
    <t xml:space="preserve">                              - lokální trhlina dl. cca 6850 mm : 6,85*0,1</t>
  </si>
  <si>
    <t xml:space="preserve">                              - lokální trhlina dl. cca 4850 mm : 4,85*0,1</t>
  </si>
  <si>
    <t>místnost č.DJ_203 - lokální trhlina dl. cca 1580 mm : 1,58*0,1</t>
  </si>
  <si>
    <t xml:space="preserve">                              - lokální trhlina dl. cca 3770 mm : 3,77*0,1</t>
  </si>
  <si>
    <t xml:space="preserve">                              - lokální trhlina dl. cca 1900 mm : 1,9*0,1</t>
  </si>
  <si>
    <t xml:space="preserve">                              - lokální trhlina dl. cca 7750 mm : 7,75*0,1</t>
  </si>
  <si>
    <t>místnost č.SK_201 - lokální svislé trhliny dl. cca 7285 mm : 7,285*0,1</t>
  </si>
  <si>
    <t xml:space="preserve">                              - lokální trhlina dl. cca 4380 mm : 4,38*0,1</t>
  </si>
  <si>
    <t xml:space="preserve">                              - lokální trhlina dl. cca 775 mm (vstup do kaple) : 0,775*0,1</t>
  </si>
  <si>
    <t xml:space="preserve">                              - lokální trhlina dl. cca 4195 mm : 4,195*0,1</t>
  </si>
  <si>
    <t xml:space="preserve">zazdívky apod. : </t>
  </si>
  <si>
    <t>místnost č.DJ_201 - úprava h - režné cihelné zdivo jižní stěny : 2,5</t>
  </si>
  <si>
    <t>DJ_201 (pod stropními trámy) 25.30 bm; 06,35 m2 : 6,35</t>
  </si>
  <si>
    <t>DJ_202 (pod stropními trámy) 12.70 bm; 03,20 m2 : 3,2</t>
  </si>
  <si>
    <t>DJ_203 (pod stropními trámy) 12.60 bm; 03,10 m2 : 3,1</t>
  </si>
  <si>
    <t>GÁZOVÉ PŘELEPY UVOLNĚNÉ OMÍTKY POD STROPEM SEVERNÍ A JIŽNÍ STĚNY</t>
  </si>
  <si>
    <t xml:space="preserve">NÁVRH: INJEKTÁŽ, PODTMELENÍ, KONZERVACE - PODROBNĚ VIZ. TABULKY MÍSTNOSTÍ (D.1.1.8) A "R-KI" : </t>
  </si>
  <si>
    <t>místnost č. DJ_203 - S a J stěna - předpoklad : 2</t>
  </si>
  <si>
    <t xml:space="preserve">1,3,4, : </t>
  </si>
  <si>
    <t>Součet: : 0,08325</t>
  </si>
  <si>
    <t>místnost č. DJ_201 : 25,3</t>
  </si>
  <si>
    <t>místnost č. DJ_202 : 12,7</t>
  </si>
  <si>
    <t>místnost č. DJ_203 : 12,6</t>
  </si>
  <si>
    <t>205_T</t>
  </si>
  <si>
    <t>Stávající vestavěná policová skříňka ve východní stěně místnosti DJ_201</t>
  </si>
  <si>
    <t>Rozměry: šířka: 480 mm, výška: 1370 mm, hloubka: 370 mm, tloušťka fošen: 60 mm</t>
  </si>
  <si>
    <t>Materiál: borové dřevo</t>
  </si>
  <si>
    <t>Vestavěná gotická skříňka (z původní výstavby hradu kolem r. 1360) se dvěma poličkami a jehlanovým zakončením je zhotovena z částečně vyhlazených fošen a zasazena do zdi (patrně již při stavbě). Dřevo bez povrchové úpravy.</t>
  </si>
  <si>
    <t>Dřevo silně znečištěno, police opotřebovány.</t>
  </si>
  <si>
    <t>Opatrné restaurátorské očištění mechanickou cestou od prachu a nečistot, jinak bez úprav.</t>
  </si>
  <si>
    <t>207_T</t>
  </si>
  <si>
    <t>Stávající dřevěná sedátka v okenní nice severní stěny místnosti č. DJ_201</t>
  </si>
  <si>
    <t>Rozměry: délka: 1000 mm, šířka: 580 mm, tloušťka: 30-35 mm</t>
  </si>
  <si>
    <t>Dvě gotická sedátka lichoběžníkového tvaru vč. jedné podlážky (z původní výstavby hradu kolem r. 1360) částečně zazděná ve špaletě okna, zhotovená ze tří prken (podlážka z jednoho prkna). Dřevo bez povrchové úpravy.</t>
  </si>
  <si>
    <t>Dřevo silně znečištěno, opotřebováno a některé části chybí.</t>
  </si>
  <si>
    <t>Opatrné restaurátorské očištění mechanickou cestou od prachu a nečistot, jinak bez úprav</t>
  </si>
  <si>
    <t>209_T</t>
  </si>
  <si>
    <t>Stávající dřevěná sedátka v okenní nice jižní stěny místnosti č. DJ_201</t>
  </si>
  <si>
    <t>Rozměry: Sedátka: délka: 900 mm, šířka: 400 mm, tloušťka: 30-35 mm</t>
  </si>
  <si>
    <t>Podlážka: délka: 900 mm, šířka: 250 mm</t>
  </si>
  <si>
    <t>Dvě gotická sedátka lichoběžníkového tvaru vč. jedné podlážky (z původní výstavby hradu kolem r. 1360) částečně zazděná ve špaletě okna, zhotovená ze tří prken, napravo chybí asi polovina, nalevo zazděna a částečně seříznuta (podlážka z jednoho prkna). Dřevo bez povrchové úpravy.</t>
  </si>
  <si>
    <t>217_T</t>
  </si>
  <si>
    <t>Fragmenty prken sedátek a parapetu v okenní nice severní stěny místnosti č. DJ_203</t>
  </si>
  <si>
    <t>Rozměry: Fragment parapetu 120/1050 mm, dva fragmenty sedáků ve stěně</t>
  </si>
  <si>
    <t>Zazděná torza gotických sedátek a okenního parapetu (z původní výstavby hradu kolem r. 1360). Dřevo bez povrchové úpravy.</t>
  </si>
  <si>
    <t>Dřevo silně znečištěno, opotřebováno, prvky z velké části chybí.</t>
  </si>
  <si>
    <t xml:space="preserve">8,9,10,11, : </t>
  </si>
  <si>
    <t>201_K</t>
  </si>
  <si>
    <t>Kamenné ostění - pozdně gotický portál půlkruhově zakončený s bohatou profilací v západní stěně, místnosti SK_201</t>
  </si>
  <si>
    <t>Kamenné ostění - pozdně gotický portál půlkruhově zakončený s bohatou profilací v západní stěně místnosti SK_201;</t>
  </si>
  <si>
    <t>1750/2300 mm, světlost otvoru: 1175/1280-1865 mm</t>
  </si>
  <si>
    <t>Tento portál propojuje místnost SK_201 s místností DJ_201. Je přístupný po dvoustupňovém dřevěném schodišti. Jedná se o půlkruhem ukončené pozdně gotické ostění s bohatou profilací, v níž se mísí tvarosloví pozdní gotiky a saské renesance. Ze soklové části v podobě hladkého výrazného okosení vybíhá profilace střídající oblouny a výžlabky s tím, že oblouny vyrůstají z nízkých válcových soklíků členěných tordovaným žlábkováním. Jedná se o velmi jemnou a precisní kamenickou práci doloženou kamenickými značkami mistrů, kteří tento prvek zhotovili.</t>
  </si>
  <si>
    <t>Na povrchu ostění se dochovaly četné pozůstatky starších povrchových úprav. Podobně jako jinde jsou vnější strany ostění překryty tenkými vrstvičkami omítek, které sem byly přetaženy z okolních úseků zdí. To platí pro lícovou i rubovou stranu portálu. Na lícové straně ostění tyto omítky vytvářely okolo ostění pravidelnou paspartu.</t>
  </si>
  <si>
    <t>Celý portál se skládá z vysokého hranolového prahu, dvou stojek a dvou dílů záklenku. Jednotlivé díly byly vysekány velmi přesně a osazeny na tenkou spáru. Na vnitřní části pravé stojky se nacházejí dva kruhové otvory svědčící o osazení kovářských prvků souvisejících se zamykáním dveří uzavírajících původně tento prostup. V horním otvoru se dodnes nachází zbytek kovového čepu.</t>
  </si>
  <si>
    <t>Na rubové straně portálu se objevují stopy po osazení kovových závěsů pro dveře, a to v podobě dvou párů otvorů se zbytky kovových čepů v dolní části levé stojky a dolní části levého úseku záklenku. Na pravé stojce na rubové straně je v její horní části také malý zbytek kotvící části osazeného kovářského prvku, pravděpodobně zarážky pro závoru. Všechny tyto kovářské prvky jsou mírně korodované.</t>
  </si>
  <si>
    <t>Povrch ostění pokrývá nesouvislá vrstva prachových nečistot, místy jsou v důsledku pochozího provozu portálem v minulosti zapité hlouběji do struktury kamene. Následkem pochozího provozu a lokálního zvýšeného namáhání ostění zavěšenými dveřmi se na ostění vyskytují mechanická poškození, která vypovídají o stáří a způsobu používání tohoto kamenického prvku.</t>
  </si>
  <si>
    <t>Kromě lokálně uvolněného a vypadlého spárování mezi jednotlivými prvky patří k největším poškozením portálu drobné trhliny a mechanické defekty způsobené zvýšeným namáháním rubové strany levé stojky ostění.</t>
  </si>
  <si>
    <t>- restaurátorské očištění zbytků kování, závěrečná konzervace voskem</t>
  </si>
  <si>
    <t>- osazení nového svlakového dveřního křídla vč. kování 2.23/T formou místní analogie (podrobně viz. Tabulka truhlářských a tesařských prvků)</t>
  </si>
  <si>
    <t>- lokální zajištění dochovaných povrchových úprav (ve spolupráci s restaurátory s licencí MK ČR pro restaurování figurálních nástěnných maleb; přesný rozsah bude dohodnut před započetím prací)</t>
  </si>
  <si>
    <t>203_K</t>
  </si>
  <si>
    <t>Kamenné ostění - pozdně gotický portál půlkruhově zakončený s bohatou profilací ve východní stěně, místnosti SK_201 (vstup do Kaple)</t>
  </si>
  <si>
    <t>Kamenné ostění - pozdně gotický portál půlkruhově zakončený s bohatou profilací ve východní stěně místnosti SK_201 (vstup do Kaple);</t>
  </si>
  <si>
    <t>1680/2300 mm, světlost otvoru: 1185/1285-1860 mm</t>
  </si>
  <si>
    <t>Tento portál propojuje místnost SK_201 s druhým patrem kaple. Jedná se o půlkruhem ukončené pozdně gotické ostění s bohatou profilací, v níž se mísí tvarosloví pozdní gotiky a saské renesance. Ze soklové části v podobě hladkého výrazného okosení vybíhá profilace střídající oblouny a výžlabky s tím, že oblouny vyrůstají z válcových soklíků členěných tordovaným žlábkováním.</t>
  </si>
  <si>
    <t>Jedná se o velmi jemnou a precisní kamenickou práci doloženou značkami mistrů, kteří tento prvek zhotovili. Na povrchu ostění se dochovaly četné pozůstatky starších povrchových úprav. Podobně jako jinde jsou vnější strany ostění překryty tenkými vrstvičkami omítek, které sem byly přetaženy z okolních úseků zdí, což platí pro lícovou i rubovou stranu portálu.</t>
  </si>
  <si>
    <t>Celý portál se skládá z vysokého hranolového prahu, dvou stojek a dvou dílů záklenku. Jednotlivé díly byly vysekány velmi přesně a osazeny na tenkou spáru. Na vnitřní části levé stojky se nacházejí dva otvory po kovářských prvcích souvisejících s osazením dveří uzavírajících původně tento prostup. V obou otvorech se dodnes nacházejí části těchto kovových prvků, které jsou mírně korodované. Podobný zbytek kovového čepu se nachází také na vnitřní straně pravé stojky.</t>
  </si>
  <si>
    <t>Povrch ostění pokrývá nesouvislá vrstva prachových nečistot, místy však v důsledku pochozího provozu portálem v minulosti jsou nečistoty zapité hlouběji do povrchu kamene. Následkem pochozího provozu a lokálního zvýšeného namáhání ostění zavěšenými dveřmi se objevují rozsáhlejší mechanická poškození, která vypovídají o stáří a způsobu používání tohoto kamenického prvku.</t>
  </si>
  <si>
    <t>Kromě lokálně uvolněného a vypadlého spárování mezi jednotlivými prvky patří k největším poškozením portálu trhlina, která se propisuje spárou mezi oběma díly záklenku. Spára se zde rozevírá směrem dolů a přímo na ni navazuje velká trhlina v přilehlé části zdiva. Je zřejmé, že celá konstrukce se zde deformuje. Jedná se o pokračování poruchy, která se propisuje celým prostorem kaple a která se projevuje odtržením klenebních kápí od žeber a rozvojem trhlin v dolních úsecích žeber klenby.</t>
  </si>
  <si>
    <t>Pravděpodobně se stejnou statickou poruchou souvisí vydrolení a rozpraskání úseků zdiva po stranách stojek portálu, nejvíce právě na rubové straně, která se obrací do prostoru hradní kaple.</t>
  </si>
  <si>
    <t>- stabilizace a zajištění ostění</t>
  </si>
  <si>
    <t>- související úpravy dveřní niky: osazení demontovatelné dřevěné podesty a zábradlí 2.21/T (podrobně viz. Tabulka truhlářských a tesařských prvků)</t>
  </si>
  <si>
    <t>- vyklínování horní části portálu se snahou vrátit tento úsek do původní polohy a následné důsledné vyplnění navazujících trhlin injektážním prostředkem na minerální bázi určeným na kámen a opětovné vyzdění uvolněného a vypadlého zdiva</t>
  </si>
  <si>
    <t>- důsledné vyplnění vypadlého a uvolněného spárování vápennou maltou</t>
  </si>
  <si>
    <t>205_K</t>
  </si>
  <si>
    <t>Kamenná sedátka s vyžlabenou spodní hranou konzolového přesahu, pod ostěním sdruženého okna v severní stěně místnosti SK_201 (pravé okno)</t>
  </si>
  <si>
    <t>Kamenná sedátka s vyžlabenou spodní hranou konzolového přesahu (pravá část z většiny nahrazená betonovou mazaninou) pod ostěním sdruženého okna v severní stěně místnosti SK_201 (pravé okno);</t>
  </si>
  <si>
    <t>1300/450-760 mm</t>
  </si>
  <si>
    <t>Pod výše popsaným kamenným ostěním se v hluboké špaletě okenního výklenku nacházejí dvě sedátka vyzděná z lomového kamene, v případě levého sedátka se svrchní stranou zakrytou kamennými kvádry, v případě pravého sedátka zakryté kamennou deskou jen v zadní třetině sedací plochy. Levé kamenné sedátko se skládá celkem ze čtyř dílů s tím, že díly, které se nacházejí na čelní straně sedací plochy, jsou profilované.</t>
  </si>
  <si>
    <t>Na povrchu jednotlivých kamenných částí sedátka se nacházejí prachové depozity, na bočních stranách se pak objevují také pozůstatky starších povrchových úprav. Jednotlivé díly sedátka jsou uvolněné, spárování mezi nimi je totiž vypadlé. Navíc zdivo pod krajními díly sedátka je také zčásti rozvolněné. Čelní krajní díl sedátka je natolik uvolněný, že hrozí jeho posunutí ze stávajícího místa a případný pád.</t>
  </si>
  <si>
    <t>- stabilizace krajního čelního dílu sedátka</t>
  </si>
  <si>
    <t>- přeosazení krajního čelního dílu levého sedátka na nové maltové lože</t>
  </si>
  <si>
    <t>- vyplnění spár mezi díly sedátka a mezi zdivem vápennou maltou</t>
  </si>
  <si>
    <t>207_K</t>
  </si>
  <si>
    <t>Kamenná sedátka s vyžlabenou spodní hranou konzolového přesahu, pod ostěním sdruženého okna v severní stěně místnosti SK_201 (levé okno)</t>
  </si>
  <si>
    <t>Kamenná sedátka s vyžlabenou spodní hranou konzolového přesahu pod ostěním sdruženého okna v severní stěně místnosti SK_201 (levé okno);</t>
  </si>
  <si>
    <t>Pod výše popsaným kamenným ostěním sdruženého okna se v hluboké špaletě okenního výklenku nachází dvě sedátka vyzděná z lomového kamene se svrchní stranou zakrytou silnými kamennými deskami s jednoduchou profilací.</t>
  </si>
  <si>
    <t>Na povrchu jednotlivých kamenných částí sedátka se nacházejí prachové depozity, na bočních stranách se pak objevují také pozůstatky starších povrchových úprav. Desky levého i pravého sedátka jsou mimoto ještě znečištěné černou olejovou barvou (asfaltem). Vnější rohy obou sedátek jsou silně mechanicky poškozené. Chybí zde velké objemy kamene. Povrch lomových ploch také pokrývá vrstva nečistot. Drobná mechanická poškození se nacházejí i na vnitřních hranách sedátek.</t>
  </si>
  <si>
    <t>- šetrné lokální očištění od asfaltového znečištění</t>
  </si>
  <si>
    <t>- šetrné odstranění olejových nátěrů pomocí zábalů</t>
  </si>
  <si>
    <t>- lokální zajištění dochovaných povrchových úprav (ve spolupráci s restaurátory s licencí MK ČR pro restaurování figurálních nástěnných maleb)</t>
  </si>
  <si>
    <t>- úprav struktury a barevnosti povrchu cementových omítek nároží</t>
  </si>
  <si>
    <t>212_K</t>
  </si>
  <si>
    <t>Kamenné ostění - gotický portál se zalomeným nadpražím do prévetu v západní stěně místnosti DJ_203</t>
  </si>
  <si>
    <t>Kamenné ostění - gotický portál se zalomeným nadpražím do prévetu v západní stěně místnosti DJ_203;</t>
  </si>
  <si>
    <t>1100/2060 mm, světlost otvoru: 750/1630 mm</t>
  </si>
  <si>
    <t>Jedná se o jednoduchý portál se záklenkem ve tvaru lomeného oblouku. Do místnosti se obrací svou rubovou stranou, v níž byla vysekána drážka pro osazení dveří, jež se otvíraly do místnosti. Portál se skládá z dvojitého prahu, dvou stojek a dvou dílů záklenku stýkajících se ve vrcholu lomeného oblouku. Na původní práh, prasklý v důsledku pohybu stavby, byl v minulosti na nízkou cihelnou vyrovnávací vyzdívku osazen druhý práh, který běží jen od vnitřní strany jedné stojky ke druhé, zatímco původní práh podbíhá pod stojkami. Otvor průchodu na prévet je dnes zazděný, a to až k patkám záklenků ostění portálu.</t>
  </si>
  <si>
    <t>Povrch ostění překrývají vápenné nátěry ale i tenké vrstvičky štuku, které přecházejí na ostění portálu z okolní plochy stěny. Na ostění jsou patrné pozůstatky po kotvení kovářských prvků – na levé stojce po kotvení závěsů dveří a na pravé stojce po nějaké západce sloužící k zajištění dveří zevnitř prévetu. Kámen je v těchto místech mechanicky poškozený, ve dvou ze zmíněných otvorů se nacházejí pozůstatky lehce korodovaného kovářského prvku.</t>
  </si>
  <si>
    <t>Ve vrcholu záklenku se na pravé straně ostění objevuje velké mechanické poškození. Spárování mezi oběma díly záklenku je zvětší části vypadlé. Částečně uvolněné a vypadlé je také spárování mezi pravou stojkou a pravým dílem záklenku portálu.</t>
  </si>
  <si>
    <t>Dolní prasklý práh se otevírá dva centimetry širokou trhlinou. Vyrovnávací cihelná vyzdívka mezi prahy je zčásti vydrolená a druhý práh je rovněž prasklý. Mimoto zde došlo na vnějším líci v místě praskliny k dolomení části kamene.</t>
  </si>
  <si>
    <t>I povrch tohoto prvku pokrývá souvislá vrstva prachových nečistot. S výjimkou prahu však tyto nečistoty nepronikly hlouběji do struktury kamene.</t>
  </si>
  <si>
    <t>- lokální konzervace stávajících vápenných nátěrů</t>
  </si>
  <si>
    <t>- očištění zazdívky</t>
  </si>
  <si>
    <t>- osazení uvolněné cihly v koruně zazdívky do vápenné malty</t>
  </si>
  <si>
    <t>214_K</t>
  </si>
  <si>
    <t>Kamenné ostění – vnější novogotický portál se zalomeným nadpražím a s ozdobnou kružbou (s novým, zasklením v kovových profilech) + vnitřní fragment gotického profilovaného ostění (parapetní kus a</t>
  </si>
  <si>
    <t>Kamenné ostění – vnější novogotický portál se zalomeným nadpražím a s ozdobnou kružbou (s novým zasklením v kovových profilech) + vnitřní fragment gotického profilovaného ostění (parapetní kus a dolní fragmenty stojek s drážkou pro zasklení a plochou po chybějícím středním sloupku) v severní stěně Kaple KV_201;</t>
  </si>
  <si>
    <t>1282/3350 mm</t>
  </si>
  <si>
    <t>Celek se skládá jednak z fragmentu gotického okna tvořeného parapetním dílem s výběhem středového prutu a dvou úseků stojek ostění a dále z ostění okna s kružbou, které pochází z neogotické úpravy Horního hradu. Fragment gotického ostění okna se nachází dnes ve vnitřní části zdi a někdejší úsek otvoru v dolní části vyplňuje vyzdívka. Původní okno bylo výrazně užší, jak o tom svědčí nejen rozměry fragmentu, ale také šíře špalety. Za tímto fragmentem se zdvíhá novogotické okno s podstatně širší špaletou a jednoduchou kružbou, která nedosedá na střední prut.</t>
  </si>
  <si>
    <t>Fragment gotického okna je silně znečištěn prachovými nečistotami a také stavebním rumem. V pravé části parapetního dílu se nachází široká trhlina.</t>
  </si>
  <si>
    <t>Novogotické ostění je rovněž povrchově znečištěné prachovými depozity. Spárování mezi jednotlivými díly provedené tmavým materiálem s hydraulickým pojivem je lokálně uvolněné a vypadlé. Jinak nejsou na daných prvcích patrná žádná závažná poškození.</t>
  </si>
  <si>
    <t>- z důvodu ochrany nástěnný ch maleb případná aplikace ochranné UV fólie na zasklení okna</t>
  </si>
  <si>
    <t>- vyplnění trhliny v parapetním dílu fragmentu gotického okna vápennou maltou</t>
  </si>
  <si>
    <t>- vyjmutá starší dřevěná výplň horního okna 1.20/T uložená v místnosti SK_101 (podrobně viz. Tabulka truhlářských a tesařských prvků)</t>
  </si>
  <si>
    <t xml:space="preserve">14,15,16,17,18,19, : </t>
  </si>
  <si>
    <t>Součet: : 0,18000</t>
  </si>
  <si>
    <t>Konzervace a ošetření gotických trámů - polychrom. dekorativní malba</t>
  </si>
  <si>
    <t>a) m.č.DJ_201 -  konzervace a ošetření polychromovaných gotických trámů č. 1, 2, 7, 8, 10 - 12, 15, 16, 18 a 19 -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</si>
  <si>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b) m.č.DJ_202 - konzervace a ošetření polychromovaných gotických trámů č. 1, 2, 3, 8, 9, 10 -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</si>
  <si>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c) m.č.DJ_ 203 - konzervace a ošetření polychromovaných gotických trámů č. 1, 2, 5 - 7, 9, 10 -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</si>
  <si>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 xml:space="preserve">úpravy a výměry viz D.1.1.8 Tabulky místností : </t>
  </si>
  <si>
    <t xml:space="preserve">výkres  č.D.1.1.4 - půdorys 2.NP - 1.patro : </t>
  </si>
  <si>
    <t>místnost č.DJ_201 : 2,5</t>
  </si>
  <si>
    <t>místnost č.DJ_202 : 4</t>
  </si>
  <si>
    <t>místnost č.DJ_203 : 1,5</t>
  </si>
  <si>
    <t>místnost č.DJ_301 - lokální trhlina dl. cca 3300  mm : 3,3*0,1</t>
  </si>
  <si>
    <t xml:space="preserve">                              - lokální trhlina dl. cca 4920 mm : 4,92*0,1</t>
  </si>
  <si>
    <t xml:space="preserve">                              - lokální trhlina dl. cca 4170 mm : 4,17*0,1</t>
  </si>
  <si>
    <t xml:space="preserve">                              - lokální trhlina dl. cca 1320 mm : 1,32*0,1</t>
  </si>
  <si>
    <t>místnost č.DJ_302 - lokální svislá trhlina dl. cca 4050 mm : 4,05*0,1</t>
  </si>
  <si>
    <t xml:space="preserve">                              - lokální tenká trhlina dl. cca 5750 mm : 5,75*0,1</t>
  </si>
  <si>
    <t xml:space="preserve">                              - lokální trhlina dl. cca 3700 mm : 3,7*0,1</t>
  </si>
  <si>
    <t xml:space="preserve">                              - lokální trhlina dl. cca 4050 mm : 4,05*0,1</t>
  </si>
  <si>
    <t xml:space="preserve">                              - lokální trhlina dl. cca 4150 mm : 4,15*0,1</t>
  </si>
  <si>
    <t xml:space="preserve">                              - lokální trhlina dl. cca 4650 mm : 4,65*0,1</t>
  </si>
  <si>
    <t>místnost č.DJ_303 - lokální trhlina dl. cca 4140 mm : 4,14*0,1</t>
  </si>
  <si>
    <t xml:space="preserve">                              - lokální svislá trhlina dl. cca 2050 mm : 2,05*0,1</t>
  </si>
  <si>
    <t xml:space="preserve">                              - lokální svislá trhlina dl. cca 4170 mm : 4,17*0,1</t>
  </si>
  <si>
    <t xml:space="preserve">                              - lokální trhlina dl. cca 6450 mm : 6,45*0,1</t>
  </si>
  <si>
    <t>místnost č.SK_301 - lokální tenké trhliny dl. cca 9750 mm : 9,75*0,1</t>
  </si>
  <si>
    <t xml:space="preserve">                              - lokální trhlina dl. cca 1080 mm : 1,08*0,1</t>
  </si>
  <si>
    <t xml:space="preserve">                              - lokální trhlina dl. cca 2425 mm : 2,425*0,1</t>
  </si>
  <si>
    <t xml:space="preserve">                              - lokální vodorovné trhliny dl. cca 4780 mm : 4,78*0,1</t>
  </si>
  <si>
    <t xml:space="preserve">                              - lokální trhlina dl. cca 600 mm : 0,6*0,1</t>
  </si>
  <si>
    <t>místnost č.KV_301 - lokální trhlina dl. cca 3750 mm : 3,75*0,1</t>
  </si>
  <si>
    <t xml:space="preserve">                              - lokální trhlina dl. cca 2250 mm : 2,25*0,1</t>
  </si>
  <si>
    <t xml:space="preserve">                              - lokální trhlina dl. cca 1700 mm : 1,7*0,1</t>
  </si>
  <si>
    <t xml:space="preserve">                              - lokální trhlina dl. cca 1750 mm : 1,75*0,1</t>
  </si>
  <si>
    <t xml:space="preserve">                              - lokální trhlina dl. cca 1800 mm : 1,8*0,1</t>
  </si>
  <si>
    <t xml:space="preserve">výkres č. D.1.1.5 - půdorys 3.NP - 2.patro : </t>
  </si>
  <si>
    <t>DJ_301 (pod stropními trámy) 25.90 bm; 06,50 m2 : 6,5</t>
  </si>
  <si>
    <t>DJ_302 (pod stropními trámy) 25.10 bm; 06,20 m2 : 6,2</t>
  </si>
  <si>
    <t>DJ_302 (nad podlahou) 25.10 bm; 06,20 m2 : 6,2</t>
  </si>
  <si>
    <t>DJ_303 (pod stropními trámy) 25.20 bm; 06,30 m2 : 6,3</t>
  </si>
  <si>
    <t>DJ_303 (nad podlahou) 25.20 bm; 06,30 m2 : 6,3</t>
  </si>
  <si>
    <t xml:space="preserve">2, : </t>
  </si>
  <si>
    <t>Součet: : 1,57500</t>
  </si>
  <si>
    <t xml:space="preserve">tabulka ostatních prvků : </t>
  </si>
  <si>
    <t>místnost č.DJ_301 - pod stropními trámy : 25,9</t>
  </si>
  <si>
    <t>místnost č.DJ_302 - pod stropními trámy : 25,1</t>
  </si>
  <si>
    <t>místnost č.DJ_302 - nad podlahou : 25,1</t>
  </si>
  <si>
    <t>místnost č.DJ_303 - pod stropními trámy : 25,2</t>
  </si>
  <si>
    <t>místnost č.DJ_303 - nad podlahou : 25,2</t>
  </si>
  <si>
    <t>306_T</t>
  </si>
  <si>
    <t>Stávající dvoukřídlá skříňka v SV koutě místnosti SK_301</t>
  </si>
  <si>
    <t>Rozměry: délka: 1550 mm, šířka: 1280 mm</t>
  </si>
  <si>
    <t>Skříňka využívající okenní otvor s dvojicí otvíravých a skládacích křídel, sestavených z úzkých bočnic a dvou dvířek, osazených v dřevěném rámu. Dvířka zavěšena na čtyřech kuličkových závěsech, zlamování pomocí čtyř skříňových pantů. Na pravém křídle trojice kovaných zástrčí a skříňový (krabicový) zámek (bez klíče). Na rubu levého křídla tužkové epigrafické nápisy, špaleta skříně dodatečně pobita latěmi. Povrchová úprava: šedozelený krycí nátěr.</t>
  </si>
  <si>
    <t>Konstrukce a upevnění k otvoru uvolněno. Povrchová úprava silně znečištěna, kování napadeno rzí.</t>
  </si>
  <si>
    <t>Očištění saponátovým roztokem nebo přípravkem s obsahem vosku</t>
  </si>
  <si>
    <t>Odstranění nevhodných prvků (latí) ze špalety</t>
  </si>
  <si>
    <t>Celková truhlářská oprava, repase vč. revize ukotvení rámu do zdiva</t>
  </si>
  <si>
    <t>Restaurování tužkových epigrafických nápisů</t>
  </si>
  <si>
    <t>314_T</t>
  </si>
  <si>
    <t>Stávající dřevěná sedátka v okenní nice severní stěny místnosti č. DJ_301</t>
  </si>
  <si>
    <t>Rozměry: Sedátka: délka: 900 mm, šířka: 330-600 mm, tloušťka: 30 mm</t>
  </si>
  <si>
    <t>Podlážka: délka: 600 mm, šířka: 300 mm</t>
  </si>
  <si>
    <t>316_T</t>
  </si>
  <si>
    <t>Stávající dřevěná sedátka v okenní nice jižní stěny místnosti č. DJ_301</t>
  </si>
  <si>
    <t>Rozměry: Sedátko levé: délka: 900 mm, šířka: 500 mm, tloušťka: 70 mm</t>
  </si>
  <si>
    <t>Sedátko pravé: délka: 900 mm, šířka: 540 mm, tloušťka: 35 mm</t>
  </si>
  <si>
    <t>Podlážka: délka torza: 200 mm, tloušťka: 45 mm</t>
  </si>
  <si>
    <t>317_T</t>
  </si>
  <si>
    <t>Stávající zazděná dřevěná sedátka ve východní stěně místnosti č. DJ_301</t>
  </si>
  <si>
    <t>Rozměry: Sedátko levé: délka: 770 mm, tloušťka: 70 mm</t>
  </si>
  <si>
    <t>Sedátko pravé: délka: 620 mm, tloušťka: 60 mm</t>
  </si>
  <si>
    <t>Podlážka: délka torza: 500 mm, tloušťka: 60 mm</t>
  </si>
  <si>
    <t>Dvě gotická sedátka vč. jedné podlážky (z původní výstavby hradu kolem r. 1360) zazděná ve východní stěně v místnosti DJ_301. Povrchová úprava: stopy vápenného nátěru, jinak bez povrchové úpravy.</t>
  </si>
  <si>
    <t>323_T</t>
  </si>
  <si>
    <t>Stávající dřevěná sedátka v okenní nice severní stěny místnosti č. DJ_303</t>
  </si>
  <si>
    <t>Rozměry: Sedátko levé: délka: 900 mm, šířka: 540 mm, tloušťka: 30-35 mm</t>
  </si>
  <si>
    <t>Sedátko pravé: délka: 900 mm, šířka: 520 mm, tloušťka: 30-35 mm</t>
  </si>
  <si>
    <t>Podlážka: délka: 700 mm, šířka: 200 mm</t>
  </si>
  <si>
    <t xml:space="preserve">6,7,8,9,10, : </t>
  </si>
  <si>
    <t>Součet: : 0,00810</t>
  </si>
  <si>
    <t>301_K</t>
  </si>
  <si>
    <t>Profilovaný překlad sdruženého okna druhotně</t>
  </si>
  <si>
    <t>3.NP - 2. patro, popis prvku a návrh na jeho opravu nebo restaurování viz D1.1.9 Tabulky kamenických prvků</t>
  </si>
  <si>
    <t>Profilovaný překlad sdruženého okna druhotně použitý do zdiva v západní stěně místnost KV_301;</t>
  </si>
  <si>
    <t>1540/380 mm (viditelné rozměry)</t>
  </si>
  <si>
    <t>Překlad sdruženého pozdně gotického okna byl druhotně zazděn v dolní části západní stěny dané místnosti. Překlad byl zazděn směrem do místnosti svou lícovou stranou, proto je na něm patrná profilace, ale také pozůstatky povrchových úprav ve formě bílých vápenných nátěrů.</t>
  </si>
  <si>
    <t>Kromě prachových depozit a drobných mechanických poškození související s novým osazením prvku se zde neobjevují žádná poškození</t>
  </si>
  <si>
    <t>302_K</t>
  </si>
  <si>
    <t>Kamenné ostění sdruženého okna v severní stěně místnosti SK_301 (pravé okno), okenní ostění</t>
  </si>
  <si>
    <t>Kamenné ostění sdruženého okna v severní stěně místnosti SK_301 (pravé okno), okenní ostění rozděleno dvěma dřevěnými profilovanými sloupky (pilířky) na 3 okenní otvory;</t>
  </si>
  <si>
    <t>2530/2840 mm, světlost otvoru: 2450/2380 mm</t>
  </si>
  <si>
    <t>Jedná se o ostění sdruženého okna, skládajícího se ze tří jednoduchých obdélných oken bez vnitřního kříže. Samotné ostění tvoří parapet, dvě dvoudílné stojky, dvoudílný přímý překlad a dvojice dřevěných pilířků nahrazujících někdejší pilířky kamenné. Ostění je profilované jak na vnější, tak na vnitřní straně. Profilace probíhá celým překladem a dvěma třetinami výšky stojek, jak je to u pozdně gotických okenních ostění typické. Parapet je naopak hladký.</t>
  </si>
  <si>
    <t>Na vnitřní straně se na vnějších okrajích ostění nacházejí souvrství povrchových úprav v podobě nátěrů, ale i tenké vrstvičky vápenného štuku (zejména na pravé části překladu).</t>
  </si>
  <si>
    <t>Kromě toho se na povrchu nachází vrstva prachových depozit. Nejvíce poškozenou částí ostění je parapet, který v minulosti praskl. V současnosti je prasklina na parapetu zatmelená a stabilizovaná.</t>
  </si>
  <si>
    <t>303_K</t>
  </si>
  <si>
    <t>Kamenné ostění sdruženého okna v severní stěně místnosti SK_301 (levé okno), okenní ostění rozděleno</t>
  </si>
  <si>
    <t>Kamenné ostění sdruženého okna v severní stěně místnosti SK_301 (levé okno), okenní ostění rozděleno dvěma profilovanými pilířky (stojkami) na 3 okenní otvory;</t>
  </si>
  <si>
    <t>2740/2740 mm, světlost otvoru: 3x 780/2380 mm</t>
  </si>
  <si>
    <t>Jedná se o ostění sdruženého okna, skládajícího se ze tří jednoduchých obdélných okenních otvorů bez vnitřního kříže. Samotné ostění tvoří parapet, dvě dvoudílné stojky, dvoudílný přímý překlad a dvojice pilířků. Ostění je profilované jak na vnější, tak na vnitřní straně. Profilace probíhá celým překladem a dvěma třetinami výšky stojek, jak je to u pozdně gotických okenních ostění typické. Parapet i oba pilířky jsou naopak na vnitřní straně hladké.</t>
  </si>
  <si>
    <t>Kromě toho se na povrchu nachází vrstva prachových depozit. Nejvíce poškozenou částí ostění je parapet, který v minulosti praskl. V současnosti je prasklina zatmelená.</t>
  </si>
  <si>
    <t>Na vnitřní straně se na vnějších okrajích ostění nacházejí souvrství povrchových úprav v podobě nátěrů, ale i tenké vrstvičky vápenného štuku. Poslední povrchová úprava má silně zčernalý povrch.</t>
  </si>
  <si>
    <t>307_K</t>
  </si>
  <si>
    <t>Kamenné ostění - pozdně gotický sedlový portál s bohatým profilovaným orámováním s přetínanými pruty</t>
  </si>
  <si>
    <t>Kamenné ostění - pozdně gotický sedlový portál s bohatým profilovaným orámováním s přetínanými pruty, motivem oslího hřbetu ve vrcholu a s ostrvemi a erbovními štítky ve cviklech, ve východní stěně místnosti DJ_302;</t>
  </si>
  <si>
    <t>1660/2540 mm, světlost otvoru: 510-925/1520-1960</t>
  </si>
  <si>
    <t>Jedná se o jeden z nejkrásnějších kamenických prvků Horního hradu. Tímto portálem se vstupuje do reprezentativních prostor někdejšího paláce, skládajících ze dvou místností (DJ_302 a DJ_303). Na rubové straně má ostění portálu tvar sedlového portálku s hladkým ostěním, do nějž je vysekána drážka pro osazení dveří, jež se otevíraly do místnosti DJ_301.</t>
  </si>
  <si>
    <t>Na své lícové straně je však ostění ukončeno motivem oslího hřbetu a profilované dokonce ve dvou liniích. Vnější profilace sleduje základní obdélný tvar kamenného prvku s tím, že drobné oblouny a výžlabky vybíhají až z třetiny výšky stojek, které jsou hladké, a navíc se profilace v těchto místech kříží s vodorovně jdoucími krátkými úseky. V horní rozích pravoúhlého vnějšího okraje ostění je pak tato profilace skosená.</t>
  </si>
  <si>
    <t>V místě záklenku se tato profilace rozvětvuje a její druhá linie sleduje vnitřní stranu ostění vybíhající do již zmíněného motivu oslího hřbetu s tím, že i tady najdeme u paty záklenku křížení profilací. Do ploch cviklů mezi oběma liniemi profilace v horní části ostění jsou vysekány dva erbovní štítky a ve střední části překladu pak dvojice ostrví.</t>
  </si>
  <si>
    <t>Prvek je nejen mimořádně zdobný, ale také perfektně kamenicky provedený, osazený na tenké spáry vyplněné jemným bělavým materiálem. Podobně jako dochovaná část výmalby této místnosti i tento prvek dokládá prolínání světa pozdní gotiky se severskou formou renesance, která do severočeských oblastí proudila zejména ze Saska.</t>
  </si>
  <si>
    <t>Celý portál se skládá z hranolového vysokého prahu, dvou stojek a dvou dílů záklenku a jednoho dílu překladu. Na povrchu lícové strany ostění se nacházejí nejen pozůstatky nátěrů, ale také tenkých vrstviček štuku, jimiž byly přetaženy okraje ostění do ideálního pravoúhlého tvaru. Tyto povrchové úpravy přímo souvisejí s bohatou malířskou výzdobou, která plynule přecházela z kamenného prvku na plochy stěny.</t>
  </si>
  <si>
    <t>Na rubové straně ostění se nacházejí kromě nátěrů a omítek přecházejících z okolních ploch hluboké špalety také stopy po kotvení závěsů pro dveře, a to na levé stojce portálu, jednak v podobě otvoru se zbytkem korodovaného osazovacího čepu a jednak v podobě vylomeného kusu kamene v místě kotvení horního závěsu. Podobně velký objem kamene byl vylomen i na pravé stojce na rubové straně ostění, kde se nacházela kovová západka pro zámek.</t>
  </si>
  <si>
    <t>Povrch všech částí ostění pokrývá v této chvíli souvislá vrstva prachových depozit. Spárování mezi jednotlivými díly portálu je místy uvolněné, místy zcela vypadlé.</t>
  </si>
  <si>
    <t>- lokální spárování a lokální rekonstrukce barevnosti</t>
  </si>
  <si>
    <t>- osazení nového svlakového dveřního křídla vč. kování 3.30/T formou místní analogie (podrobně viz. Tabulka truhlářských a tesařských prvků)</t>
  </si>
  <si>
    <t>Návrh na restaurování prvku (provede restaurátor s příslušnou licencí MKČR):</t>
  </si>
  <si>
    <t>- lokální zajištění dochovaných povrchových úprav (ve spolupráci s restaurátory restaurujícími dochovanou výmalbu místnosti)</t>
  </si>
  <si>
    <t>podrobně viz. Tabulky místností a Restaurátorsko-konzervátorské intence pro restaurování vybraných prostor hradu Bečov nad Teplou</t>
  </si>
  <si>
    <t>308_K</t>
  </si>
  <si>
    <t>Kamenné ostění sdruženého okna v arkýři v západní</t>
  </si>
  <si>
    <t>Kamenné ostění sdruženého okna v arkýři v západní stěně místnosti DJ_302;</t>
  </si>
  <si>
    <t>Rozvinutá šířka 4260/2170 mm, světlost bočních otvorů: 2x 670/1670, světlost čelních otvorů: 2x 970/1670 mm</t>
  </si>
  <si>
    <t>Hlavní reprezentativní místnost Horního hradu se otevírá na své jižní straně velikým arkýřem v nároží vynášeným kamenným sloupky s prostými terčovými hlavicemi a patkami mezi něž jsou osazena na bocích arkýře prostá obdélná okna a na jeho čelní straně pak sdružené okno složené ze dvou obdélných oken oddělených masivním pilířem.</t>
  </si>
  <si>
    <t>Ostění bočních oken se skládají z parapetu překladu jedné stojky a sloupku, který současně představuje druhou stojku ostění. Sdružené okno na čelní straně arkýře se skládá z parapetu, překladu, středového pilíře a stojek právě v podobě zmíněných sloupků. S výjimkou parapetů jsou ostatní části ostění všech oken směrem do místnosti profilované. Sloupky i stojky se skládají ze dvou dílů.</t>
  </si>
  <si>
    <t>Na povrchu lícové strany všech částí ostění oken arkýře se nacházejí nejen vrstvy nátěrů, ale také tenkých vrstviček štuku, jimiž byly přetaženy okraje ostění. I tyto povrchové úpravy přímo souvisejí s bohatou malířskou výzdobou, která plynule přecházela z kamenného prvku na plochy stěny.</t>
  </si>
  <si>
    <t>Kromě prachových nečistot a pouze lokálně uvolněného spárování a stop po zatečení poškozenou střešní konstrukcí na hlavicích sloupků a horních částech překladů se na těchto prvcích neobjevují žádná poškození.</t>
  </si>
  <si>
    <t>- lokální doplnění pohledové části spárování a lokální rekonstrukce barevnosti</t>
  </si>
  <si>
    <t>- lokální doplnění pohledové části spárování vápennou maltou</t>
  </si>
  <si>
    <t>- lokální rekonstrukce povrchových úprav s cílem zčitelnit původní výtvarné řešení této místnosti (ve spolupráci s restaurátory restaurujícími výmalbu místnosti)</t>
  </si>
  <si>
    <t>309_K</t>
  </si>
  <si>
    <t>Kamenné ostění sdruženého okna v západní stěně</t>
  </si>
  <si>
    <t>Kamenné ostění sdruženého okna v západní stěně místnosti DJ_302;</t>
  </si>
  <si>
    <t>1900/2200 mm, světlost otvoru: 2x 630/1690 mm</t>
  </si>
  <si>
    <t>Toto sdružené okno se skládá ze dvou obdélných oken oddělených středním pilířkem a stejně jako okenní ostění arkýře jsou stojky a překlad i střední pilířek i do interiéru profilované.</t>
  </si>
  <si>
    <t>Na povrchu lícové strany všech částí ostění okna se nacházejí nejen vrstvy nátěrů, ale také tenkých vrstviček štuku, jimiž byly přetaženy okraje ostění. I tyto povrchové úpravy přímo souvisejí s bohatou malířskou výzdobou, která plynule přecházela z kamenného prvku na plochy stěny. V případě špalety tohoto okna se zde objevují dvě figury.</t>
  </si>
  <si>
    <t>Kromě prachových nečistot a pouze lokálně uvolněného spárování a stop po zatečení na horních částech překladu se na tomto ostění neobjevují žádná poškození.</t>
  </si>
  <si>
    <t>- konzervační ošetření</t>
  </si>
  <si>
    <t>310_K</t>
  </si>
  <si>
    <t>Kamenné ostění - pozdně gotický sedlový portál s bohatým profilovaným orámováním s přetínanými pruty, motivem oslího hřbetu ve vrcholu a s erbovními štítky ve cviklech, v severní stěně místnosti DJ_302;</t>
  </si>
  <si>
    <t>1470/2480 mm, světlost otvoru: 370-840/1385-1890</t>
  </si>
  <si>
    <t>Jedná se o jeden z nejkrásnějších kamenických prvků Horního hradu. Tento portál totiž propojuje dvě místnosti, které tvořily reprezentativní prostory hradu (DJ_302 a DJ_303). Na rubové straně má ostění portálu podobu sedlového portálku s hladkým ostěním vybíhajícím do oslího hřbetu, do nějž je vysekána drážka pro osazení dveří, jež se otevíraly do místnosti DJ_303. Na své lícové straně je ostění profilované dokonce ve dvou liniích.</t>
  </si>
  <si>
    <t>Vnější profilace sleduje základní obdélný tvar kamenného prvku s tím, že drobné oblouny a výžlabky vybíhají až z třetiny výšky stojek, které jsou hladké, a navíc se profilace v těchto místech kříží s vodorovně jdoucími krátkými úseky, stejně jako se kříží svisle běžící profilace s tou, která sleduje linii přímého překladu v horní části ostění. V místě záklenku se tato profilace rozvětvuje a její druhá linie sleduje vnitřní stranu ostění vybíhající do již zmíněného motivu oslího hřbetu s tím, že i tady najdeme u paty záklenku křížení profilací. Třetí linie profilace vybíhá od paty záklenku paralelně s vnější svislou linií a nahoře v místě překladu se opět protíná s vodorovně jdoucí profilací. Do ploch v cípech portálu mezi přetínanými profily na překlady jsou nadto vysekány dva erbovní štítky.</t>
  </si>
  <si>
    <t>Prvek je nejen mimořádně zdobný, ale také perfektně kamenicky provedený. Podobně jako dochovaná část výmalby této místnosti i tento prvek dokládá prolínání světa pozdní gotiky se severskou formou renesance, která do severočeských oblastí proudila zejména ze Saska.</t>
  </si>
  <si>
    <t>Celý portál se skládá z hranolového vysokého prahu, dvou stojek a dvou dílů záklenku a jednoho dílu překladu. Na povrchu lícové strany ostění se nacházejí nejen vrstvy nátěrů, ale také tenkých vrstviček štuku, jimiž byly přetaženy okraje ostění do ideálního pravoúhlého tvaru. Tyto povrchové úpravy přímo souvisejí s bohatou malířskou výzdobou, která plynule přecházela z kamenného prvku na plochy stěny.</t>
  </si>
  <si>
    <t>Na rubové straně ostění se nacházejí kromě pozůstatků nátěrů a omítek, jež přecházejí z okolních ploch hluboké špalety, kovářské prvky. Na levé stojce portálu jsou to kotvení závěsů pro dveře. Na pravé stojce je do portálu zapuštěno kovové oko pro uzavření dveří. Všechny uvedené kovářské prvky jsou mírně korodované.</t>
  </si>
  <si>
    <t>Kromě stávajícího kotvení dveří se na rubové straně portálu nacházejí stopy po předchozím kotvení s tím, že v horní části pravé stojky došlo na rubové straně k vylomení velkého objemu kamene v souvislosti s dlouhodobým mechanickým namáháním a asi i korozí osazovacího čepu. Menší i když podobné mechanické poškození najdeme také v dolní části této stojky. Vylomení objemu kamene v horní části pravé stojky je takové, že došlo k mírnému poklesu navazujících částí pravé strany ostění a také částečnému vydrolení části spárovací malty.</t>
  </si>
  <si>
    <t>Ostatní mechanická poškození jsou jen drobná a souvisejí s běžným pochozím provozem. Povrch všech částí ostění pokrývá v této chvíli souvislá vrstva prachových depozit. Spárování mezi jednotlivými díly portálu je místy uvolněné, místy zcela vypadlé.</t>
  </si>
  <si>
    <t>- doplnění spárování a lokální rekonstrukce barevnosti</t>
  </si>
  <si>
    <t>- do navazující niky místnosti DJ_303 osazení nové odklápěcí podesty 3.31/T formou místní analogie (podrobně viz. Tabulka truhlářských a tesařských prvků)</t>
  </si>
  <si>
    <t>- doplnění spárování vápennou maltou včetně hloubkového injektování vydrolené spáry mezi pravou stojkou ostění a pokleslým prvkem tvořícím pravou část záklenku ostění</t>
  </si>
  <si>
    <t>- lokální zajištění nátěrů s důrazem na stopy renesanční výmalby – podrobně viz. Tabulky místností a Restaurátorsko-konzervátorské intence pro restaurování vybraných prostor hradu Bečov nad Teplou</t>
  </si>
  <si>
    <t>311_K</t>
  </si>
  <si>
    <t>Kamenné ostění - pozdně gotický sedlový portál s bohatým profilovaným orámováním a s motivem oslího hřbetu ve vrcholu, do prévetu v západní stěně místnosti DJ_303;</t>
  </si>
  <si>
    <t>1580/2300 mm, světlost otvoru: 540-935/1515-1880 mm</t>
  </si>
  <si>
    <t>I tento portál je součástí reprezentativních prostor Horního hradu, jak to napovídá jeho bohaté tvarové řešení. Do místnosti DJ_303 se obrací svou lícovou stranou s bohatou profilací sledující oblouk záklenku ve tvaru oslího hřbetu. Zdvojená profilace přitom sleduje pouze vnitřní linii otvoru portálu, v dolní části nad hladkou částí stojek najdeme opět motiv horizontálního přetínání svisle běžící linie profilace. Zbylé plochy ostění jsou hladké.</t>
  </si>
  <si>
    <t>Celý portál se skládá ze dvou stojek zdvíhající se z prahu vyzděného z cihel, dvou sedlových prvků a překladu s motivem oslího hřbetu. Nepravidelný okraj stojek i překladu napovídá, že i v tomto případě se počítalo, že omítky budou zčásti přetaženy přes okraj kamene a vytvoří zde pravidelnou paspartu. Pozůstatky této úpravy jsou patrné zejména na levé straně ostění. Jinak se na povrchu kamene na lícové straně ostění dochovaly četné pozůstatky nátěrů.</t>
  </si>
  <si>
    <t>I zde se setkáme se stopami po kotvení dveří, tentokrát na rohové straně na levé i pravé stojce. Tyto otvory jsou zčásti zatmelené. Na vnitřní straně ostění se objevují graffiti provedené rudkou. Spárování je na rubové straně ostění provedeno sytě tmavě šedou maltou nevhodného složení.</t>
  </si>
  <si>
    <t>Překlad portálu je prasklý ve vrcholu oblouku oslího hřebu. Trhlina je široké víc jak půlcentimetru a v pravé části překladu již došlo k mírnému poklesu prvku.</t>
  </si>
  <si>
    <t>Jinak je i povrch tohoto ostění pokryt vrstvou prachových deposit, a i zde se setkáme s drobnými mechanickými poškozeními.</t>
  </si>
  <si>
    <t>- obnovení stability ostění</t>
  </si>
  <si>
    <t>- zajištění dochovaných povrchových úprav (ve spolupráci s restaurátory s licencí MK ČR pro restaurování figurálních nástěnných maleb)</t>
  </si>
  <si>
    <t>- injektáž a vyplnění trhliny na prvé stojce injektážním prostředkem na minerální bázi určeným na kámen</t>
  </si>
  <si>
    <t xml:space="preserve">13,14,15,16,17,18,19,20, : </t>
  </si>
  <si>
    <t>Součet: : 0,04400</t>
  </si>
  <si>
    <t>- lokální zajištění nátěrů s důrazem na stopy renesanční výmalby –</t>
  </si>
  <si>
    <t>Konzervace a ošetření gotických trámů - polychrom. bez dekoru</t>
  </si>
  <si>
    <t>D.1.1.9 Tabulky místností</t>
  </si>
  <si>
    <t>a) místnost č.DJ 301 - konzervace a ošetření polychromovaných gotických trámů č. 1 - 3, 7 - 9, 12, 15, 16 -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 - vyztužení stropní konstrukce (východní zhlaví):</t>
  </si>
  <si>
    <t>b) místnost č.DJ 302 - konzervace a ošetření gotických trámů bez polychromie č. 7,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</si>
  <si>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c) místnost č.DJ 303 - konzervace a ošetření gotických trámů bez polychromie č. 6,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t>
  </si>
  <si>
    <t>místnost č.DJ_301 : 0,25*3*6,1*9</t>
  </si>
  <si>
    <t>místnost č.DJ_302 : 0,3*3*6,6*2</t>
  </si>
  <si>
    <t>místnost č.DJ_303 : 0,3*3*6,6*2</t>
  </si>
  <si>
    <t>Restaurování nástěnných maleb - gotická a renesanční výzdoba obytných místností, dekorativní malby</t>
  </si>
  <si>
    <t>Obecný předpoklad ochrany a konzervace vysoce hodnotné gotické a renesanční malířské výzdoba stěn komnat Donjonu DJ_302 a DJ_303: - zachování všech vrstev autentické malířské výzdoby včetně mladších úprav a zásahů - restaurátorsko-konzervační ošetření s minimálními zásahy do hmoty a vzhledu - finální rozsah restaurátorských zásahů bude upřesněn v rámci zpracování podrobného a rozšířeného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 Individuální přístup ke konzervaci a stabilizaci všech prvků, konstrukcí a povrchů místnosti, který bude předmětem samostatného restaurátorského záměru. Předpokladem je přísná konzervace vzácných omítek a malířské výzdoby, kde nebude přednostně preferována některá z vývojových etap a výzdoby prostoru, ale bude tento unikátní prostor konzervován jako otevřená kniha stavebního a historického vývoje, a to ideálně z pohledu koncepce projektu včetně stop historických období, která nepatřila k období jeho největšího významu. Předpokládané zásahy a úpravy budou vedeny snahou individuálně řešené stabilizace a konzervace, které zajistí uchování této významné památky bez ztráty její vypovídací hodnoty v současnosti pro budoucí generace. 3. NP – DRUHÉ PATRO – Donjon m. č. DJ_302 – jihozápad. m. strana karty: II</t>
  </si>
  <si>
    <t>Předpoklad ochrany, obnovy a konzervace: Šetrné vyčištění trhlin a dutin vysátím prachu a nečistot. Zatmelení hloubkových stabilizovaných trhlin různé šířky, délky a hloubky probarveným (tónovaným) vápenným tmelem pod líc stávající omítky, bez přesahů a změn přilehlých omítek a maleb, ověřené na vzorcích. Odstín tmelů předpoklad předběžně v odstínu tmavší okr, s cílem opticky potlačit vnímání trhlin a tmelů. Jemné šetrné očištění výmalby od prachu a nečistot v celé ploše po odstranění a oddělení prašných zdrojů. Podchycení uvolněných omítek, injektáže a podtmelení, dle detailního průzkumu tam, kde jsou partie omítek s vzácnými malbami uvolněny. Barevné retuše nových i starších tmelů trhlin a tmelů podchycení omítek, ověřené na vzorcích, stávající lokální tmelení je provedeno ve výrazně světlém tmelu. Jakékoliv razantnější zásahy do struktury maleb nad rámec konzervace a zajištění jsou z pohledu koncepce projektu nežádoucí (zvl. scelují retuše). Koncepce projektu preferuje ponechání zbytků svrchních utilitárních vápenných nátěrů (lokálně zachovaná bílá líčka) in situ. Bude-li specializovaným restaurátorem s příslušnou licencí MK ČR (vzhledem k nutnému zachování a stabilizaci cenné nástěnné výmalby) vyhodnoceno toto jinak, budou nátěry odstraněny citlivě a lokálně. Výsledné řešení bude navrženo a odůvodněno specializovaným restaurátorem s příslušnou licencí MK ČR v nově zpracovaném restaurátorském záměru. Odstraňování mladších malířských vrstev (viz popis stěn) ve prospěch původně středověké výzdoby na omítce v hloubce omítkového souvrství je z pohledu projektu zcela nežádoucí. Lokální barevné retuše či zakrývání starších restaurátorských sond výmalby a omítek se nepředpokládají. Lokální retuše povrchu, struktury a barevnosti mladších zazdívek a různých stop stavebních úprav a omítkových vysprávek nejsou plánovány. Veškeré restaurátorsko-konzervační zásahy budou prováděny v intencích projektu, který koncepčně vychází z přísně konzervačních premis. V maximální možné míře je proto též preferována snaha o minimalizaci konzervačních materiálů do struktury historických omítek s malbou, ovšemže s tím, že musí být upřednostněna konzervační stabilizace a vizuální zachování díla. Konkrétní řešení navrhne specializovaný restaurátor s příslušnou licencí MK ČR po konzultaci s projektantem a odbornými a výkonnými pracovníky státní památkové péče. Návrh konkrétních technologických postupů bude zpřesněn s využitím výsledků materiálových rozborů omítek a maleb pro konkrétní situace, ověřen na malých vzorcích a konzultován průběžně s odbornými a výkonnými pracovníky státní památkové péče. Uvažované restaurátorské práce předpokládají i po dokončení realizace pravidelnou kontrolu a revizi a dílčí doplňkové konzervační práce dle potřeby vzešlé z vyhodnocení situace. Vliv přirozeného osvětlení na nástěnné malby bude případně upraven použitím ochranné UV folie na zasklení stávajících oken. Komnaty Donjonu jako celý objekt hradu nebudou elektrifikovány, a tedy nebude osazeno umělé osvětlení a ani jiné kabelové instalační rozvody. Případné nasvětlení při prohlídkách může být řešeno mobilními svítidly. Východní stěna: Malby pozdně gotické a renesanční, vrstvy odhalují situaci portálu. Mezi starší vrstvou malby přemístěn portál na opačný líc dveřní niky. Kamenný, bohatě profilovaný portál (Pluhovské erby), osazen druhotně lícem do místnosti, kdysi snad byl v téže nice ale lícem do vedlejší východní síně. Jižněji od portálu otisky bývalých odstraněných kamen, otisk překryt hliněnou omítkou s plevami a třískami, okrajová místa přechodu kamen na stěnu jsou částečně očazená a vypálená. Okraje omítky v gotice a renesanci zjevné nad podlahou - podlaha tehdy o 20 – 25 cm výše než dnes. Trámky pro ukotvení bývalého deštění stěn po všech čtyřech stěnách, lokálně zbylé zatlučené gotické hřebíky. Zazděný trámek ve stěně zkrácen na jižním konci stěny o 180 cm od kouta, v místě bývalých kamen.</t>
  </si>
  <si>
    <t xml:space="preserve">výkres č.D.1.1.5. - půdorys 3.NP - 2. patro : </t>
  </si>
  <si>
    <t xml:space="preserve">výkaz ploch dle ACAD : </t>
  </si>
  <si>
    <t>místnost č. DJ_302 : 96,7</t>
  </si>
  <si>
    <t>místnost č. DJ_303 : 100,1</t>
  </si>
  <si>
    <t>NKP SHaZ BEČOV NAD TEPLOU - SO 05 RESTAUROVÁNÍ HORNÍHO HRADU - AKTUALIZACE 03/2021 • NPÚ ÚPS V PRAZE PD PRO PROVEDENÍ STAVBY • ING. ARCH. MIROSLAV TUPÝ, BŘEZEN 2021</t>
  </si>
  <si>
    <t>místnost č.DJ_401 - lokální trhlina dl. cca 3750 mm : 3,75*0,1</t>
  </si>
  <si>
    <t xml:space="preserve">                              - lokální trhlina dl. cca 2850 mm : 2,85*0,1</t>
  </si>
  <si>
    <t xml:space="preserve">                              - lokální trhlina dl. cca 1570 mm : 1,57*0,1</t>
  </si>
  <si>
    <t>místnost č.DJ_402 - lokální trhlina dl. cca 3750 mm : 3,75*0,1</t>
  </si>
  <si>
    <t xml:space="preserve">                              - lokální trhlina dl. cca 1650 mm : 1,65*0,1</t>
  </si>
  <si>
    <t xml:space="preserve">                              - lokální trhlina dl. cca 6290 mm : 6,29*0,1</t>
  </si>
  <si>
    <t xml:space="preserve">                              - lokální trhlina dl. cca 4950 mm : 4,95*0,1</t>
  </si>
  <si>
    <t xml:space="preserve">                              - lokální trhlina dl. cca 2700 mm : 2,7*0,1</t>
  </si>
  <si>
    <t>DJ_401 (pod stropními trámy) 13.30 bm; 03,35 m2 : 3,35</t>
  </si>
  <si>
    <t>DJ_402 (pod stropními trámy) 13.25 bm; 03,30 m2 : 3,3</t>
  </si>
  <si>
    <t xml:space="preserve">1,2, : </t>
  </si>
  <si>
    <t>Součet: : 0,49615</t>
  </si>
  <si>
    <t xml:space="preserve">tabulka ostatních výrobků : </t>
  </si>
  <si>
    <t>místnost č.DJ_401 - pod stropními trámy : 13,3</t>
  </si>
  <si>
    <t>místnost č.DJ_402 - pod stropními trámy : 13,25</t>
  </si>
  <si>
    <t>402_T</t>
  </si>
  <si>
    <t>Stávající zazděná dřevěná sedátka ve východní stěně místnosti č. DJ_401</t>
  </si>
  <si>
    <t>Rozměry: Sedátko levé: délka: 450 mm, tloušťka: 30 mm</t>
  </si>
  <si>
    <t>Sedátko pravé: délka: 600 mm, tloušťka: 30 mm</t>
  </si>
  <si>
    <t>Podlážka: délka torza: 750 mm, tloušťka: 30 mm</t>
  </si>
  <si>
    <t>Dvě gotická sedátka vč. jedné podlážky (z původní výstavby hradu kolem r. 1360) zazděná ve východní stěně v místnosti DJ_401. Dřevo bez povrchové úpravy.</t>
  </si>
  <si>
    <t>406_T</t>
  </si>
  <si>
    <t>Rozměry: Sedátko levé: délka torza: 250 mm, tloušťka: 30 mm</t>
  </si>
  <si>
    <t>Podlážka: délka: 1280 mm, tloušťka: 30 mm</t>
  </si>
  <si>
    <t>408_T</t>
  </si>
  <si>
    <t>Stávající dřevěná sedátka v okenní nice jižní stěny místnosti č. DJ_402</t>
  </si>
  <si>
    <t>Rozměry: Sedátko levé: délka: 680 mm, šířka: 450 mm, tloušťka: 35 mm</t>
  </si>
  <si>
    <t>Sedátko pravé: délka: 680 mm, šířka: 450 mm, tloušťka: 35 mm</t>
  </si>
  <si>
    <t>Podlážka: délka: 580 mm, šířka: 350 mm</t>
  </si>
  <si>
    <t>410_T</t>
  </si>
  <si>
    <t>Rozměry: Sedátko levé: délka: 620 mm, šířka: 220-460 mm, tloušťka: 30 mm</t>
  </si>
  <si>
    <t>Sedátko pravé: délka: 620 mm, šířka: 220-400 mm, tloušťka: 30 mm</t>
  </si>
  <si>
    <t>Podlážka: délka: 640 mm, šířka: 300 mm</t>
  </si>
  <si>
    <t>412_T</t>
  </si>
  <si>
    <t>Stávající dřevěná sedátka v okenní nice západní stěny místnosti č. DJ_402</t>
  </si>
  <si>
    <t>Rozměry: Sedátko levé: délka: 630 mm, šířka: 320 mm, tloušťka: 30 mm</t>
  </si>
  <si>
    <t>Sedátko pravé: délka: 630 mm, šířka: 550 mm, tloušťka: 30 mm</t>
  </si>
  <si>
    <t>Podlážka: délka: 670 mm, šířka: 300 mm</t>
  </si>
  <si>
    <t>414_T</t>
  </si>
  <si>
    <t>Rozměry: Sedátko levé: délka: 640 mm, šířka: 400 mm, tloušťka: 30 mm</t>
  </si>
  <si>
    <t>Sedátko pravé: délka: 640 mm, šířka: 500 mm, tloušťka: 30 mm</t>
  </si>
  <si>
    <t>416_T</t>
  </si>
  <si>
    <t>Stávající dřevěná sedátka v okenní nice severní stěny místnosti č. DJ_402</t>
  </si>
  <si>
    <t>Rozměry: Sedátko levé: délka: 650 mm, šířka: 300 mm, tloušťka: 25-30 mm</t>
  </si>
  <si>
    <t>Sedátko pravé: délka: 650 mm, šířka: 600 mm, tloušťka: 25-30 mm</t>
  </si>
  <si>
    <t>Podlážka: délka: 630 mm, šířka: 300 mm</t>
  </si>
  <si>
    <t>418_T</t>
  </si>
  <si>
    <t>Rozměry: Sedátko levé: délka: 630 mm, šířka: 370 mm, tloušťka: 30-35 mm</t>
  </si>
  <si>
    <t>Sedátko pravé: délka: 630 mm, šířka: 540 mm, tloušťka: 30-35 mm</t>
  </si>
  <si>
    <t>421_T</t>
  </si>
  <si>
    <t>Stávající torzo zazděného dřevěného sedátka v jižní stěně místnosti č. DJ_401</t>
  </si>
  <si>
    <t>Rozměry: Sedátko levé: délka: 550 mm, tloušťka: 32 mm</t>
  </si>
  <si>
    <t>Torzo levého gotického sedátka (z původní výstavby hradu kolem r. 1360) zazděného v jižní stěně místnosti DJ_401. Dřevo bez povrchové úpravy.</t>
  </si>
  <si>
    <t xml:space="preserve">6,7,8,9,10,11,12,13,14, : </t>
  </si>
  <si>
    <t>Součet: : 0,01450</t>
  </si>
  <si>
    <t>výkres č.D.1.1.9 - Tabulky místností</t>
  </si>
  <si>
    <t>- finální rozsah restaurátorských zásahů bude upřesněn v rámci zpracování podrobného a rozšířeného restaurátorského záměru, provedeného zhotovitelem stavby před započetím prací (specializovaným restaurátorem s příslušnou licencí MK ČR) a odsouhlaseného samostatným ZS KÚ KK, a to na základě „Restaurátorsko</t>
  </si>
  <si>
    <t>viz - Restaurátorsko-konzervátorské intence pro restaurování hradu Bečov nad Teplou</t>
  </si>
  <si>
    <t>místnost č.DJ_402 : 6,9</t>
  </si>
  <si>
    <t>Pol__1</t>
  </si>
  <si>
    <t>jistič 10A</t>
  </si>
  <si>
    <t>ks</t>
  </si>
  <si>
    <t>Pol__2</t>
  </si>
  <si>
    <t>pomocný zdroj 5A 40Ah</t>
  </si>
  <si>
    <t>Pol__3</t>
  </si>
  <si>
    <t>baterie 38Ah</t>
  </si>
  <si>
    <t>Pol__4</t>
  </si>
  <si>
    <t>Modul se třemi pozicemi pro MM</t>
  </si>
  <si>
    <t>Pol__5</t>
  </si>
  <si>
    <t>mikromodul kruhové linky</t>
  </si>
  <si>
    <t>Pol__6</t>
  </si>
  <si>
    <t>I/O modul 4IN/2OUT</t>
  </si>
  <si>
    <t>Pol__7</t>
  </si>
  <si>
    <t>krabice pro I/O modul</t>
  </si>
  <si>
    <t>Pol__8</t>
  </si>
  <si>
    <t>krabice ohniodolná pro vstupne/výstupní moduly 400x400x150</t>
  </si>
  <si>
    <t>Pol__9</t>
  </si>
  <si>
    <t>přepěťová ochrana linky 230</t>
  </si>
  <si>
    <t>Pol__10</t>
  </si>
  <si>
    <t>patice pro přepěťové ochrany</t>
  </si>
  <si>
    <t>Pol__11</t>
  </si>
  <si>
    <t>přepěťová ochrana linky</t>
  </si>
  <si>
    <t>Pol__12</t>
  </si>
  <si>
    <t>přepojení/přemístění stávajícího senzoru/tlačítka/sirény</t>
  </si>
  <si>
    <t>Pol__13</t>
  </si>
  <si>
    <t>senzor interaktivní optický</t>
  </si>
  <si>
    <t>Pol__14</t>
  </si>
  <si>
    <t>patice senzoru</t>
  </si>
  <si>
    <t>Pol__15</t>
  </si>
  <si>
    <t>přídavná patice senzoru IP 65, temperace</t>
  </si>
  <si>
    <t>Pol__16</t>
  </si>
  <si>
    <t>Vyhřívání hlásičů,</t>
  </si>
  <si>
    <t>Pol__17</t>
  </si>
  <si>
    <t>adaptér do vlhka</t>
  </si>
  <si>
    <t>Pol__18</t>
  </si>
  <si>
    <t>tlačítko červené venkovní IP66</t>
  </si>
  <si>
    <t>Pol__19</t>
  </si>
  <si>
    <t>tlačítko červené venkovní IP66 skřín</t>
  </si>
  <si>
    <t>Pol__20</t>
  </si>
  <si>
    <t>autonomní nasávací hlásič 1-kanálový, 1 detektor</t>
  </si>
  <si>
    <t>Pol__21</t>
  </si>
  <si>
    <t>trubka 25mm o délce 3m</t>
  </si>
  <si>
    <t>Pol__22</t>
  </si>
  <si>
    <t>přímá spojka pro trubky 25mm</t>
  </si>
  <si>
    <t>Pol__23</t>
  </si>
  <si>
    <t>koleno 90st pro trubky 25mm</t>
  </si>
  <si>
    <t>Pol__24</t>
  </si>
  <si>
    <t>balení 20ks červených příchytek pro trubku 25mm</t>
  </si>
  <si>
    <t>Pol__25</t>
  </si>
  <si>
    <t>filtr a filtrační vložka pro trubku do prašného prostředí</t>
  </si>
  <si>
    <t>Pol__26</t>
  </si>
  <si>
    <t>role 100ks označení nasávacích otvorů</t>
  </si>
  <si>
    <t>Pol__27</t>
  </si>
  <si>
    <t>maják se sirénou nástěnný</t>
  </si>
  <si>
    <t>341350122R</t>
  </si>
  <si>
    <t>kabel PRAFlaCom 2x2x0,8</t>
  </si>
  <si>
    <t>Pol__29</t>
  </si>
  <si>
    <t>kabel PRAFlaCom 5x2x0,8 (nasávací s.)</t>
  </si>
  <si>
    <t>Pol__30</t>
  </si>
  <si>
    <t>kabel PRAFlaGuard 2x2x0.8 (SIR)</t>
  </si>
  <si>
    <t>Pol__32</t>
  </si>
  <si>
    <t>příchytka pro 1 kabel - funkční trasa EN 8025</t>
  </si>
  <si>
    <t>Pol__33</t>
  </si>
  <si>
    <t>příprava kabelových tras</t>
  </si>
  <si>
    <t>460010024R00</t>
  </si>
  <si>
    <t>Vytýčení kabelové trasy v zastavěném prostoru</t>
  </si>
  <si>
    <t>km</t>
  </si>
  <si>
    <t>970041035R00</t>
  </si>
  <si>
    <t>Jádrové vrtání, kruhové prostupy v prostém betonu jádrové vrtání , d 35-39 mm</t>
  </si>
  <si>
    <t xml:space="preserve">analogicky prostupy zdivem a stropem ve zdivu kamenném : </t>
  </si>
  <si>
    <t>prostup podlahou / stropem : 7*1</t>
  </si>
  <si>
    <t>prostup stěnou : 25*1</t>
  </si>
  <si>
    <t>974051513R00</t>
  </si>
  <si>
    <t>Frézování drážek pro instalace ve zdivu betonovém hloubky do 30 mm, šířky do 30 mm</t>
  </si>
  <si>
    <t>460200815RT2</t>
  </si>
  <si>
    <t>Výkop kabelové rýhy 80/50 cm  hor.5, ruční výkop rýhy</t>
  </si>
  <si>
    <t>460570815R00</t>
  </si>
  <si>
    <t>Zához rýhy 80/50 cm, hornina tř. 5, se zhutněním</t>
  </si>
  <si>
    <t>460600001RT8</t>
  </si>
  <si>
    <t>Naložení a odvoz zeminy, odvoz na vzdálenost 10000 m</t>
  </si>
  <si>
    <t>460620015RT1</t>
  </si>
  <si>
    <t>Provizorní úprava terénu v přírodní hornině 5, ruční vyrovnání a zhutnění</t>
  </si>
  <si>
    <t>460420022RT3</t>
  </si>
  <si>
    <t>Zřízení kabelového lože v rýze š. do 65 cm z písku, lože tloušťky 20 cm</t>
  </si>
  <si>
    <t>460490012RT1</t>
  </si>
  <si>
    <t>Fólie výstražná z PVC, šířka 33 cm, fólie PVC šířka 33 cm</t>
  </si>
  <si>
    <t>Pol__35</t>
  </si>
  <si>
    <t>prostup z výkopu do objektu</t>
  </si>
  <si>
    <t>3457114701R</t>
  </si>
  <si>
    <t>trubka kabelová ohebná dvouplášťová korugovaná chránička; vnější plášť z HDPE, vnitřní z LDPE; vnější pr.= 50,0 mm; vnitřní pr.= 41,0 mm; mezní hodnota zatížení 450 N/5 cm; teplot.rozsah -45 až 60 °C; stupeň hořlavosti A1; mat. bezhalogenový; IP 40, při použití těsnicího kroužku IP 67</t>
  </si>
  <si>
    <t>34126167R</t>
  </si>
  <si>
    <t>kabel TCEPKPFLE; sdělovací; pevné uložení vnitřní, pevné uložení do země a vně; Cu plná holá jádra; počet prvků 3; počet žil v prvku 4; vnější průměr 15,0 mm; jmen.prům.jádra 0,80 mm; teplota použití -40 až 70 °C; barva pláště černá</t>
  </si>
  <si>
    <t>Pol__38</t>
  </si>
  <si>
    <t>instalační krabice 380x300x120</t>
  </si>
  <si>
    <t>Pol__39</t>
  </si>
  <si>
    <t>PVC žlab 13*18 hnědá</t>
  </si>
  <si>
    <t>345711592R</t>
  </si>
  <si>
    <t>trubka ohebná, elektroinstalační; mat. PVC samozhášivé; vnější pr.= 25,0 mm; vnitřní pr.= 18,3 mm; mech.odolnost nízká; mezní hodnota zatížení 320 N/5 cm; teplot.rozsah -5 až 60 °C; stupeň hořlavosti A1-F; použití: pro instalaci na povrch, do omítky nebo pod omítku, pro montáž do dutých zdí, příček a stropů</t>
  </si>
  <si>
    <t>34571523R</t>
  </si>
  <si>
    <t>krabice elektroinstalační pod omítku; odbočná s víčkem; mat. PVC samozhášivé; teplot.rozsah -5 až 60 °C; určeno pro rozvody s napětím 400 V a proudem max. 16 A; rozměry-průměr,hloubka pr.103x50 mm</t>
  </si>
  <si>
    <t>Pol__42</t>
  </si>
  <si>
    <t>prostup podlahou / stropem, zapravení</t>
  </si>
  <si>
    <t>Pol__43</t>
  </si>
  <si>
    <t>prostup stěnou, zapravení</t>
  </si>
  <si>
    <t>612403380R00</t>
  </si>
  <si>
    <t>Hrubá výplň rýh ve stěnách, jakoukoliv maltou maltou ze suchých směsí_x000D_
 30 x 30 mm</t>
  </si>
  <si>
    <t>jakékoliv šířky rýhy,</t>
  </si>
  <si>
    <t>90% z celkové délky kabeláže : 1242*0,9</t>
  </si>
  <si>
    <t>611403380R00</t>
  </si>
  <si>
    <t>Hrubé zaplnění rýh ve stropech maltou ze suchých směsí 30 x 30 mm</t>
  </si>
  <si>
    <t>10% z celkové délky kabeláže : 1242*0,1</t>
  </si>
  <si>
    <t xml:space="preserve">34,35, : </t>
  </si>
  <si>
    <t>Součet: : 2,77904</t>
  </si>
  <si>
    <t>Součet: : 55,58080</t>
  </si>
  <si>
    <t xml:space="preserve">51,52, : </t>
  </si>
  <si>
    <t>Součet: : 1,93752</t>
  </si>
  <si>
    <t>Pol__45</t>
  </si>
  <si>
    <t>drobný instalační materiál</t>
  </si>
  <si>
    <t>kpl</t>
  </si>
  <si>
    <t>Pol__46</t>
  </si>
  <si>
    <t>oživení systému</t>
  </si>
  <si>
    <t>hod</t>
  </si>
  <si>
    <t>Pol__47</t>
  </si>
  <si>
    <t>programování systému</t>
  </si>
  <si>
    <t>Pol__48</t>
  </si>
  <si>
    <t>měření v systému</t>
  </si>
  <si>
    <t>Pol__49</t>
  </si>
  <si>
    <t>Funkční zkouška EPS</t>
  </si>
  <si>
    <t>Pol__50</t>
  </si>
  <si>
    <t>Koordinační práce</t>
  </si>
  <si>
    <t>Pol__51</t>
  </si>
  <si>
    <t>Mimostaveništní doprava</t>
  </si>
  <si>
    <t>Pol__52</t>
  </si>
  <si>
    <t>Nepředvídatelné práce</t>
  </si>
  <si>
    <t>Pol__53</t>
  </si>
  <si>
    <t>Autorský dozor</t>
  </si>
  <si>
    <t>Pol__54</t>
  </si>
  <si>
    <t>Dokumentace skutečného provedení</t>
  </si>
  <si>
    <t>OPN</t>
  </si>
  <si>
    <t>POL13_0</t>
  </si>
  <si>
    <t>BOLID M s.r.o.</t>
  </si>
  <si>
    <t>Voršilská 2085/3</t>
  </si>
  <si>
    <t>Praha</t>
  </si>
  <si>
    <t>CZ26347741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</si>
</sst>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rgb="FFDF7000"/>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3">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Fon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6"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3" borderId="21" xfId="0"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Alignment="1">
      <alignment vertical="top"/>
    </xf>
    <xf numFmtId="49" fontId="18" fillId="0" borderId="0" xfId="0" applyNumberFormat="1" applyFont="1" applyAlignment="1">
      <alignment vertical="top"/>
    </xf>
    <xf numFmtId="4" fontId="18" fillId="0" borderId="0" xfId="0" applyNumberFormat="1" applyFont="1" applyAlignment="1">
      <alignment vertical="top" shrinkToFit="1"/>
    </xf>
    <xf numFmtId="0" fontId="19" fillId="0" borderId="0" xfId="0" applyFont="1" applyAlignment="1">
      <alignment horizontal="center" vertical="top" shrinkToFit="1"/>
    </xf>
    <xf numFmtId="164" fontId="19" fillId="0" borderId="0" xfId="0" applyNumberFormat="1" applyFont="1" applyAlignment="1">
      <alignment vertical="top" shrinkToFit="1"/>
    </xf>
    <xf numFmtId="4" fontId="19" fillId="0" borderId="0" xfId="0" applyNumberFormat="1" applyFont="1" applyAlignment="1">
      <alignment vertical="top" shrinkToFit="1"/>
    </xf>
    <xf numFmtId="164" fontId="20" fillId="0" borderId="0" xfId="0" applyNumberFormat="1" applyFont="1" applyAlignment="1">
      <alignment horizontal="center" vertical="top" wrapText="1" shrinkToFit="1"/>
    </xf>
    <xf numFmtId="164" fontId="20"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4"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4"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1" fillId="0" borderId="0" xfId="0" applyFont="1" applyAlignment="1">
      <alignment wrapTex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164" fontId="20"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49" fontId="19" fillId="0" borderId="0" xfId="0" applyNumberFormat="1" applyFont="1" applyAlignment="1">
      <alignment horizontal="left" vertical="top" wrapText="1"/>
    </xf>
    <xf numFmtId="164" fontId="22" fillId="0" borderId="0" xfId="0" applyNumberFormat="1" applyFont="1" applyAlignment="1">
      <alignment horizontal="center" vertical="top" wrapText="1" shrinkToFit="1"/>
    </xf>
    <xf numFmtId="164" fontId="22" fillId="0" borderId="0" xfId="0" applyNumberFormat="1" applyFont="1" applyAlignment="1">
      <alignment vertical="top" wrapText="1" shrinkToFit="1"/>
    </xf>
    <xf numFmtId="164" fontId="22" fillId="0" borderId="0" xfId="0" quotePrefix="1" applyNumberFormat="1" applyFont="1" applyAlignment="1">
      <alignment horizontal="left" vertical="top" wrapTex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4"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49" fontId="18" fillId="0" borderId="42" xfId="0" applyNumberFormat="1" applyFont="1" applyBorder="1" applyAlignment="1">
      <alignment horizontal="left" vertical="top"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0" borderId="32" xfId="0" applyNumberFormat="1" applyBorder="1" applyAlignment="1">
      <alignment vertical="center" wrapText="1"/>
    </xf>
    <xf numFmtId="4" fontId="8" fillId="0" borderId="32" xfId="0" applyNumberFormat="1" applyFont="1" applyBorder="1" applyAlignment="1">
      <alignment vertical="center" wrapText="1"/>
    </xf>
    <xf numFmtId="0" fontId="0" fillId="0" borderId="0" xfId="0"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Font="1" applyBorder="1" applyAlignment="1">
      <alignment horizontal="left" vertical="top" wrapText="1"/>
    </xf>
    <xf numFmtId="0" fontId="19" fillId="0" borderId="18" xfId="0"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19" fillId="0" borderId="0" xfId="0" applyFont="1" applyAlignment="1">
      <alignment horizontal="left" vertical="top" wrapText="1"/>
    </xf>
    <xf numFmtId="0" fontId="19"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204" t="s">
        <v>39</v>
      </c>
      <c r="B2" s="204"/>
      <c r="C2" s="204"/>
      <c r="D2" s="204"/>
      <c r="E2" s="204"/>
      <c r="F2" s="204"/>
      <c r="G2" s="204"/>
    </row>
  </sheetData>
  <sheetProtection algorithmName="SHA-512" hashValue="SqwNhqVATdDcAHu8BK0VqLgHOO9AArufSPhxO3l+pqRC3YcpK5uNmZp+48Z2eNd/M3BDgsVj77m4kFExl/VKDw==" saltValue="c6OY4nhQwJdmmn8IkciUlw=="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D7FC-5EEF-442E-A6EC-951A98C9BD43}">
  <sheetPr>
    <outlinePr summaryBelow="0"/>
  </sheetPr>
  <dimension ref="A1:BH5000"/>
  <sheetViews>
    <sheetView workbookViewId="0">
      <pane ySplit="7" topLeftCell="A8" activePane="bottomLeft" state="frozen"/>
      <selection pane="bottomLeft" activeCell="F12" sqref="F12"/>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73</v>
      </c>
      <c r="C4" s="266" t="s">
        <v>74</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SUMIF(AG9:AG15,"&lt;&gt;NOR",G9:G15)</f>
        <v>704252.5</v>
      </c>
      <c r="H8" s="171"/>
      <c r="I8" s="171">
        <f>SUM(I9:I15)</f>
        <v>0</v>
      </c>
      <c r="J8" s="171"/>
      <c r="K8" s="171">
        <f>SUM(K9:K15)</f>
        <v>0</v>
      </c>
      <c r="L8" s="171"/>
      <c r="M8" s="171">
        <f>SUM(M9:M15)</f>
        <v>852145.52500000002</v>
      </c>
      <c r="N8" s="171"/>
      <c r="O8" s="171">
        <f>SUM(O9:O15)</f>
        <v>3.77</v>
      </c>
      <c r="P8" s="171"/>
      <c r="Q8" s="171">
        <f>SUM(Q9:Q15)</f>
        <v>0</v>
      </c>
      <c r="R8" s="171"/>
      <c r="S8" s="171"/>
      <c r="T8" s="172"/>
      <c r="U8" s="166"/>
      <c r="V8" s="166">
        <f>SUM(V9:V15)</f>
        <v>225.86</v>
      </c>
      <c r="W8" s="166"/>
      <c r="X8" s="166"/>
      <c r="AG8" t="s">
        <v>182</v>
      </c>
    </row>
    <row r="9" spans="1:60" ht="20.399999999999999" outlineLevel="1" x14ac:dyDescent="0.25">
      <c r="A9" s="177">
        <v>1</v>
      </c>
      <c r="B9" s="178" t="s">
        <v>2242</v>
      </c>
      <c r="C9" s="187" t="s">
        <v>2243</v>
      </c>
      <c r="D9" s="179" t="s">
        <v>360</v>
      </c>
      <c r="E9" s="180">
        <v>71.25</v>
      </c>
      <c r="F9" s="181">
        <v>1786</v>
      </c>
      <c r="G9" s="182">
        <f>ROUND(E9*F9,2)</f>
        <v>127252.5</v>
      </c>
      <c r="H9" s="181"/>
      <c r="I9" s="182">
        <f>ROUND(E9*H9,2)</f>
        <v>0</v>
      </c>
      <c r="J9" s="181"/>
      <c r="K9" s="182">
        <f>ROUND(E9*J9,2)</f>
        <v>0</v>
      </c>
      <c r="L9" s="182">
        <v>21</v>
      </c>
      <c r="M9" s="182">
        <f>G9*(1+L9/100)</f>
        <v>153975.52499999999</v>
      </c>
      <c r="N9" s="182">
        <v>3.5E-4</v>
      </c>
      <c r="O9" s="182">
        <f>ROUND(E9*N9,2)</f>
        <v>0.02</v>
      </c>
      <c r="P9" s="182">
        <v>0</v>
      </c>
      <c r="Q9" s="182">
        <f>ROUND(E9*P9,2)</f>
        <v>0</v>
      </c>
      <c r="R9" s="182" t="s">
        <v>256</v>
      </c>
      <c r="S9" s="182" t="s">
        <v>185</v>
      </c>
      <c r="T9" s="183" t="s">
        <v>185</v>
      </c>
      <c r="U9" s="160">
        <v>3.17</v>
      </c>
      <c r="V9" s="160">
        <f>ROUND(E9*U9,2)</f>
        <v>225.86</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1" outlineLevel="1" x14ac:dyDescent="0.25">
      <c r="A10" s="158"/>
      <c r="B10" s="159"/>
      <c r="C10" s="269" t="s">
        <v>2244</v>
      </c>
      <c r="D10" s="270"/>
      <c r="E10" s="270"/>
      <c r="F10" s="270"/>
      <c r="G10" s="27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251</v>
      </c>
      <c r="AH10" s="151"/>
      <c r="AI10" s="151"/>
      <c r="AJ10" s="151"/>
      <c r="AK10" s="151"/>
      <c r="AL10" s="151"/>
      <c r="AM10" s="151"/>
      <c r="AN10" s="151"/>
      <c r="AO10" s="151"/>
      <c r="AP10" s="151"/>
      <c r="AQ10" s="151"/>
      <c r="AR10" s="151"/>
      <c r="AS10" s="151"/>
      <c r="AT10" s="151"/>
      <c r="AU10" s="151"/>
      <c r="AV10" s="151"/>
      <c r="AW10" s="151"/>
      <c r="AX10" s="151"/>
      <c r="AY10" s="151"/>
      <c r="AZ10" s="151"/>
      <c r="BA10" s="184" t="str">
        <f>C10</f>
        <v>frézování drážek v cihelném zdivu, zbavení drážky hrubších nečistot a prachových částí, vypláchnutí drážky vodou, vlepení výztuže a aplikace malty nebo tmelu,</v>
      </c>
      <c r="BB10" s="151"/>
      <c r="BC10" s="151"/>
      <c r="BD10" s="151"/>
      <c r="BE10" s="151"/>
      <c r="BF10" s="151"/>
      <c r="BG10" s="151"/>
      <c r="BH10" s="151"/>
    </row>
    <row r="11" spans="1:60" outlineLevel="1" x14ac:dyDescent="0.25">
      <c r="A11" s="158"/>
      <c r="B11" s="159"/>
      <c r="C11" s="188" t="s">
        <v>2245</v>
      </c>
      <c r="D11" s="164"/>
      <c r="E11" s="165">
        <v>71.25</v>
      </c>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77">
        <v>2</v>
      </c>
      <c r="B12" s="178" t="s">
        <v>358</v>
      </c>
      <c r="C12" s="187" t="s">
        <v>2246</v>
      </c>
      <c r="D12" s="179" t="s">
        <v>276</v>
      </c>
      <c r="E12" s="180">
        <v>30</v>
      </c>
      <c r="F12" s="181">
        <v>16900</v>
      </c>
      <c r="G12" s="182">
        <f>ROUND(E12*F12,2)</f>
        <v>507000</v>
      </c>
      <c r="H12" s="181"/>
      <c r="I12" s="182">
        <f>ROUND(E12*H12,2)</f>
        <v>0</v>
      </c>
      <c r="J12" s="181"/>
      <c r="K12" s="182">
        <f>ROUND(E12*J12,2)</f>
        <v>0</v>
      </c>
      <c r="L12" s="182">
        <v>21</v>
      </c>
      <c r="M12" s="182">
        <f>G12*(1+L12/100)</f>
        <v>613470</v>
      </c>
      <c r="N12" s="182">
        <v>0.1</v>
      </c>
      <c r="O12" s="182">
        <f>ROUND(E12*N12,2)</f>
        <v>3</v>
      </c>
      <c r="P12" s="182">
        <v>0</v>
      </c>
      <c r="Q12" s="182">
        <f>ROUND(E12*P12,2)</f>
        <v>0</v>
      </c>
      <c r="R12" s="182"/>
      <c r="S12" s="182" t="s">
        <v>277</v>
      </c>
      <c r="T12" s="183" t="s">
        <v>186</v>
      </c>
      <c r="U12" s="160">
        <v>0</v>
      </c>
      <c r="V12" s="160">
        <f>ROUND(E12*U12,2)</f>
        <v>0</v>
      </c>
      <c r="W12" s="160"/>
      <c r="X12" s="160" t="s">
        <v>239</v>
      </c>
      <c r="Y12" s="151"/>
      <c r="Z12" s="151"/>
      <c r="AA12" s="151"/>
      <c r="AB12" s="151"/>
      <c r="AC12" s="151"/>
      <c r="AD12" s="151"/>
      <c r="AE12" s="151"/>
      <c r="AF12" s="151"/>
      <c r="AG12" s="151" t="s">
        <v>240</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2247</v>
      </c>
      <c r="D13" s="164"/>
      <c r="E13" s="165">
        <v>30</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96">
        <v>3</v>
      </c>
      <c r="B14" s="197" t="s">
        <v>374</v>
      </c>
      <c r="C14" s="203" t="s">
        <v>2248</v>
      </c>
      <c r="D14" s="198" t="s">
        <v>255</v>
      </c>
      <c r="E14" s="199">
        <v>1</v>
      </c>
      <c r="F14" s="200">
        <v>25000</v>
      </c>
      <c r="G14" s="201">
        <f>ROUND(E14*F14,2)</f>
        <v>25000</v>
      </c>
      <c r="H14" s="200"/>
      <c r="I14" s="201">
        <f>ROUND(E14*H14,2)</f>
        <v>0</v>
      </c>
      <c r="J14" s="200"/>
      <c r="K14" s="201">
        <f>ROUND(E14*J14,2)</f>
        <v>0</v>
      </c>
      <c r="L14" s="201">
        <v>21</v>
      </c>
      <c r="M14" s="201">
        <f>G14*(1+L14/100)</f>
        <v>30250</v>
      </c>
      <c r="N14" s="201">
        <v>0</v>
      </c>
      <c r="O14" s="201">
        <f>ROUND(E14*N14,2)</f>
        <v>0</v>
      </c>
      <c r="P14" s="201">
        <v>0</v>
      </c>
      <c r="Q14" s="201">
        <f>ROUND(E14*P14,2)</f>
        <v>0</v>
      </c>
      <c r="R14" s="201"/>
      <c r="S14" s="201" t="s">
        <v>277</v>
      </c>
      <c r="T14" s="202" t="s">
        <v>186</v>
      </c>
      <c r="U14" s="160">
        <v>0</v>
      </c>
      <c r="V14" s="160">
        <f>ROUND(E14*U14,2)</f>
        <v>0</v>
      </c>
      <c r="W14" s="160"/>
      <c r="X14" s="160" t="s">
        <v>239</v>
      </c>
      <c r="Y14" s="151"/>
      <c r="Z14" s="151"/>
      <c r="AA14" s="151"/>
      <c r="AB14" s="151"/>
      <c r="AC14" s="151"/>
      <c r="AD14" s="151"/>
      <c r="AE14" s="151"/>
      <c r="AF14" s="151"/>
      <c r="AG14" s="151" t="s">
        <v>240</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ht="20.399999999999999" outlineLevel="1" x14ac:dyDescent="0.25">
      <c r="A15" s="196">
        <v>4</v>
      </c>
      <c r="B15" s="197" t="s">
        <v>378</v>
      </c>
      <c r="C15" s="203" t="s">
        <v>2249</v>
      </c>
      <c r="D15" s="198" t="s">
        <v>276</v>
      </c>
      <c r="E15" s="199">
        <v>1.5</v>
      </c>
      <c r="F15" s="200">
        <v>30000</v>
      </c>
      <c r="G15" s="201">
        <f>ROUND(E15*F15,2)</f>
        <v>45000</v>
      </c>
      <c r="H15" s="200"/>
      <c r="I15" s="201">
        <f>ROUND(E15*H15,2)</f>
        <v>0</v>
      </c>
      <c r="J15" s="200"/>
      <c r="K15" s="201">
        <f>ROUND(E15*J15,2)</f>
        <v>0</v>
      </c>
      <c r="L15" s="201">
        <v>21</v>
      </c>
      <c r="M15" s="201">
        <f>G15*(1+L15/100)</f>
        <v>54450</v>
      </c>
      <c r="N15" s="201">
        <v>0.5</v>
      </c>
      <c r="O15" s="201">
        <f>ROUND(E15*N15,2)</f>
        <v>0.75</v>
      </c>
      <c r="P15" s="201">
        <v>0</v>
      </c>
      <c r="Q15" s="201">
        <f>ROUND(E15*P15,2)</f>
        <v>0</v>
      </c>
      <c r="R15" s="201"/>
      <c r="S15" s="201" t="s">
        <v>277</v>
      </c>
      <c r="T15" s="202" t="s">
        <v>186</v>
      </c>
      <c r="U15" s="160">
        <v>0</v>
      </c>
      <c r="V15" s="160">
        <f>ROUND(E15*U15,2)</f>
        <v>0</v>
      </c>
      <c r="W15" s="160"/>
      <c r="X15" s="160" t="s">
        <v>239</v>
      </c>
      <c r="Y15" s="151"/>
      <c r="Z15" s="151"/>
      <c r="AA15" s="151"/>
      <c r="AB15" s="151"/>
      <c r="AC15" s="151"/>
      <c r="AD15" s="151"/>
      <c r="AE15" s="151"/>
      <c r="AF15" s="151"/>
      <c r="AG15" s="151" t="s">
        <v>240</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x14ac:dyDescent="0.25">
      <c r="A16" s="167" t="s">
        <v>181</v>
      </c>
      <c r="B16" s="168" t="s">
        <v>118</v>
      </c>
      <c r="C16" s="186" t="s">
        <v>119</v>
      </c>
      <c r="D16" s="169"/>
      <c r="E16" s="170"/>
      <c r="F16" s="171"/>
      <c r="G16" s="171">
        <f>SUMIF(AG17:AG19,"&lt;&gt;NOR",G17:G19)</f>
        <v>16665</v>
      </c>
      <c r="H16" s="171"/>
      <c r="I16" s="171">
        <f>SUM(I17:I19)</f>
        <v>0</v>
      </c>
      <c r="J16" s="171"/>
      <c r="K16" s="171">
        <f>SUM(K17:K19)</f>
        <v>0</v>
      </c>
      <c r="L16" s="171"/>
      <c r="M16" s="171">
        <f>SUM(M17:M19)</f>
        <v>20164.650000000001</v>
      </c>
      <c r="N16" s="171"/>
      <c r="O16" s="171">
        <f>SUM(O17:O19)</f>
        <v>6.9999999999999993E-2</v>
      </c>
      <c r="P16" s="171"/>
      <c r="Q16" s="171">
        <f>SUM(Q17:Q19)</f>
        <v>0</v>
      </c>
      <c r="R16" s="171"/>
      <c r="S16" s="171"/>
      <c r="T16" s="172"/>
      <c r="U16" s="166"/>
      <c r="V16" s="166">
        <f>SUM(V17:V19)</f>
        <v>1.79</v>
      </c>
      <c r="W16" s="166"/>
      <c r="X16" s="166"/>
      <c r="AG16" t="s">
        <v>182</v>
      </c>
    </row>
    <row r="17" spans="1:60" outlineLevel="1" x14ac:dyDescent="0.25">
      <c r="A17" s="177">
        <v>5</v>
      </c>
      <c r="B17" s="178" t="s">
        <v>1072</v>
      </c>
      <c r="C17" s="187" t="s">
        <v>1073</v>
      </c>
      <c r="D17" s="179" t="s">
        <v>255</v>
      </c>
      <c r="E17" s="180">
        <v>5</v>
      </c>
      <c r="F17" s="181">
        <v>1233</v>
      </c>
      <c r="G17" s="182">
        <f>ROUND(E17*F17,2)</f>
        <v>6165</v>
      </c>
      <c r="H17" s="181"/>
      <c r="I17" s="182">
        <f>ROUND(E17*H17,2)</f>
        <v>0</v>
      </c>
      <c r="J17" s="181"/>
      <c r="K17" s="182">
        <f>ROUND(E17*J17,2)</f>
        <v>0</v>
      </c>
      <c r="L17" s="182">
        <v>21</v>
      </c>
      <c r="M17" s="182">
        <f>G17*(1+L17/100)</f>
        <v>7459.65</v>
      </c>
      <c r="N17" s="182">
        <v>1.278E-2</v>
      </c>
      <c r="O17" s="182">
        <f>ROUND(E17*N17,2)</f>
        <v>0.06</v>
      </c>
      <c r="P17" s="182">
        <v>0</v>
      </c>
      <c r="Q17" s="182">
        <f>ROUND(E17*P17,2)</f>
        <v>0</v>
      </c>
      <c r="R17" s="182" t="s">
        <v>256</v>
      </c>
      <c r="S17" s="182" t="s">
        <v>185</v>
      </c>
      <c r="T17" s="183" t="s">
        <v>185</v>
      </c>
      <c r="U17" s="160">
        <v>0.35813</v>
      </c>
      <c r="V17" s="160">
        <f>ROUND(E17*U17,2)</f>
        <v>1.79</v>
      </c>
      <c r="W17" s="160"/>
      <c r="X17" s="160" t="s">
        <v>239</v>
      </c>
      <c r="Y17" s="151"/>
      <c r="Z17" s="151"/>
      <c r="AA17" s="151"/>
      <c r="AB17" s="151"/>
      <c r="AC17" s="151"/>
      <c r="AD17" s="151"/>
      <c r="AE17" s="151"/>
      <c r="AF17" s="151"/>
      <c r="AG17" s="151" t="s">
        <v>282</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269" t="s">
        <v>1074</v>
      </c>
      <c r="D18" s="270"/>
      <c r="E18" s="270"/>
      <c r="F18" s="270"/>
      <c r="G18" s="27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251</v>
      </c>
      <c r="AH18" s="151"/>
      <c r="AI18" s="151"/>
      <c r="AJ18" s="151"/>
      <c r="AK18" s="151"/>
      <c r="AL18" s="151"/>
      <c r="AM18" s="151"/>
      <c r="AN18" s="151"/>
      <c r="AO18" s="151"/>
      <c r="AP18" s="151"/>
      <c r="AQ18" s="151"/>
      <c r="AR18" s="151"/>
      <c r="AS18" s="151"/>
      <c r="AT18" s="151"/>
      <c r="AU18" s="151"/>
      <c r="AV18" s="151"/>
      <c r="AW18" s="151"/>
      <c r="AX18" s="151"/>
      <c r="AY18" s="151"/>
      <c r="AZ18" s="151"/>
      <c r="BA18" s="184" t="str">
        <f>C18</f>
        <v>jakoukoliv maltou, z pomocného pracovního lešení o výšce podlahy do 1900 mm a pro zatížení do 1,5 kPa,</v>
      </c>
      <c r="BB18" s="151"/>
      <c r="BC18" s="151"/>
      <c r="BD18" s="151"/>
      <c r="BE18" s="151"/>
      <c r="BF18" s="151"/>
      <c r="BG18" s="151"/>
      <c r="BH18" s="151"/>
    </row>
    <row r="19" spans="1:60" ht="20.399999999999999" outlineLevel="1" x14ac:dyDescent="0.25">
      <c r="A19" s="196">
        <v>6</v>
      </c>
      <c r="B19" s="197" t="s">
        <v>431</v>
      </c>
      <c r="C19" s="203" t="s">
        <v>432</v>
      </c>
      <c r="D19" s="198" t="s">
        <v>237</v>
      </c>
      <c r="E19" s="199">
        <v>3.5</v>
      </c>
      <c r="F19" s="200">
        <v>3000</v>
      </c>
      <c r="G19" s="201">
        <f>ROUND(E19*F19,2)</f>
        <v>10500</v>
      </c>
      <c r="H19" s="200"/>
      <c r="I19" s="201">
        <f>ROUND(E19*H19,2)</f>
        <v>0</v>
      </c>
      <c r="J19" s="200"/>
      <c r="K19" s="201">
        <f>ROUND(E19*J19,2)</f>
        <v>0</v>
      </c>
      <c r="L19" s="201">
        <v>21</v>
      </c>
      <c r="M19" s="201">
        <f>G19*(1+L19/100)</f>
        <v>12705</v>
      </c>
      <c r="N19" s="201">
        <v>2E-3</v>
      </c>
      <c r="O19" s="201">
        <f>ROUND(E19*N19,2)</f>
        <v>0.01</v>
      </c>
      <c r="P19" s="201">
        <v>0</v>
      </c>
      <c r="Q19" s="201">
        <f>ROUND(E19*P19,2)</f>
        <v>0</v>
      </c>
      <c r="R19" s="201"/>
      <c r="S19" s="201" t="s">
        <v>277</v>
      </c>
      <c r="T19" s="202" t="s">
        <v>186</v>
      </c>
      <c r="U19" s="160">
        <v>0</v>
      </c>
      <c r="V19" s="160">
        <f>ROUND(E19*U19,2)</f>
        <v>0</v>
      </c>
      <c r="W19" s="160"/>
      <c r="X19" s="160" t="s">
        <v>239</v>
      </c>
      <c r="Y19" s="151"/>
      <c r="Z19" s="151"/>
      <c r="AA19" s="151"/>
      <c r="AB19" s="151"/>
      <c r="AC19" s="151"/>
      <c r="AD19" s="151"/>
      <c r="AE19" s="151"/>
      <c r="AF19" s="151"/>
      <c r="AG19" s="151" t="s">
        <v>240</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x14ac:dyDescent="0.25">
      <c r="A20" s="167" t="s">
        <v>181</v>
      </c>
      <c r="B20" s="168" t="s">
        <v>122</v>
      </c>
      <c r="C20" s="186" t="s">
        <v>123</v>
      </c>
      <c r="D20" s="169"/>
      <c r="E20" s="170"/>
      <c r="F20" s="171"/>
      <c r="G20" s="171">
        <f>SUMIF(AG21:AG21,"&lt;&gt;NOR",G21:G21)</f>
        <v>9450</v>
      </c>
      <c r="H20" s="171"/>
      <c r="I20" s="171">
        <f>SUM(I21:I21)</f>
        <v>0</v>
      </c>
      <c r="J20" s="171"/>
      <c r="K20" s="171">
        <f>SUM(K21:K21)</f>
        <v>0</v>
      </c>
      <c r="L20" s="171"/>
      <c r="M20" s="171">
        <f>SUM(M21:M21)</f>
        <v>11434.5</v>
      </c>
      <c r="N20" s="171"/>
      <c r="O20" s="171">
        <f>SUM(O21:O21)</f>
        <v>0.18</v>
      </c>
      <c r="P20" s="171"/>
      <c r="Q20" s="171">
        <f>SUM(Q21:Q21)</f>
        <v>0</v>
      </c>
      <c r="R20" s="171"/>
      <c r="S20" s="171"/>
      <c r="T20" s="172"/>
      <c r="U20" s="166"/>
      <c r="V20" s="166">
        <f>SUM(V21:V21)</f>
        <v>7.8</v>
      </c>
      <c r="W20" s="166"/>
      <c r="X20" s="166"/>
      <c r="AG20" t="s">
        <v>182</v>
      </c>
    </row>
    <row r="21" spans="1:60" outlineLevel="1" x14ac:dyDescent="0.25">
      <c r="A21" s="196">
        <v>7</v>
      </c>
      <c r="B21" s="197" t="s">
        <v>517</v>
      </c>
      <c r="C21" s="203" t="s">
        <v>518</v>
      </c>
      <c r="D21" s="198" t="s">
        <v>237</v>
      </c>
      <c r="E21" s="199">
        <v>30</v>
      </c>
      <c r="F21" s="200">
        <v>315</v>
      </c>
      <c r="G21" s="201">
        <f>ROUND(E21*F21,2)</f>
        <v>9450</v>
      </c>
      <c r="H21" s="200"/>
      <c r="I21" s="201">
        <f>ROUND(E21*H21,2)</f>
        <v>0</v>
      </c>
      <c r="J21" s="200"/>
      <c r="K21" s="201">
        <f>ROUND(E21*J21,2)</f>
        <v>0</v>
      </c>
      <c r="L21" s="201">
        <v>21</v>
      </c>
      <c r="M21" s="201">
        <f>G21*(1+L21/100)</f>
        <v>11434.5</v>
      </c>
      <c r="N21" s="201">
        <v>5.9199999999999999E-3</v>
      </c>
      <c r="O21" s="201">
        <f>ROUND(E21*N21,2)</f>
        <v>0.18</v>
      </c>
      <c r="P21" s="201">
        <v>0</v>
      </c>
      <c r="Q21" s="201">
        <f>ROUND(E21*P21,2)</f>
        <v>0</v>
      </c>
      <c r="R21" s="201" t="s">
        <v>519</v>
      </c>
      <c r="S21" s="201" t="s">
        <v>185</v>
      </c>
      <c r="T21" s="202" t="s">
        <v>185</v>
      </c>
      <c r="U21" s="160">
        <v>0.26</v>
      </c>
      <c r="V21" s="160">
        <f>ROUND(E21*U21,2)</f>
        <v>7.8</v>
      </c>
      <c r="W21" s="160"/>
      <c r="X21" s="160" t="s">
        <v>239</v>
      </c>
      <c r="Y21" s="151"/>
      <c r="Z21" s="151"/>
      <c r="AA21" s="151"/>
      <c r="AB21" s="151"/>
      <c r="AC21" s="151"/>
      <c r="AD21" s="151"/>
      <c r="AE21" s="151"/>
      <c r="AF21" s="151"/>
      <c r="AG21" s="151" t="s">
        <v>240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x14ac:dyDescent="0.25">
      <c r="A22" s="167" t="s">
        <v>181</v>
      </c>
      <c r="B22" s="168" t="s">
        <v>126</v>
      </c>
      <c r="C22" s="186" t="s">
        <v>127</v>
      </c>
      <c r="D22" s="169"/>
      <c r="E22" s="170"/>
      <c r="F22" s="171"/>
      <c r="G22" s="171">
        <f>SUMIF(AG23:AG54,"&lt;&gt;NOR",G23:G54)</f>
        <v>46920</v>
      </c>
      <c r="H22" s="171"/>
      <c r="I22" s="171">
        <f>SUM(I23:I54)</f>
        <v>0</v>
      </c>
      <c r="J22" s="171"/>
      <c r="K22" s="171">
        <f>SUM(K23:K54)</f>
        <v>0</v>
      </c>
      <c r="L22" s="171"/>
      <c r="M22" s="171">
        <f>SUM(M23:M54)</f>
        <v>56773.2</v>
      </c>
      <c r="N22" s="171"/>
      <c r="O22" s="171">
        <f>SUM(O23:O54)</f>
        <v>0.01</v>
      </c>
      <c r="P22" s="171"/>
      <c r="Q22" s="171">
        <f>SUM(Q23:Q54)</f>
        <v>7.5</v>
      </c>
      <c r="R22" s="171"/>
      <c r="S22" s="171"/>
      <c r="T22" s="172"/>
      <c r="U22" s="166"/>
      <c r="V22" s="166">
        <f>SUM(V23:V54)</f>
        <v>74.02000000000001</v>
      </c>
      <c r="W22" s="166"/>
      <c r="X22" s="166"/>
      <c r="AG22" t="s">
        <v>182</v>
      </c>
    </row>
    <row r="23" spans="1:60" ht="20.399999999999999" outlineLevel="1" x14ac:dyDescent="0.25">
      <c r="A23" s="177">
        <v>8</v>
      </c>
      <c r="B23" s="178" t="s">
        <v>2250</v>
      </c>
      <c r="C23" s="187" t="s">
        <v>2251</v>
      </c>
      <c r="D23" s="179" t="s">
        <v>276</v>
      </c>
      <c r="E23" s="180">
        <v>3</v>
      </c>
      <c r="F23" s="181">
        <v>3575</v>
      </c>
      <c r="G23" s="182">
        <f>ROUND(E23*F23,2)</f>
        <v>10725</v>
      </c>
      <c r="H23" s="181"/>
      <c r="I23" s="182">
        <f>ROUND(E23*H23,2)</f>
        <v>0</v>
      </c>
      <c r="J23" s="181"/>
      <c r="K23" s="182">
        <f>ROUND(E23*J23,2)</f>
        <v>0</v>
      </c>
      <c r="L23" s="182">
        <v>21</v>
      </c>
      <c r="M23" s="182">
        <f>G23*(1+L23/100)</f>
        <v>12977.25</v>
      </c>
      <c r="N23" s="182">
        <v>1.82E-3</v>
      </c>
      <c r="O23" s="182">
        <f>ROUND(E23*N23,2)</f>
        <v>0.01</v>
      </c>
      <c r="P23" s="182">
        <v>2.5</v>
      </c>
      <c r="Q23" s="182">
        <f>ROUND(E23*P23,2)</f>
        <v>7.5</v>
      </c>
      <c r="R23" s="182" t="s">
        <v>289</v>
      </c>
      <c r="S23" s="182" t="s">
        <v>185</v>
      </c>
      <c r="T23" s="183" t="s">
        <v>185</v>
      </c>
      <c r="U23" s="160">
        <v>8.4260000000000002</v>
      </c>
      <c r="V23" s="160">
        <f>ROUND(E23*U23,2)</f>
        <v>25.28</v>
      </c>
      <c r="W23" s="160"/>
      <c r="X23" s="160" t="s">
        <v>239</v>
      </c>
      <c r="Y23" s="151"/>
      <c r="Z23" s="151"/>
      <c r="AA23" s="151"/>
      <c r="AB23" s="151"/>
      <c r="AC23" s="151"/>
      <c r="AD23" s="151"/>
      <c r="AE23" s="151"/>
      <c r="AF23" s="151"/>
      <c r="AG23" s="151" t="s">
        <v>240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269" t="s">
        <v>2252</v>
      </c>
      <c r="D24" s="270"/>
      <c r="E24" s="270"/>
      <c r="F24" s="270"/>
      <c r="G24" s="27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251</v>
      </c>
      <c r="AH24" s="151"/>
      <c r="AI24" s="151"/>
      <c r="AJ24" s="151"/>
      <c r="AK24" s="151"/>
      <c r="AL24" s="151"/>
      <c r="AM24" s="151"/>
      <c r="AN24" s="151"/>
      <c r="AO24" s="151"/>
      <c r="AP24" s="151"/>
      <c r="AQ24" s="151"/>
      <c r="AR24" s="151"/>
      <c r="AS24" s="151"/>
      <c r="AT24" s="151"/>
      <c r="AU24" s="151"/>
      <c r="AV24" s="151"/>
      <c r="AW24" s="151"/>
      <c r="AX24" s="151"/>
      <c r="AY24" s="151"/>
      <c r="AZ24" s="151"/>
      <c r="BA24" s="184" t="str">
        <f>C24</f>
        <v>základovém nebo nadzákladovém, včetně pomocného lešení o výšce podlahy do 1900 mm a pro zatížení do 1,5 kPa  (150 kg/m2),</v>
      </c>
      <c r="BB24" s="151"/>
      <c r="BC24" s="151"/>
      <c r="BD24" s="151"/>
      <c r="BE24" s="151"/>
      <c r="BF24" s="151"/>
      <c r="BG24" s="151"/>
      <c r="BH24" s="151"/>
    </row>
    <row r="25" spans="1:60" outlineLevel="1" x14ac:dyDescent="0.25">
      <c r="A25" s="158"/>
      <c r="B25" s="159"/>
      <c r="C25" s="188" t="s">
        <v>2253</v>
      </c>
      <c r="D25" s="164"/>
      <c r="E25" s="165">
        <v>3</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77">
        <v>9</v>
      </c>
      <c r="B26" s="178" t="s">
        <v>328</v>
      </c>
      <c r="C26" s="187" t="s">
        <v>329</v>
      </c>
      <c r="D26" s="179" t="s">
        <v>299</v>
      </c>
      <c r="E26" s="180">
        <v>7.5</v>
      </c>
      <c r="F26" s="181">
        <v>850</v>
      </c>
      <c r="G26" s="182">
        <f>ROUND(E26*F26,2)</f>
        <v>6375</v>
      </c>
      <c r="H26" s="181"/>
      <c r="I26" s="182">
        <f>ROUND(E26*H26,2)</f>
        <v>0</v>
      </c>
      <c r="J26" s="181"/>
      <c r="K26" s="182">
        <f>ROUND(E26*J26,2)</f>
        <v>0</v>
      </c>
      <c r="L26" s="182">
        <v>21</v>
      </c>
      <c r="M26" s="182">
        <f>G26*(1+L26/100)</f>
        <v>7713.75</v>
      </c>
      <c r="N26" s="182">
        <v>0</v>
      </c>
      <c r="O26" s="182">
        <f>ROUND(E26*N26,2)</f>
        <v>0</v>
      </c>
      <c r="P26" s="182">
        <v>0</v>
      </c>
      <c r="Q26" s="182">
        <f>ROUND(E26*P26,2)</f>
        <v>0</v>
      </c>
      <c r="R26" s="182"/>
      <c r="S26" s="182" t="s">
        <v>185</v>
      </c>
      <c r="T26" s="183" t="s">
        <v>185</v>
      </c>
      <c r="U26" s="160">
        <v>0.95599999999999996</v>
      </c>
      <c r="V26" s="160">
        <f>ROUND(E26*U26,2)</f>
        <v>7.17</v>
      </c>
      <c r="W26" s="160"/>
      <c r="X26" s="160" t="s">
        <v>330</v>
      </c>
      <c r="Y26" s="151"/>
      <c r="Z26" s="151"/>
      <c r="AA26" s="151"/>
      <c r="AB26" s="151"/>
      <c r="AC26" s="151"/>
      <c r="AD26" s="151"/>
      <c r="AE26" s="151"/>
      <c r="AF26" s="151"/>
      <c r="AG26" s="151" t="s">
        <v>331</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332</v>
      </c>
      <c r="D27" s="164"/>
      <c r="E27" s="165"/>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2254</v>
      </c>
      <c r="D28" s="164"/>
      <c r="E28" s="165"/>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2255</v>
      </c>
      <c r="D29" s="164"/>
      <c r="E29" s="165">
        <v>7.5</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77">
        <v>10</v>
      </c>
      <c r="B30" s="178" t="s">
        <v>1157</v>
      </c>
      <c r="C30" s="187" t="s">
        <v>1158</v>
      </c>
      <c r="D30" s="179" t="s">
        <v>299</v>
      </c>
      <c r="E30" s="180">
        <v>7.5</v>
      </c>
      <c r="F30" s="181">
        <v>762</v>
      </c>
      <c r="G30" s="182">
        <f>ROUND(E30*F30,2)</f>
        <v>5715</v>
      </c>
      <c r="H30" s="181"/>
      <c r="I30" s="182">
        <f>ROUND(E30*H30,2)</f>
        <v>0</v>
      </c>
      <c r="J30" s="181"/>
      <c r="K30" s="182">
        <f>ROUND(E30*J30,2)</f>
        <v>0</v>
      </c>
      <c r="L30" s="182">
        <v>21</v>
      </c>
      <c r="M30" s="182">
        <f>G30*(1+L30/100)</f>
        <v>6915.15</v>
      </c>
      <c r="N30" s="182">
        <v>0</v>
      </c>
      <c r="O30" s="182">
        <f>ROUND(E30*N30,2)</f>
        <v>0</v>
      </c>
      <c r="P30" s="182">
        <v>0</v>
      </c>
      <c r="Q30" s="182">
        <f>ROUND(E30*P30,2)</f>
        <v>0</v>
      </c>
      <c r="R30" s="182" t="s">
        <v>289</v>
      </c>
      <c r="S30" s="182" t="s">
        <v>185</v>
      </c>
      <c r="T30" s="183" t="s">
        <v>185</v>
      </c>
      <c r="U30" s="160">
        <v>2.0089999999999999</v>
      </c>
      <c r="V30" s="160">
        <f>ROUND(E30*U30,2)</f>
        <v>15.07</v>
      </c>
      <c r="W30" s="160"/>
      <c r="X30" s="160" t="s">
        <v>330</v>
      </c>
      <c r="Y30" s="151"/>
      <c r="Z30" s="151"/>
      <c r="AA30" s="151"/>
      <c r="AB30" s="151"/>
      <c r="AC30" s="151"/>
      <c r="AD30" s="151"/>
      <c r="AE30" s="151"/>
      <c r="AF30" s="151"/>
      <c r="AG30" s="151" t="s">
        <v>331</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332</v>
      </c>
      <c r="D31" s="164"/>
      <c r="E31" s="165"/>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2254</v>
      </c>
      <c r="D32" s="164"/>
      <c r="E32" s="165"/>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2255</v>
      </c>
      <c r="D33" s="164"/>
      <c r="E33" s="165">
        <v>7.5</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77">
        <v>11</v>
      </c>
      <c r="B34" s="178" t="s">
        <v>337</v>
      </c>
      <c r="C34" s="187" t="s">
        <v>338</v>
      </c>
      <c r="D34" s="179" t="s">
        <v>299</v>
      </c>
      <c r="E34" s="180">
        <v>7.5</v>
      </c>
      <c r="F34" s="181">
        <v>256.5</v>
      </c>
      <c r="G34" s="182">
        <f>ROUND(E34*F34,2)</f>
        <v>1923.75</v>
      </c>
      <c r="H34" s="181"/>
      <c r="I34" s="182">
        <f>ROUND(E34*H34,2)</f>
        <v>0</v>
      </c>
      <c r="J34" s="181"/>
      <c r="K34" s="182">
        <f>ROUND(E34*J34,2)</f>
        <v>0</v>
      </c>
      <c r="L34" s="182">
        <v>21</v>
      </c>
      <c r="M34" s="182">
        <f>G34*(1+L34/100)</f>
        <v>2327.7374999999997</v>
      </c>
      <c r="N34" s="182">
        <v>0</v>
      </c>
      <c r="O34" s="182">
        <f>ROUND(E34*N34,2)</f>
        <v>0</v>
      </c>
      <c r="P34" s="182">
        <v>0</v>
      </c>
      <c r="Q34" s="182">
        <f>ROUND(E34*P34,2)</f>
        <v>0</v>
      </c>
      <c r="R34" s="182" t="s">
        <v>289</v>
      </c>
      <c r="S34" s="182" t="s">
        <v>185</v>
      </c>
      <c r="T34" s="183" t="s">
        <v>185</v>
      </c>
      <c r="U34" s="160">
        <v>0.49</v>
      </c>
      <c r="V34" s="160">
        <f>ROUND(E34*U34,2)</f>
        <v>3.68</v>
      </c>
      <c r="W34" s="160"/>
      <c r="X34" s="160" t="s">
        <v>330</v>
      </c>
      <c r="Y34" s="151"/>
      <c r="Z34" s="151"/>
      <c r="AA34" s="151"/>
      <c r="AB34" s="151"/>
      <c r="AC34" s="151"/>
      <c r="AD34" s="151"/>
      <c r="AE34" s="151"/>
      <c r="AF34" s="151"/>
      <c r="AG34" s="151" t="s">
        <v>331</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260" t="s">
        <v>339</v>
      </c>
      <c r="D35" s="261"/>
      <c r="E35" s="261"/>
      <c r="F35" s="261"/>
      <c r="G35" s="261"/>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190</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332</v>
      </c>
      <c r="D36" s="164"/>
      <c r="E36" s="165"/>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2254</v>
      </c>
      <c r="D37" s="164"/>
      <c r="E37" s="165"/>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2255</v>
      </c>
      <c r="D38" s="164"/>
      <c r="E38" s="165">
        <v>7.5</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77">
        <v>12</v>
      </c>
      <c r="B39" s="178" t="s">
        <v>340</v>
      </c>
      <c r="C39" s="187" t="s">
        <v>341</v>
      </c>
      <c r="D39" s="179" t="s">
        <v>299</v>
      </c>
      <c r="E39" s="180">
        <v>150</v>
      </c>
      <c r="F39" s="181">
        <v>30</v>
      </c>
      <c r="G39" s="182">
        <f>ROUND(E39*F39,2)</f>
        <v>4500</v>
      </c>
      <c r="H39" s="181"/>
      <c r="I39" s="182">
        <f>ROUND(E39*H39,2)</f>
        <v>0</v>
      </c>
      <c r="J39" s="181"/>
      <c r="K39" s="182">
        <f>ROUND(E39*J39,2)</f>
        <v>0</v>
      </c>
      <c r="L39" s="182">
        <v>21</v>
      </c>
      <c r="M39" s="182">
        <f>G39*(1+L39/100)</f>
        <v>5445</v>
      </c>
      <c r="N39" s="182">
        <v>0</v>
      </c>
      <c r="O39" s="182">
        <f>ROUND(E39*N39,2)</f>
        <v>0</v>
      </c>
      <c r="P39" s="182">
        <v>0</v>
      </c>
      <c r="Q39" s="182">
        <f>ROUND(E39*P39,2)</f>
        <v>0</v>
      </c>
      <c r="R39" s="182" t="s">
        <v>289</v>
      </c>
      <c r="S39" s="182" t="s">
        <v>185</v>
      </c>
      <c r="T39" s="183" t="s">
        <v>185</v>
      </c>
      <c r="U39" s="160">
        <v>0</v>
      </c>
      <c r="V39" s="160">
        <f>ROUND(E39*U39,2)</f>
        <v>0</v>
      </c>
      <c r="W39" s="160"/>
      <c r="X39" s="160" t="s">
        <v>330</v>
      </c>
      <c r="Y39" s="151"/>
      <c r="Z39" s="151"/>
      <c r="AA39" s="151"/>
      <c r="AB39" s="151"/>
      <c r="AC39" s="151"/>
      <c r="AD39" s="151"/>
      <c r="AE39" s="151"/>
      <c r="AF39" s="151"/>
      <c r="AG39" s="151" t="s">
        <v>331</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332</v>
      </c>
      <c r="D40" s="164"/>
      <c r="E40" s="165"/>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2254</v>
      </c>
      <c r="D41" s="164"/>
      <c r="E41" s="165"/>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2256</v>
      </c>
      <c r="D42" s="164"/>
      <c r="E42" s="165">
        <v>150</v>
      </c>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77">
        <v>13</v>
      </c>
      <c r="B43" s="178" t="s">
        <v>343</v>
      </c>
      <c r="C43" s="187" t="s">
        <v>344</v>
      </c>
      <c r="D43" s="179" t="s">
        <v>299</v>
      </c>
      <c r="E43" s="180">
        <v>7.5</v>
      </c>
      <c r="F43" s="181">
        <v>357.5</v>
      </c>
      <c r="G43" s="182">
        <f>ROUND(E43*F43,2)</f>
        <v>2681.25</v>
      </c>
      <c r="H43" s="181"/>
      <c r="I43" s="182">
        <f>ROUND(E43*H43,2)</f>
        <v>0</v>
      </c>
      <c r="J43" s="181"/>
      <c r="K43" s="182">
        <f>ROUND(E43*J43,2)</f>
        <v>0</v>
      </c>
      <c r="L43" s="182">
        <v>21</v>
      </c>
      <c r="M43" s="182">
        <f>G43*(1+L43/100)</f>
        <v>3244.3125</v>
      </c>
      <c r="N43" s="182">
        <v>0</v>
      </c>
      <c r="O43" s="182">
        <f>ROUND(E43*N43,2)</f>
        <v>0</v>
      </c>
      <c r="P43" s="182">
        <v>0</v>
      </c>
      <c r="Q43" s="182">
        <f>ROUND(E43*P43,2)</f>
        <v>0</v>
      </c>
      <c r="R43" s="182" t="s">
        <v>289</v>
      </c>
      <c r="S43" s="182" t="s">
        <v>185</v>
      </c>
      <c r="T43" s="183" t="s">
        <v>185</v>
      </c>
      <c r="U43" s="160">
        <v>0.94199999999999995</v>
      </c>
      <c r="V43" s="160">
        <f>ROUND(E43*U43,2)</f>
        <v>7.07</v>
      </c>
      <c r="W43" s="160"/>
      <c r="X43" s="160" t="s">
        <v>330</v>
      </c>
      <c r="Y43" s="151"/>
      <c r="Z43" s="151"/>
      <c r="AA43" s="151"/>
      <c r="AB43" s="151"/>
      <c r="AC43" s="151"/>
      <c r="AD43" s="151"/>
      <c r="AE43" s="151"/>
      <c r="AF43" s="151"/>
      <c r="AG43" s="151" t="s">
        <v>331</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332</v>
      </c>
      <c r="D44" s="164"/>
      <c r="E44" s="165"/>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2254</v>
      </c>
      <c r="D45" s="164"/>
      <c r="E45" s="165"/>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2255</v>
      </c>
      <c r="D46" s="164"/>
      <c r="E46" s="165">
        <v>7.5</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77">
        <v>14</v>
      </c>
      <c r="B47" s="178" t="s">
        <v>345</v>
      </c>
      <c r="C47" s="187" t="s">
        <v>346</v>
      </c>
      <c r="D47" s="179" t="s">
        <v>299</v>
      </c>
      <c r="E47" s="180">
        <v>150</v>
      </c>
      <c r="F47" s="181">
        <v>60</v>
      </c>
      <c r="G47" s="182">
        <f>ROUND(E47*F47,2)</f>
        <v>9000</v>
      </c>
      <c r="H47" s="181"/>
      <c r="I47" s="182">
        <f>ROUND(E47*H47,2)</f>
        <v>0</v>
      </c>
      <c r="J47" s="181"/>
      <c r="K47" s="182">
        <f>ROUND(E47*J47,2)</f>
        <v>0</v>
      </c>
      <c r="L47" s="182">
        <v>21</v>
      </c>
      <c r="M47" s="182">
        <f>G47*(1+L47/100)</f>
        <v>10890</v>
      </c>
      <c r="N47" s="182">
        <v>0</v>
      </c>
      <c r="O47" s="182">
        <f>ROUND(E47*N47,2)</f>
        <v>0</v>
      </c>
      <c r="P47" s="182">
        <v>0</v>
      </c>
      <c r="Q47" s="182">
        <f>ROUND(E47*P47,2)</f>
        <v>0</v>
      </c>
      <c r="R47" s="182" t="s">
        <v>289</v>
      </c>
      <c r="S47" s="182" t="s">
        <v>185</v>
      </c>
      <c r="T47" s="183" t="s">
        <v>185</v>
      </c>
      <c r="U47" s="160">
        <v>0.105</v>
      </c>
      <c r="V47" s="160">
        <f>ROUND(E47*U47,2)</f>
        <v>15.75</v>
      </c>
      <c r="W47" s="160"/>
      <c r="X47" s="160" t="s">
        <v>330</v>
      </c>
      <c r="Y47" s="151"/>
      <c r="Z47" s="151"/>
      <c r="AA47" s="151"/>
      <c r="AB47" s="151"/>
      <c r="AC47" s="151"/>
      <c r="AD47" s="151"/>
      <c r="AE47" s="151"/>
      <c r="AF47" s="151"/>
      <c r="AG47" s="151" t="s">
        <v>331</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332</v>
      </c>
      <c r="D48" s="164"/>
      <c r="E48" s="165"/>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2254</v>
      </c>
      <c r="D49" s="164"/>
      <c r="E49" s="165"/>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2256</v>
      </c>
      <c r="D50" s="164"/>
      <c r="E50" s="165">
        <v>150</v>
      </c>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ht="20.399999999999999" outlineLevel="1" x14ac:dyDescent="0.25">
      <c r="A51" s="177">
        <v>15</v>
      </c>
      <c r="B51" s="178" t="s">
        <v>575</v>
      </c>
      <c r="C51" s="187" t="s">
        <v>576</v>
      </c>
      <c r="D51" s="179" t="s">
        <v>299</v>
      </c>
      <c r="E51" s="180">
        <v>7.5</v>
      </c>
      <c r="F51" s="181">
        <v>800</v>
      </c>
      <c r="G51" s="182">
        <f>ROUND(E51*F51,2)</f>
        <v>6000</v>
      </c>
      <c r="H51" s="181"/>
      <c r="I51" s="182">
        <f>ROUND(E51*H51,2)</f>
        <v>0</v>
      </c>
      <c r="J51" s="181"/>
      <c r="K51" s="182">
        <f>ROUND(E51*J51,2)</f>
        <v>0</v>
      </c>
      <c r="L51" s="182">
        <v>21</v>
      </c>
      <c r="M51" s="182">
        <f>G51*(1+L51/100)</f>
        <v>7260</v>
      </c>
      <c r="N51" s="182">
        <v>0</v>
      </c>
      <c r="O51" s="182">
        <f>ROUND(E51*N51,2)</f>
        <v>0</v>
      </c>
      <c r="P51" s="182">
        <v>0</v>
      </c>
      <c r="Q51" s="182">
        <f>ROUND(E51*P51,2)</f>
        <v>0</v>
      </c>
      <c r="R51" s="182" t="s">
        <v>289</v>
      </c>
      <c r="S51" s="182" t="s">
        <v>185</v>
      </c>
      <c r="T51" s="183" t="s">
        <v>185</v>
      </c>
      <c r="U51" s="160">
        <v>0</v>
      </c>
      <c r="V51" s="160">
        <f>ROUND(E51*U51,2)</f>
        <v>0</v>
      </c>
      <c r="W51" s="160"/>
      <c r="X51" s="160" t="s">
        <v>330</v>
      </c>
      <c r="Y51" s="151"/>
      <c r="Z51" s="151"/>
      <c r="AA51" s="151"/>
      <c r="AB51" s="151"/>
      <c r="AC51" s="151"/>
      <c r="AD51" s="151"/>
      <c r="AE51" s="151"/>
      <c r="AF51" s="151"/>
      <c r="AG51" s="151" t="s">
        <v>331</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332</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2254</v>
      </c>
      <c r="D53" s="164"/>
      <c r="E53" s="165"/>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2255</v>
      </c>
      <c r="D54" s="164"/>
      <c r="E54" s="165">
        <v>7.5</v>
      </c>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x14ac:dyDescent="0.25">
      <c r="A55" s="167" t="s">
        <v>181</v>
      </c>
      <c r="B55" s="168" t="s">
        <v>128</v>
      </c>
      <c r="C55" s="186" t="s">
        <v>129</v>
      </c>
      <c r="D55" s="169"/>
      <c r="E55" s="170"/>
      <c r="F55" s="171"/>
      <c r="G55" s="171">
        <f>SUMIF(AG56:AG65,"&lt;&gt;NOR",G56:G65)</f>
        <v>10326.48</v>
      </c>
      <c r="H55" s="171"/>
      <c r="I55" s="171">
        <f>SUM(I56:I65)</f>
        <v>0</v>
      </c>
      <c r="J55" s="171"/>
      <c r="K55" s="171">
        <f>SUM(K56:K65)</f>
        <v>0</v>
      </c>
      <c r="L55" s="171"/>
      <c r="M55" s="171">
        <f>SUM(M56:M65)</f>
        <v>12495.040800000001</v>
      </c>
      <c r="N55" s="171"/>
      <c r="O55" s="171">
        <f>SUM(O56:O65)</f>
        <v>0</v>
      </c>
      <c r="P55" s="171"/>
      <c r="Q55" s="171">
        <f>SUM(Q56:Q65)</f>
        <v>0</v>
      </c>
      <c r="R55" s="171"/>
      <c r="S55" s="171"/>
      <c r="T55" s="172"/>
      <c r="U55" s="166"/>
      <c r="V55" s="166">
        <f>SUM(V56:V65)</f>
        <v>22.16</v>
      </c>
      <c r="W55" s="166"/>
      <c r="X55" s="166"/>
      <c r="AG55" t="s">
        <v>182</v>
      </c>
    </row>
    <row r="56" spans="1:60" ht="30.6" outlineLevel="1" x14ac:dyDescent="0.25">
      <c r="A56" s="177">
        <v>16</v>
      </c>
      <c r="B56" s="178" t="s">
        <v>297</v>
      </c>
      <c r="C56" s="187" t="s">
        <v>298</v>
      </c>
      <c r="D56" s="179" t="s">
        <v>299</v>
      </c>
      <c r="E56" s="180">
        <v>4.0289000000000001</v>
      </c>
      <c r="F56" s="181">
        <v>2485</v>
      </c>
      <c r="G56" s="182">
        <f>ROUND(E56*F56,2)</f>
        <v>10011.82</v>
      </c>
      <c r="H56" s="181"/>
      <c r="I56" s="182">
        <f>ROUND(E56*H56,2)</f>
        <v>0</v>
      </c>
      <c r="J56" s="181"/>
      <c r="K56" s="182">
        <f>ROUND(E56*J56,2)</f>
        <v>0</v>
      </c>
      <c r="L56" s="182">
        <v>21</v>
      </c>
      <c r="M56" s="182">
        <f>G56*(1+L56/100)</f>
        <v>12114.3022</v>
      </c>
      <c r="N56" s="182">
        <v>0</v>
      </c>
      <c r="O56" s="182">
        <f>ROUND(E56*N56,2)</f>
        <v>0</v>
      </c>
      <c r="P56" s="182">
        <v>0</v>
      </c>
      <c r="Q56" s="182">
        <f>ROUND(E56*P56,2)</f>
        <v>0</v>
      </c>
      <c r="R56" s="182" t="s">
        <v>256</v>
      </c>
      <c r="S56" s="182" t="s">
        <v>185</v>
      </c>
      <c r="T56" s="183" t="s">
        <v>185</v>
      </c>
      <c r="U56" s="160">
        <v>5.5</v>
      </c>
      <c r="V56" s="160">
        <f>ROUND(E56*U56,2)</f>
        <v>22.16</v>
      </c>
      <c r="W56" s="160"/>
      <c r="X56" s="160" t="s">
        <v>300</v>
      </c>
      <c r="Y56" s="151"/>
      <c r="Z56" s="151"/>
      <c r="AA56" s="151"/>
      <c r="AB56" s="151"/>
      <c r="AC56" s="151"/>
      <c r="AD56" s="151"/>
      <c r="AE56" s="151"/>
      <c r="AF56" s="151"/>
      <c r="AG56" s="151" t="s">
        <v>301</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269" t="s">
        <v>302</v>
      </c>
      <c r="D57" s="270"/>
      <c r="E57" s="270"/>
      <c r="F57" s="270"/>
      <c r="G57" s="27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251</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188" t="s">
        <v>303</v>
      </c>
      <c r="D58" s="164"/>
      <c r="E58" s="165"/>
      <c r="F58" s="160"/>
      <c r="G58" s="160"/>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192</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58"/>
      <c r="B59" s="159"/>
      <c r="C59" s="188" t="s">
        <v>2257</v>
      </c>
      <c r="D59" s="164"/>
      <c r="E59" s="165"/>
      <c r="F59" s="160"/>
      <c r="G59" s="160"/>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192</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188" t="s">
        <v>2258</v>
      </c>
      <c r="D60" s="164"/>
      <c r="E60" s="165">
        <v>4.0289000000000001</v>
      </c>
      <c r="F60" s="160"/>
      <c r="G60" s="16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192</v>
      </c>
      <c r="AH60" s="151">
        <v>0</v>
      </c>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ht="40.799999999999997" outlineLevel="1" x14ac:dyDescent="0.25">
      <c r="A61" s="177">
        <v>17</v>
      </c>
      <c r="B61" s="178" t="s">
        <v>306</v>
      </c>
      <c r="C61" s="187" t="s">
        <v>307</v>
      </c>
      <c r="D61" s="179" t="s">
        <v>299</v>
      </c>
      <c r="E61" s="180">
        <v>4.0289000000000001</v>
      </c>
      <c r="F61" s="181">
        <v>78.099999999999994</v>
      </c>
      <c r="G61" s="182">
        <f>ROUND(E61*F61,2)</f>
        <v>314.66000000000003</v>
      </c>
      <c r="H61" s="181"/>
      <c r="I61" s="182">
        <f>ROUND(E61*H61,2)</f>
        <v>0</v>
      </c>
      <c r="J61" s="181"/>
      <c r="K61" s="182">
        <f>ROUND(E61*J61,2)</f>
        <v>0</v>
      </c>
      <c r="L61" s="182">
        <v>21</v>
      </c>
      <c r="M61" s="182">
        <f>G61*(1+L61/100)</f>
        <v>380.73860000000002</v>
      </c>
      <c r="N61" s="182">
        <v>0</v>
      </c>
      <c r="O61" s="182">
        <f>ROUND(E61*N61,2)</f>
        <v>0</v>
      </c>
      <c r="P61" s="182">
        <v>0</v>
      </c>
      <c r="Q61" s="182">
        <f>ROUND(E61*P61,2)</f>
        <v>0</v>
      </c>
      <c r="R61" s="182" t="s">
        <v>256</v>
      </c>
      <c r="S61" s="182" t="s">
        <v>185</v>
      </c>
      <c r="T61" s="183" t="s">
        <v>185</v>
      </c>
      <c r="U61" s="160">
        <v>0</v>
      </c>
      <c r="V61" s="160">
        <f>ROUND(E61*U61,2)</f>
        <v>0</v>
      </c>
      <c r="W61" s="160"/>
      <c r="X61" s="160" t="s">
        <v>300</v>
      </c>
      <c r="Y61" s="151"/>
      <c r="Z61" s="151"/>
      <c r="AA61" s="151"/>
      <c r="AB61" s="151"/>
      <c r="AC61" s="151"/>
      <c r="AD61" s="151"/>
      <c r="AE61" s="151"/>
      <c r="AF61" s="151"/>
      <c r="AG61" s="151" t="s">
        <v>301</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269" t="s">
        <v>302</v>
      </c>
      <c r="D62" s="270"/>
      <c r="E62" s="270"/>
      <c r="F62" s="270"/>
      <c r="G62" s="27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251</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303</v>
      </c>
      <c r="D63" s="164"/>
      <c r="E63" s="165"/>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188" t="s">
        <v>2257</v>
      </c>
      <c r="D64" s="164"/>
      <c r="E64" s="165"/>
      <c r="F64" s="160"/>
      <c r="G64" s="160"/>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192</v>
      </c>
      <c r="AH64" s="151">
        <v>0</v>
      </c>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188" t="s">
        <v>2258</v>
      </c>
      <c r="D65" s="164"/>
      <c r="E65" s="165">
        <v>4.0289000000000001</v>
      </c>
      <c r="F65" s="160"/>
      <c r="G65" s="160"/>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192</v>
      </c>
      <c r="AH65" s="151">
        <v>0</v>
      </c>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x14ac:dyDescent="0.25">
      <c r="A66" s="3"/>
      <c r="B66" s="4"/>
      <c r="C66" s="189"/>
      <c r="D66" s="6"/>
      <c r="E66" s="3"/>
      <c r="F66" s="3"/>
      <c r="G66" s="3"/>
      <c r="H66" s="3"/>
      <c r="I66" s="3"/>
      <c r="J66" s="3"/>
      <c r="K66" s="3"/>
      <c r="L66" s="3"/>
      <c r="M66" s="3"/>
      <c r="N66" s="3"/>
      <c r="O66" s="3"/>
      <c r="P66" s="3"/>
      <c r="Q66" s="3"/>
      <c r="R66" s="3"/>
      <c r="S66" s="3"/>
      <c r="T66" s="3"/>
      <c r="U66" s="3"/>
      <c r="V66" s="3"/>
      <c r="W66" s="3"/>
      <c r="X66" s="3"/>
      <c r="AE66">
        <v>15</v>
      </c>
      <c r="AF66">
        <v>21</v>
      </c>
      <c r="AG66" t="s">
        <v>168</v>
      </c>
    </row>
    <row r="67" spans="1:60" x14ac:dyDescent="0.25">
      <c r="A67" s="154"/>
      <c r="B67" s="155" t="s">
        <v>29</v>
      </c>
      <c r="C67" s="190"/>
      <c r="D67" s="156"/>
      <c r="E67" s="157"/>
      <c r="F67" s="157"/>
      <c r="G67" s="185">
        <f>G8+G16+G20+G22+G55</f>
        <v>787613.98</v>
      </c>
      <c r="H67" s="3"/>
      <c r="I67" s="3"/>
      <c r="J67" s="3"/>
      <c r="K67" s="3"/>
      <c r="L67" s="3"/>
      <c r="M67" s="3"/>
      <c r="N67" s="3"/>
      <c r="O67" s="3"/>
      <c r="P67" s="3"/>
      <c r="Q67" s="3"/>
      <c r="R67" s="3"/>
      <c r="S67" s="3"/>
      <c r="T67" s="3"/>
      <c r="U67" s="3"/>
      <c r="V67" s="3"/>
      <c r="W67" s="3"/>
      <c r="X67" s="3"/>
      <c r="AE67">
        <f>SUMIF(L7:L65,AE66,G7:G65)</f>
        <v>0</v>
      </c>
      <c r="AF67">
        <f>SUMIF(L7:L65,AF66,G7:G65)</f>
        <v>787613.98</v>
      </c>
      <c r="AG67" t="s">
        <v>233</v>
      </c>
    </row>
    <row r="68" spans="1:60" x14ac:dyDescent="0.25">
      <c r="C68" s="191"/>
      <c r="D68" s="10"/>
      <c r="AG68" t="s">
        <v>234</v>
      </c>
    </row>
    <row r="69" spans="1:60" x14ac:dyDescent="0.25">
      <c r="D69" s="10"/>
    </row>
    <row r="70" spans="1:60" x14ac:dyDescent="0.25">
      <c r="D70" s="10"/>
    </row>
    <row r="71" spans="1:60" x14ac:dyDescent="0.25">
      <c r="D71" s="10"/>
    </row>
    <row r="72" spans="1:60" x14ac:dyDescent="0.25">
      <c r="D72" s="10"/>
    </row>
    <row r="73" spans="1:60" x14ac:dyDescent="0.25">
      <c r="D73" s="10"/>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87J8BmjDO9Qg3A42MSzWvzlPhIeoJRLP7W9CMBvVA0WVJUeNCcoCPK7tmI8RpTLw5KTCy1UVIZ7UXsmoSdgjQA==" saltValue="InP+3bxcImmneY/haDvWLg==" spinCount="100000" sheet="1"/>
  <mergeCells count="10">
    <mergeCell ref="C24:G24"/>
    <mergeCell ref="C35:G35"/>
    <mergeCell ref="C57:G57"/>
    <mergeCell ref="C62:G62"/>
    <mergeCell ref="A1:G1"/>
    <mergeCell ref="C2:G2"/>
    <mergeCell ref="C3:G3"/>
    <mergeCell ref="C4:G4"/>
    <mergeCell ref="C10:G10"/>
    <mergeCell ref="C18:G1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28235-44F4-441D-8DE9-C0054B3776A2}">
  <sheetPr>
    <outlinePr summaryBelow="0"/>
  </sheetPr>
  <dimension ref="A1:BH5000"/>
  <sheetViews>
    <sheetView workbookViewId="0">
      <pane ySplit="7" topLeftCell="A8" activePane="bottomLeft" state="frozen"/>
      <selection pane="bottomLeft" activeCell="F14" sqref="F1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75</v>
      </c>
      <c r="C4" s="266" t="s">
        <v>76</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124</v>
      </c>
      <c r="C8" s="186" t="s">
        <v>125</v>
      </c>
      <c r="D8" s="169"/>
      <c r="E8" s="170"/>
      <c r="F8" s="171"/>
      <c r="G8" s="171">
        <f>SUMIF(AG9:AG12,"&lt;&gt;NOR",G9:G12)</f>
        <v>19014.400000000001</v>
      </c>
      <c r="H8" s="171"/>
      <c r="I8" s="171">
        <f>SUM(I9:I12)</f>
        <v>0</v>
      </c>
      <c r="J8" s="171"/>
      <c r="K8" s="171">
        <f>SUM(K9:K12)</f>
        <v>0</v>
      </c>
      <c r="L8" s="171"/>
      <c r="M8" s="171">
        <f>SUM(M9:M12)</f>
        <v>23007.423999999999</v>
      </c>
      <c r="N8" s="171"/>
      <c r="O8" s="171">
        <f>SUM(O9:O12)</f>
        <v>0.12</v>
      </c>
      <c r="P8" s="171"/>
      <c r="Q8" s="171">
        <f>SUM(Q9:Q12)</f>
        <v>0</v>
      </c>
      <c r="R8" s="171"/>
      <c r="S8" s="171"/>
      <c r="T8" s="172"/>
      <c r="U8" s="166"/>
      <c r="V8" s="166">
        <f>SUM(V9:V12)</f>
        <v>1.36</v>
      </c>
      <c r="W8" s="166"/>
      <c r="X8" s="166"/>
      <c r="AG8" t="s">
        <v>182</v>
      </c>
    </row>
    <row r="9" spans="1:60" outlineLevel="1" x14ac:dyDescent="0.25">
      <c r="A9" s="177">
        <v>1</v>
      </c>
      <c r="B9" s="178" t="s">
        <v>2259</v>
      </c>
      <c r="C9" s="187" t="s">
        <v>2260</v>
      </c>
      <c r="D9" s="179" t="s">
        <v>255</v>
      </c>
      <c r="E9" s="180">
        <v>8</v>
      </c>
      <c r="F9" s="181">
        <v>287.8</v>
      </c>
      <c r="G9" s="182">
        <f>ROUND(E9*F9,2)</f>
        <v>2302.4</v>
      </c>
      <c r="H9" s="181"/>
      <c r="I9" s="182">
        <f>ROUND(E9*H9,2)</f>
        <v>0</v>
      </c>
      <c r="J9" s="181"/>
      <c r="K9" s="182">
        <f>ROUND(E9*J9,2)</f>
        <v>0</v>
      </c>
      <c r="L9" s="182">
        <v>21</v>
      </c>
      <c r="M9" s="182">
        <f>G9*(1+L9/100)</f>
        <v>2785.904</v>
      </c>
      <c r="N9" s="182">
        <v>1.0000000000000001E-5</v>
      </c>
      <c r="O9" s="182">
        <f>ROUND(E9*N9,2)</f>
        <v>0</v>
      </c>
      <c r="P9" s="182">
        <v>0</v>
      </c>
      <c r="Q9" s="182">
        <f>ROUND(E9*P9,2)</f>
        <v>0</v>
      </c>
      <c r="R9" s="182" t="s">
        <v>281</v>
      </c>
      <c r="S9" s="182" t="s">
        <v>185</v>
      </c>
      <c r="T9" s="183" t="s">
        <v>185</v>
      </c>
      <c r="U9" s="160">
        <v>0.17</v>
      </c>
      <c r="V9" s="160">
        <f>ROUND(E9*U9,2)</f>
        <v>1.36</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188" t="s">
        <v>2261</v>
      </c>
      <c r="D10" s="164"/>
      <c r="E10" s="165">
        <v>8</v>
      </c>
      <c r="F10" s="160"/>
      <c r="G10" s="16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192</v>
      </c>
      <c r="AH10" s="151">
        <v>0</v>
      </c>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ht="20.399999999999999" outlineLevel="1" x14ac:dyDescent="0.25">
      <c r="A11" s="177">
        <v>2</v>
      </c>
      <c r="B11" s="178" t="s">
        <v>2262</v>
      </c>
      <c r="C11" s="187" t="s">
        <v>2263</v>
      </c>
      <c r="D11" s="179" t="s">
        <v>255</v>
      </c>
      <c r="E11" s="180">
        <v>8</v>
      </c>
      <c r="F11" s="181">
        <v>2089</v>
      </c>
      <c r="G11" s="182">
        <f>ROUND(E11*F11,2)</f>
        <v>16712</v>
      </c>
      <c r="H11" s="181"/>
      <c r="I11" s="182">
        <f>ROUND(E11*H11,2)</f>
        <v>0</v>
      </c>
      <c r="J11" s="181"/>
      <c r="K11" s="182">
        <f>ROUND(E11*J11,2)</f>
        <v>0</v>
      </c>
      <c r="L11" s="182">
        <v>21</v>
      </c>
      <c r="M11" s="182">
        <f>G11*(1+L11/100)</f>
        <v>20221.52</v>
      </c>
      <c r="N11" s="182">
        <v>1.55E-2</v>
      </c>
      <c r="O11" s="182">
        <f>ROUND(E11*N11,2)</f>
        <v>0.12</v>
      </c>
      <c r="P11" s="182">
        <v>0</v>
      </c>
      <c r="Q11" s="182">
        <f>ROUND(E11*P11,2)</f>
        <v>0</v>
      </c>
      <c r="R11" s="182" t="s">
        <v>514</v>
      </c>
      <c r="S11" s="182" t="s">
        <v>185</v>
      </c>
      <c r="T11" s="183" t="s">
        <v>185</v>
      </c>
      <c r="U11" s="160">
        <v>0</v>
      </c>
      <c r="V11" s="160">
        <f>ROUND(E11*U11,2)</f>
        <v>0</v>
      </c>
      <c r="W11" s="160"/>
      <c r="X11" s="160" t="s">
        <v>310</v>
      </c>
      <c r="Y11" s="151"/>
      <c r="Z11" s="151"/>
      <c r="AA11" s="151"/>
      <c r="AB11" s="151"/>
      <c r="AC11" s="151"/>
      <c r="AD11" s="151"/>
      <c r="AE11" s="151"/>
      <c r="AF11" s="151"/>
      <c r="AG11" s="151" t="s">
        <v>515</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2261</v>
      </c>
      <c r="D12" s="164"/>
      <c r="E12" s="165">
        <v>8</v>
      </c>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x14ac:dyDescent="0.25">
      <c r="A13" s="3"/>
      <c r="B13" s="4"/>
      <c r="C13" s="189"/>
      <c r="D13" s="6"/>
      <c r="E13" s="3"/>
      <c r="F13" s="3"/>
      <c r="G13" s="3"/>
      <c r="H13" s="3"/>
      <c r="I13" s="3"/>
      <c r="J13" s="3"/>
      <c r="K13" s="3"/>
      <c r="L13" s="3"/>
      <c r="M13" s="3"/>
      <c r="N13" s="3"/>
      <c r="O13" s="3"/>
      <c r="P13" s="3"/>
      <c r="Q13" s="3"/>
      <c r="R13" s="3"/>
      <c r="S13" s="3"/>
      <c r="T13" s="3"/>
      <c r="U13" s="3"/>
      <c r="V13" s="3"/>
      <c r="W13" s="3"/>
      <c r="X13" s="3"/>
      <c r="AE13">
        <v>15</v>
      </c>
      <c r="AF13">
        <v>21</v>
      </c>
      <c r="AG13" t="s">
        <v>168</v>
      </c>
    </row>
    <row r="14" spans="1:60" x14ac:dyDescent="0.25">
      <c r="A14" s="154"/>
      <c r="B14" s="155" t="s">
        <v>29</v>
      </c>
      <c r="C14" s="190"/>
      <c r="D14" s="156"/>
      <c r="E14" s="157"/>
      <c r="F14" s="157"/>
      <c r="G14" s="185">
        <f>G8</f>
        <v>19014.400000000001</v>
      </c>
      <c r="H14" s="3"/>
      <c r="I14" s="3"/>
      <c r="J14" s="3"/>
      <c r="K14" s="3"/>
      <c r="L14" s="3"/>
      <c r="M14" s="3"/>
      <c r="N14" s="3"/>
      <c r="O14" s="3"/>
      <c r="P14" s="3"/>
      <c r="Q14" s="3"/>
      <c r="R14" s="3"/>
      <c r="S14" s="3"/>
      <c r="T14" s="3"/>
      <c r="U14" s="3"/>
      <c r="V14" s="3"/>
      <c r="W14" s="3"/>
      <c r="X14" s="3"/>
      <c r="AE14">
        <f>SUMIF(L7:L12,AE13,G7:G12)</f>
        <v>0</v>
      </c>
      <c r="AF14">
        <f>SUMIF(L7:L12,AF13,G7:G12)</f>
        <v>19014.400000000001</v>
      </c>
      <c r="AG14" t="s">
        <v>233</v>
      </c>
    </row>
    <row r="15" spans="1:60" x14ac:dyDescent="0.25">
      <c r="C15" s="191"/>
      <c r="D15" s="10"/>
      <c r="AG15" t="s">
        <v>234</v>
      </c>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nVKlgwkvDqFeog+/bCujk1TwMNJKlQj9tNpAK55DnOeg+KNXLwuRKIhmFP6QV3weruPEBQ9HsqUxZPtKaALPA==" saltValue="HVVkFuexyqVk9q1d3BlXG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4B42D-DEB4-4A77-AE6B-076E658D7FF7}">
  <sheetPr>
    <outlinePr summaryBelow="0"/>
  </sheetPr>
  <dimension ref="A1:BH5000"/>
  <sheetViews>
    <sheetView workbookViewId="0">
      <pane ySplit="7" topLeftCell="A224" activePane="bottomLeft" state="frozen"/>
      <selection pane="bottomLeft" activeCell="F237" sqref="F237"/>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65</v>
      </c>
      <c r="C4" s="266" t="s">
        <v>79</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SUMIF(AG9:AG14,"&lt;&gt;NOR",G9:G14)</f>
        <v>21600</v>
      </c>
      <c r="H8" s="171"/>
      <c r="I8" s="171">
        <f>SUM(I9:I14)</f>
        <v>0</v>
      </c>
      <c r="J8" s="171"/>
      <c r="K8" s="171">
        <f>SUM(K9:K14)</f>
        <v>0</v>
      </c>
      <c r="L8" s="171"/>
      <c r="M8" s="171">
        <f>SUM(M9:M14)</f>
        <v>26136</v>
      </c>
      <c r="N8" s="171"/>
      <c r="O8" s="171">
        <f>SUM(O9:O14)</f>
        <v>3.02</v>
      </c>
      <c r="P8" s="171"/>
      <c r="Q8" s="171">
        <f>SUM(Q9:Q14)</f>
        <v>0</v>
      </c>
      <c r="R8" s="171"/>
      <c r="S8" s="171"/>
      <c r="T8" s="172"/>
      <c r="U8" s="166"/>
      <c r="V8" s="166">
        <f>SUM(V9:V14)</f>
        <v>11.11</v>
      </c>
      <c r="W8" s="166"/>
      <c r="X8" s="166"/>
      <c r="AG8" t="s">
        <v>182</v>
      </c>
    </row>
    <row r="9" spans="1:60" outlineLevel="1" x14ac:dyDescent="0.25">
      <c r="A9" s="177">
        <v>1</v>
      </c>
      <c r="B9" s="178" t="s">
        <v>2264</v>
      </c>
      <c r="C9" s="187" t="s">
        <v>2265</v>
      </c>
      <c r="D9" s="179" t="s">
        <v>255</v>
      </c>
      <c r="E9" s="180">
        <v>10</v>
      </c>
      <c r="F9" s="181">
        <v>2160</v>
      </c>
      <c r="G9" s="182">
        <f>ROUND(E9*F9,2)</f>
        <v>21600</v>
      </c>
      <c r="H9" s="181"/>
      <c r="I9" s="182">
        <f>ROUND(E9*H9,2)</f>
        <v>0</v>
      </c>
      <c r="J9" s="181"/>
      <c r="K9" s="182">
        <f>ROUND(E9*J9,2)</f>
        <v>0</v>
      </c>
      <c r="L9" s="182">
        <v>21</v>
      </c>
      <c r="M9" s="182">
        <f>G9*(1+L9/100)</f>
        <v>26136</v>
      </c>
      <c r="N9" s="182">
        <v>0.30152000000000001</v>
      </c>
      <c r="O9" s="182">
        <f>ROUND(E9*N9,2)</f>
        <v>3.02</v>
      </c>
      <c r="P9" s="182">
        <v>0</v>
      </c>
      <c r="Q9" s="182">
        <f>ROUND(E9*P9,2)</f>
        <v>0</v>
      </c>
      <c r="R9" s="182"/>
      <c r="S9" s="182" t="s">
        <v>277</v>
      </c>
      <c r="T9" s="183" t="s">
        <v>186</v>
      </c>
      <c r="U9" s="160">
        <v>1.111</v>
      </c>
      <c r="V9" s="160">
        <f>ROUND(E9*U9,2)</f>
        <v>11.11</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1" outlineLevel="1" x14ac:dyDescent="0.25">
      <c r="A10" s="158"/>
      <c r="B10" s="159"/>
      <c r="C10" s="260" t="s">
        <v>2266</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NÁVRH: ZATMELENÍ (OPTICKÉ SJEDNOCENÍ) STYKU HRANY NOVODOBĚ VYSEKANÝCH KONCŮ ZAZDÍVKY S HRANOU PŮVODNÍ VSTUPNÍ NIKY SE SEGMENTOVÝM ZÁKLENKEM (PROVEDE RESTAURÁTOR S LICENCÍ MK ČR).</v>
      </c>
      <c r="BB10" s="151"/>
      <c r="BC10" s="151"/>
      <c r="BD10" s="151"/>
      <c r="BE10" s="151"/>
      <c r="BF10" s="151"/>
      <c r="BG10" s="151"/>
      <c r="BH10" s="151"/>
    </row>
    <row r="11" spans="1:60" outlineLevel="1" x14ac:dyDescent="0.25">
      <c r="A11" s="158"/>
      <c r="B11" s="159"/>
      <c r="C11" s="192" t="s">
        <v>204</v>
      </c>
      <c r="D11" s="161"/>
      <c r="E11" s="162"/>
      <c r="F11" s="163"/>
      <c r="G11" s="163"/>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190</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271" t="s">
        <v>2267</v>
      </c>
      <c r="D12" s="272"/>
      <c r="E12" s="272"/>
      <c r="F12" s="272"/>
      <c r="G12" s="272"/>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190</v>
      </c>
      <c r="AH12" s="151"/>
      <c r="AI12" s="151"/>
      <c r="AJ12" s="151"/>
      <c r="AK12" s="151"/>
      <c r="AL12" s="151"/>
      <c r="AM12" s="151"/>
      <c r="AN12" s="151"/>
      <c r="AO12" s="151"/>
      <c r="AP12" s="151"/>
      <c r="AQ12" s="151"/>
      <c r="AR12" s="151"/>
      <c r="AS12" s="151"/>
      <c r="AT12" s="151"/>
      <c r="AU12" s="151"/>
      <c r="AV12" s="151"/>
      <c r="AW12" s="151"/>
      <c r="AX12" s="151"/>
      <c r="AY12" s="151"/>
      <c r="AZ12" s="151"/>
      <c r="BA12" s="184" t="str">
        <f>C12</f>
        <v>dále viz Restaurátorsko-konzervační intence pro restaurování vybraných prostor hradu Bečov nad Teplou.</v>
      </c>
      <c r="BB12" s="151"/>
      <c r="BC12" s="151"/>
      <c r="BD12" s="151"/>
      <c r="BE12" s="151"/>
      <c r="BF12" s="151"/>
      <c r="BG12" s="151"/>
      <c r="BH12" s="151"/>
    </row>
    <row r="13" spans="1:60" outlineLevel="1" x14ac:dyDescent="0.25">
      <c r="A13" s="158"/>
      <c r="B13" s="159"/>
      <c r="C13" s="188" t="s">
        <v>350</v>
      </c>
      <c r="D13" s="164"/>
      <c r="E13" s="165"/>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2268</v>
      </c>
      <c r="D14" s="164"/>
      <c r="E14" s="165">
        <v>10</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x14ac:dyDescent="0.25">
      <c r="A15" s="167" t="s">
        <v>181</v>
      </c>
      <c r="B15" s="168" t="s">
        <v>118</v>
      </c>
      <c r="C15" s="186" t="s">
        <v>119</v>
      </c>
      <c r="D15" s="169"/>
      <c r="E15" s="170"/>
      <c r="F15" s="171"/>
      <c r="G15" s="171">
        <f>SUMIF(AG16:AG57,"&lt;&gt;NOR",G16:G57)</f>
        <v>65365.919999999998</v>
      </c>
      <c r="H15" s="171"/>
      <c r="I15" s="171">
        <f>SUM(I16:I57)</f>
        <v>0</v>
      </c>
      <c r="J15" s="171"/>
      <c r="K15" s="171">
        <f>SUM(K16:K57)</f>
        <v>0</v>
      </c>
      <c r="L15" s="171"/>
      <c r="M15" s="171">
        <f>SUM(M16:M57)</f>
        <v>79092.763199999987</v>
      </c>
      <c r="N15" s="171"/>
      <c r="O15" s="171">
        <f>SUM(O16:O57)</f>
        <v>0.03</v>
      </c>
      <c r="P15" s="171"/>
      <c r="Q15" s="171">
        <f>SUM(Q16:Q57)</f>
        <v>0</v>
      </c>
      <c r="R15" s="171"/>
      <c r="S15" s="171"/>
      <c r="T15" s="172"/>
      <c r="U15" s="166"/>
      <c r="V15" s="166">
        <f>SUM(V16:V57)</f>
        <v>0</v>
      </c>
      <c r="W15" s="166"/>
      <c r="X15" s="166"/>
      <c r="AG15" t="s">
        <v>182</v>
      </c>
    </row>
    <row r="16" spans="1:60" outlineLevel="1" x14ac:dyDescent="0.25">
      <c r="A16" s="177">
        <v>2</v>
      </c>
      <c r="B16" s="178" t="s">
        <v>2269</v>
      </c>
      <c r="C16" s="187" t="s">
        <v>2270</v>
      </c>
      <c r="D16" s="179" t="s">
        <v>237</v>
      </c>
      <c r="E16" s="180">
        <v>24.513500000000001</v>
      </c>
      <c r="F16" s="181">
        <v>1920</v>
      </c>
      <c r="G16" s="182">
        <f>ROUND(E16*F16,2)</f>
        <v>47065.919999999998</v>
      </c>
      <c r="H16" s="181"/>
      <c r="I16" s="182">
        <f>ROUND(E16*H16,2)</f>
        <v>0</v>
      </c>
      <c r="J16" s="181"/>
      <c r="K16" s="182">
        <f>ROUND(E16*J16,2)</f>
        <v>0</v>
      </c>
      <c r="L16" s="182">
        <v>21</v>
      </c>
      <c r="M16" s="182">
        <f>G16*(1+L16/100)</f>
        <v>56949.763199999994</v>
      </c>
      <c r="N16" s="182">
        <v>0</v>
      </c>
      <c r="O16" s="182">
        <f>ROUND(E16*N16,2)</f>
        <v>0</v>
      </c>
      <c r="P16" s="182">
        <v>0</v>
      </c>
      <c r="Q16" s="182">
        <f>ROUND(E16*P16,2)</f>
        <v>0</v>
      </c>
      <c r="R16" s="182"/>
      <c r="S16" s="182" t="s">
        <v>277</v>
      </c>
      <c r="T16" s="183" t="s">
        <v>186</v>
      </c>
      <c r="U16" s="160">
        <v>0</v>
      </c>
      <c r="V16" s="160">
        <f>ROUND(E16*U16,2)</f>
        <v>0</v>
      </c>
      <c r="W16" s="160"/>
      <c r="X16" s="160" t="s">
        <v>239</v>
      </c>
      <c r="Y16" s="151"/>
      <c r="Z16" s="151"/>
      <c r="AA16" s="151"/>
      <c r="AB16" s="151"/>
      <c r="AC16" s="151"/>
      <c r="AD16" s="151"/>
      <c r="AE16" s="151"/>
      <c r="AF16" s="151"/>
      <c r="AG16" s="151" t="s">
        <v>240</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260" t="s">
        <v>2271</v>
      </c>
      <c r="D17" s="261"/>
      <c r="E17" s="261"/>
      <c r="F17" s="261"/>
      <c r="G17" s="261"/>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190</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350</v>
      </c>
      <c r="D18" s="164"/>
      <c r="E18" s="165"/>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2272</v>
      </c>
      <c r="D19" s="164"/>
      <c r="E19" s="165">
        <v>1</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2273</v>
      </c>
      <c r="D20" s="164"/>
      <c r="E20" s="165">
        <v>2.5</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204</v>
      </c>
      <c r="D21" s="164"/>
      <c r="E21" s="165"/>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95" t="s">
        <v>400</v>
      </c>
      <c r="D22" s="193"/>
      <c r="E22" s="194">
        <v>3.5</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1</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350</v>
      </c>
      <c r="D23" s="164"/>
      <c r="E23" s="165"/>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404</v>
      </c>
      <c r="D24" s="164"/>
      <c r="E24" s="165"/>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2274</v>
      </c>
      <c r="D25" s="164"/>
      <c r="E25" s="165">
        <v>0.17799999999999999</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2275</v>
      </c>
      <c r="D26" s="164"/>
      <c r="E26" s="165">
        <v>0.14000000000000001</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2276</v>
      </c>
      <c r="D27" s="164"/>
      <c r="E27" s="165">
        <v>0.35</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2277</v>
      </c>
      <c r="D28" s="164"/>
      <c r="E28" s="165">
        <v>0.1255</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2278</v>
      </c>
      <c r="D29" s="164"/>
      <c r="E29" s="165">
        <v>0.13</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2275</v>
      </c>
      <c r="D30" s="164"/>
      <c r="E30" s="165">
        <v>0.14000000000000001</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2278</v>
      </c>
      <c r="D31" s="164"/>
      <c r="E31" s="165">
        <v>0.13</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2279</v>
      </c>
      <c r="D32" s="164"/>
      <c r="E32" s="165">
        <v>0.375</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2280</v>
      </c>
      <c r="D33" s="164"/>
      <c r="E33" s="165">
        <v>0.375</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2281</v>
      </c>
      <c r="D34" s="164"/>
      <c r="E34" s="165">
        <v>0.16</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2280</v>
      </c>
      <c r="D35" s="164"/>
      <c r="E35" s="165">
        <v>0.375</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2282</v>
      </c>
      <c r="D36" s="164"/>
      <c r="E36" s="165">
        <v>0.16</v>
      </c>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2283</v>
      </c>
      <c r="D37" s="164"/>
      <c r="E37" s="165">
        <v>0.14499999999999999</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2284</v>
      </c>
      <c r="D38" s="164"/>
      <c r="E38" s="165">
        <v>7.0000000000000007E-2</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354</v>
      </c>
      <c r="D39" s="164"/>
      <c r="E39" s="165">
        <v>0.105</v>
      </c>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95" t="s">
        <v>400</v>
      </c>
      <c r="D40" s="193"/>
      <c r="E40" s="194">
        <v>2.9584999999999999</v>
      </c>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1</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350</v>
      </c>
      <c r="D41" s="164"/>
      <c r="E41" s="165"/>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ht="20.399999999999999" outlineLevel="1" x14ac:dyDescent="0.25">
      <c r="A42" s="158"/>
      <c r="B42" s="159"/>
      <c r="C42" s="188" t="s">
        <v>351</v>
      </c>
      <c r="D42" s="164"/>
      <c r="E42" s="165">
        <v>10.9</v>
      </c>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352</v>
      </c>
      <c r="D43" s="164"/>
      <c r="E43" s="165">
        <v>0.51</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353</v>
      </c>
      <c r="D44" s="164"/>
      <c r="E44" s="165">
        <v>4.5</v>
      </c>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354</v>
      </c>
      <c r="D45" s="164"/>
      <c r="E45" s="165">
        <v>0.105</v>
      </c>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355</v>
      </c>
      <c r="D46" s="164"/>
      <c r="E46" s="165">
        <v>2.04</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195" t="s">
        <v>400</v>
      </c>
      <c r="D47" s="193"/>
      <c r="E47" s="194">
        <v>18.055</v>
      </c>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1</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77">
        <v>3</v>
      </c>
      <c r="B48" s="178" t="s">
        <v>431</v>
      </c>
      <c r="C48" s="187" t="s">
        <v>2285</v>
      </c>
      <c r="D48" s="179" t="s">
        <v>237</v>
      </c>
      <c r="E48" s="180">
        <v>6.1</v>
      </c>
      <c r="F48" s="181">
        <v>3000</v>
      </c>
      <c r="G48" s="182">
        <f>ROUND(E48*F48,2)</f>
        <v>18300</v>
      </c>
      <c r="H48" s="181"/>
      <c r="I48" s="182">
        <f>ROUND(E48*H48,2)</f>
        <v>0</v>
      </c>
      <c r="J48" s="181"/>
      <c r="K48" s="182">
        <f>ROUND(E48*J48,2)</f>
        <v>0</v>
      </c>
      <c r="L48" s="182">
        <v>21</v>
      </c>
      <c r="M48" s="182">
        <f>G48*(1+L48/100)</f>
        <v>22143</v>
      </c>
      <c r="N48" s="182">
        <v>5.0000000000000001E-3</v>
      </c>
      <c r="O48" s="182">
        <f>ROUND(E48*N48,2)</f>
        <v>0.03</v>
      </c>
      <c r="P48" s="182">
        <v>0</v>
      </c>
      <c r="Q48" s="182">
        <f>ROUND(E48*P48,2)</f>
        <v>0</v>
      </c>
      <c r="R48" s="182"/>
      <c r="S48" s="182" t="s">
        <v>277</v>
      </c>
      <c r="T48" s="183" t="s">
        <v>186</v>
      </c>
      <c r="U48" s="160">
        <v>0</v>
      </c>
      <c r="V48" s="160">
        <f>ROUND(E48*U48,2)</f>
        <v>0</v>
      </c>
      <c r="W48" s="160"/>
      <c r="X48" s="160" t="s">
        <v>239</v>
      </c>
      <c r="Y48" s="151"/>
      <c r="Z48" s="151"/>
      <c r="AA48" s="151"/>
      <c r="AB48" s="151"/>
      <c r="AC48" s="151"/>
      <c r="AD48" s="151"/>
      <c r="AE48" s="151"/>
      <c r="AF48" s="151"/>
      <c r="AG48" s="151" t="s">
        <v>240</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260" t="s">
        <v>716</v>
      </c>
      <c r="D49" s="261"/>
      <c r="E49" s="261"/>
      <c r="F49" s="261"/>
      <c r="G49" s="261"/>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190</v>
      </c>
      <c r="AH49" s="151"/>
      <c r="AI49" s="151"/>
      <c r="AJ49" s="151"/>
      <c r="AK49" s="151"/>
      <c r="AL49" s="151"/>
      <c r="AM49" s="151"/>
      <c r="AN49" s="151"/>
      <c r="AO49" s="151"/>
      <c r="AP49" s="151"/>
      <c r="AQ49" s="151"/>
      <c r="AR49" s="151"/>
      <c r="AS49" s="151"/>
      <c r="AT49" s="151"/>
      <c r="AU49" s="151"/>
      <c r="AV49" s="151"/>
      <c r="AW49" s="151"/>
      <c r="AX49" s="151"/>
      <c r="AY49" s="151"/>
      <c r="AZ49" s="151"/>
      <c r="BA49" s="184" t="str">
        <f>C49</f>
        <v>1.NP - přízemí, popis prvku a návrh na jeho opravu nebo restaurování viz D1.1.9 Tabulky truhlářských prvků</v>
      </c>
      <c r="BB49" s="151"/>
      <c r="BC49" s="151"/>
      <c r="BD49" s="151"/>
      <c r="BE49" s="151"/>
      <c r="BF49" s="151"/>
      <c r="BG49" s="151"/>
      <c r="BH49" s="151"/>
    </row>
    <row r="50" spans="1:60" outlineLevel="1" x14ac:dyDescent="0.25">
      <c r="A50" s="158"/>
      <c r="B50" s="159"/>
      <c r="C50" s="192" t="s">
        <v>204</v>
      </c>
      <c r="D50" s="161"/>
      <c r="E50" s="162"/>
      <c r="F50" s="163"/>
      <c r="G50" s="163"/>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190</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ht="21" outlineLevel="1" x14ac:dyDescent="0.25">
      <c r="A51" s="158"/>
      <c r="B51" s="159"/>
      <c r="C51" s="271" t="s">
        <v>2286</v>
      </c>
      <c r="D51" s="272"/>
      <c r="E51" s="272"/>
      <c r="F51" s="272"/>
      <c r="G51" s="272"/>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190</v>
      </c>
      <c r="AH51" s="151"/>
      <c r="AI51" s="151"/>
      <c r="AJ51" s="151"/>
      <c r="AK51" s="151"/>
      <c r="AL51" s="151"/>
      <c r="AM51" s="151"/>
      <c r="AN51" s="151"/>
      <c r="AO51" s="151"/>
      <c r="AP51" s="151"/>
      <c r="AQ51" s="151"/>
      <c r="AR51" s="151"/>
      <c r="AS51" s="151"/>
      <c r="AT51" s="151"/>
      <c r="AU51" s="151"/>
      <c r="AV51" s="151"/>
      <c r="AW51" s="151"/>
      <c r="AX51" s="151"/>
      <c r="AY51" s="151"/>
      <c r="AZ51" s="151"/>
      <c r="BA51" s="184" t="str">
        <f>C51</f>
        <v>Před započetím prací lokální zpevnění, konzervace a zajištění přelepů omítkových ploch v nejbližším okolí uvažovaných prací (pás šíře cca 250 mm), aby bylo minimalizováno jejich případné poškození (provede restaurátor s příslušnou licencí MK ČR):</v>
      </c>
      <c r="BB51" s="151"/>
      <c r="BC51" s="151"/>
      <c r="BD51" s="151"/>
      <c r="BE51" s="151"/>
      <c r="BF51" s="151"/>
      <c r="BG51" s="151"/>
      <c r="BH51" s="151"/>
    </row>
    <row r="52" spans="1:60" outlineLevel="1" x14ac:dyDescent="0.25">
      <c r="A52" s="158"/>
      <c r="B52" s="159"/>
      <c r="C52" s="192" t="s">
        <v>204</v>
      </c>
      <c r="D52" s="161"/>
      <c r="E52" s="162"/>
      <c r="F52" s="163"/>
      <c r="G52" s="163"/>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190</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271" t="s">
        <v>2287</v>
      </c>
      <c r="D53" s="272"/>
      <c r="E53" s="272"/>
      <c r="F53" s="272"/>
      <c r="G53" s="272"/>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190</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350</v>
      </c>
      <c r="D54" s="164"/>
      <c r="E54" s="165"/>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2288</v>
      </c>
      <c r="D55" s="164"/>
      <c r="E55" s="165">
        <v>3</v>
      </c>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88" t="s">
        <v>2289</v>
      </c>
      <c r="D56" s="164"/>
      <c r="E56" s="165">
        <v>1.55</v>
      </c>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188" t="s">
        <v>2290</v>
      </c>
      <c r="D57" s="164"/>
      <c r="E57" s="165">
        <v>1.55</v>
      </c>
      <c r="F57" s="160"/>
      <c r="G57" s="16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192</v>
      </c>
      <c r="AH57" s="151">
        <v>0</v>
      </c>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x14ac:dyDescent="0.25">
      <c r="A58" s="167" t="s">
        <v>181</v>
      </c>
      <c r="B58" s="168" t="s">
        <v>130</v>
      </c>
      <c r="C58" s="186" t="s">
        <v>131</v>
      </c>
      <c r="D58" s="169"/>
      <c r="E58" s="170"/>
      <c r="F58" s="171"/>
      <c r="G58" s="171">
        <f>SUMIF(AG59:AG76,"&lt;&gt;NOR",G59:G76)</f>
        <v>30073.5</v>
      </c>
      <c r="H58" s="171"/>
      <c r="I58" s="171">
        <f>SUM(I59:I76)</f>
        <v>0</v>
      </c>
      <c r="J58" s="171"/>
      <c r="K58" s="171">
        <f>SUM(K59:K76)</f>
        <v>0</v>
      </c>
      <c r="L58" s="171"/>
      <c r="M58" s="171">
        <f>SUM(M59:M76)</f>
        <v>36388.934999999998</v>
      </c>
      <c r="N58" s="171"/>
      <c r="O58" s="171">
        <f>SUM(O59:O76)</f>
        <v>0</v>
      </c>
      <c r="P58" s="171"/>
      <c r="Q58" s="171">
        <f>SUM(Q59:Q76)</f>
        <v>0</v>
      </c>
      <c r="R58" s="171"/>
      <c r="S58" s="171"/>
      <c r="T58" s="172"/>
      <c r="U58" s="166"/>
      <c r="V58" s="166">
        <f>SUM(V59:V76)</f>
        <v>0</v>
      </c>
      <c r="W58" s="166"/>
      <c r="X58" s="166"/>
      <c r="AG58" t="s">
        <v>182</v>
      </c>
    </row>
    <row r="59" spans="1:60" ht="20.399999999999999" outlineLevel="1" x14ac:dyDescent="0.25">
      <c r="A59" s="177">
        <v>4</v>
      </c>
      <c r="B59" s="178" t="s">
        <v>684</v>
      </c>
      <c r="C59" s="187" t="s">
        <v>2291</v>
      </c>
      <c r="D59" s="179" t="s">
        <v>360</v>
      </c>
      <c r="E59" s="180">
        <v>24.45</v>
      </c>
      <c r="F59" s="181">
        <v>1230</v>
      </c>
      <c r="G59" s="182">
        <f>ROUND(E59*F59,2)</f>
        <v>30073.5</v>
      </c>
      <c r="H59" s="181"/>
      <c r="I59" s="182">
        <f>ROUND(E59*H59,2)</f>
        <v>0</v>
      </c>
      <c r="J59" s="181"/>
      <c r="K59" s="182">
        <f>ROUND(E59*J59,2)</f>
        <v>0</v>
      </c>
      <c r="L59" s="182">
        <v>21</v>
      </c>
      <c r="M59" s="182">
        <f>G59*(1+L59/100)</f>
        <v>36388.934999999998</v>
      </c>
      <c r="N59" s="182">
        <v>0</v>
      </c>
      <c r="O59" s="182">
        <f>ROUND(E59*N59,2)</f>
        <v>0</v>
      </c>
      <c r="P59" s="182">
        <v>0</v>
      </c>
      <c r="Q59" s="182">
        <f>ROUND(E59*P59,2)</f>
        <v>0</v>
      </c>
      <c r="R59" s="182"/>
      <c r="S59" s="182" t="s">
        <v>277</v>
      </c>
      <c r="T59" s="183" t="s">
        <v>186</v>
      </c>
      <c r="U59" s="160">
        <v>0</v>
      </c>
      <c r="V59" s="160">
        <f>ROUND(E59*U59,2)</f>
        <v>0</v>
      </c>
      <c r="W59" s="160"/>
      <c r="X59" s="160" t="s">
        <v>239</v>
      </c>
      <c r="Y59" s="151"/>
      <c r="Z59" s="151"/>
      <c r="AA59" s="151"/>
      <c r="AB59" s="151"/>
      <c r="AC59" s="151"/>
      <c r="AD59" s="151"/>
      <c r="AE59" s="151"/>
      <c r="AF59" s="151"/>
      <c r="AG59" s="151" t="s">
        <v>240</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260" t="s">
        <v>2292</v>
      </c>
      <c r="D60" s="261"/>
      <c r="E60" s="261"/>
      <c r="F60" s="261"/>
      <c r="G60" s="261"/>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190</v>
      </c>
      <c r="AH60" s="151"/>
      <c r="AI60" s="151"/>
      <c r="AJ60" s="151"/>
      <c r="AK60" s="151"/>
      <c r="AL60" s="151"/>
      <c r="AM60" s="151"/>
      <c r="AN60" s="151"/>
      <c r="AO60" s="151"/>
      <c r="AP60" s="151"/>
      <c r="AQ60" s="151"/>
      <c r="AR60" s="151"/>
      <c r="AS60" s="151"/>
      <c r="AT60" s="151"/>
      <c r="AU60" s="151"/>
      <c r="AV60" s="151"/>
      <c r="AW60" s="151"/>
      <c r="AX60" s="151"/>
      <c r="AY60" s="151"/>
      <c r="AZ60" s="151"/>
      <c r="BA60" s="184" t="str">
        <f>C60</f>
        <v>3.NP - 2. patro, popis prvku a návrh na jeho opravu nebo restaurování viz D1.1.9 Tabulky truhlářských prvků</v>
      </c>
      <c r="BB60" s="151"/>
      <c r="BC60" s="151"/>
      <c r="BD60" s="151"/>
      <c r="BE60" s="151"/>
      <c r="BF60" s="151"/>
      <c r="BG60" s="151"/>
      <c r="BH60" s="151"/>
    </row>
    <row r="61" spans="1:60" outlineLevel="1" x14ac:dyDescent="0.25">
      <c r="A61" s="158"/>
      <c r="B61" s="159"/>
      <c r="C61" s="192" t="s">
        <v>204</v>
      </c>
      <c r="D61" s="161"/>
      <c r="E61" s="162"/>
      <c r="F61" s="163"/>
      <c r="G61" s="163"/>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190</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271" t="s">
        <v>2293</v>
      </c>
      <c r="D62" s="272"/>
      <c r="E62" s="272"/>
      <c r="F62" s="272"/>
      <c r="G62" s="272"/>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190</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271" t="s">
        <v>929</v>
      </c>
      <c r="D63" s="272"/>
      <c r="E63" s="272"/>
      <c r="F63" s="272"/>
      <c r="G63" s="272"/>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271" t="s">
        <v>802</v>
      </c>
      <c r="D64" s="272"/>
      <c r="E64" s="272"/>
      <c r="F64" s="272"/>
      <c r="G64" s="272"/>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190</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271" t="s">
        <v>2294</v>
      </c>
      <c r="D65" s="272"/>
      <c r="E65" s="272"/>
      <c r="F65" s="272"/>
      <c r="G65" s="272"/>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190</v>
      </c>
      <c r="AH65" s="151"/>
      <c r="AI65" s="151"/>
      <c r="AJ65" s="151"/>
      <c r="AK65" s="151"/>
      <c r="AL65" s="151"/>
      <c r="AM65" s="151"/>
      <c r="AN65" s="151"/>
      <c r="AO65" s="151"/>
      <c r="AP65" s="151"/>
      <c r="AQ65" s="151"/>
      <c r="AR65" s="151"/>
      <c r="AS65" s="151"/>
      <c r="AT65" s="151"/>
      <c r="AU65" s="151"/>
      <c r="AV65" s="151"/>
      <c r="AW65" s="151"/>
      <c r="AX65" s="151"/>
      <c r="AY65" s="151"/>
      <c r="AZ65" s="151"/>
      <c r="BA65" s="184" t="str">
        <f>C65</f>
        <v>Zazděné (ztužující) dubové fošny ve zdivu pod stropními trámy a (lokálně) nad podlahou v místnostech Donjonu.</v>
      </c>
      <c r="BB65" s="151"/>
      <c r="BC65" s="151"/>
      <c r="BD65" s="151"/>
      <c r="BE65" s="151"/>
      <c r="BF65" s="151"/>
      <c r="BG65" s="151"/>
      <c r="BH65" s="151"/>
    </row>
    <row r="66" spans="1:60" outlineLevel="1" x14ac:dyDescent="0.25">
      <c r="A66" s="158"/>
      <c r="B66" s="159"/>
      <c r="C66" s="271" t="s">
        <v>964</v>
      </c>
      <c r="D66" s="272"/>
      <c r="E66" s="272"/>
      <c r="F66" s="272"/>
      <c r="G66" s="272"/>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190</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271" t="s">
        <v>2295</v>
      </c>
      <c r="D67" s="272"/>
      <c r="E67" s="272"/>
      <c r="F67" s="272"/>
      <c r="G67" s="272"/>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271" t="s">
        <v>2296</v>
      </c>
      <c r="D68" s="272"/>
      <c r="E68" s="272"/>
      <c r="F68" s="272"/>
      <c r="G68" s="272"/>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190</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271" t="s">
        <v>2297</v>
      </c>
      <c r="D69" s="272"/>
      <c r="E69" s="272"/>
      <c r="F69" s="272"/>
      <c r="G69" s="272"/>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190</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271" t="s">
        <v>1344</v>
      </c>
      <c r="D70" s="272"/>
      <c r="E70" s="272"/>
      <c r="F70" s="272"/>
      <c r="G70" s="272"/>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271" t="s">
        <v>2298</v>
      </c>
      <c r="D71" s="272"/>
      <c r="E71" s="272"/>
      <c r="F71" s="272"/>
      <c r="G71" s="272"/>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190</v>
      </c>
      <c r="AH71" s="151"/>
      <c r="AI71" s="151"/>
      <c r="AJ71" s="151"/>
      <c r="AK71" s="151"/>
      <c r="AL71" s="151"/>
      <c r="AM71" s="151"/>
      <c r="AN71" s="151"/>
      <c r="AO71" s="151"/>
      <c r="AP71" s="151"/>
      <c r="AQ71" s="151"/>
      <c r="AR71" s="151"/>
      <c r="AS71" s="151"/>
      <c r="AT71" s="151"/>
      <c r="AU71" s="151"/>
      <c r="AV71" s="151"/>
      <c r="AW71" s="151"/>
      <c r="AX71" s="151"/>
      <c r="AY71" s="151"/>
      <c r="AZ71" s="151"/>
      <c r="BA71" s="184" t="str">
        <f>C71</f>
        <v>Lokální výměna (resp. doplnění) degradovaných přesně vytypovaných partií formou repliky a místní analogie (viz. schéma)</v>
      </c>
      <c r="BB71" s="151"/>
      <c r="BC71" s="151"/>
      <c r="BD71" s="151"/>
      <c r="BE71" s="151"/>
      <c r="BF71" s="151"/>
      <c r="BG71" s="151"/>
      <c r="BH71" s="151"/>
    </row>
    <row r="72" spans="1:60" outlineLevel="1" x14ac:dyDescent="0.25">
      <c r="A72" s="158"/>
      <c r="B72" s="159"/>
      <c r="C72" s="188" t="s">
        <v>2299</v>
      </c>
      <c r="D72" s="164"/>
      <c r="E72" s="165"/>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188" t="s">
        <v>350</v>
      </c>
      <c r="D73" s="164"/>
      <c r="E73" s="165"/>
      <c r="F73" s="160"/>
      <c r="G73" s="160"/>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192</v>
      </c>
      <c r="AH73" s="151">
        <v>0</v>
      </c>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2300</v>
      </c>
      <c r="D74" s="164"/>
      <c r="E74" s="165">
        <v>12.25</v>
      </c>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2301</v>
      </c>
      <c r="D75" s="164"/>
      <c r="E75" s="165">
        <v>6.1</v>
      </c>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2302</v>
      </c>
      <c r="D76" s="164"/>
      <c r="E76" s="165">
        <v>6.1</v>
      </c>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x14ac:dyDescent="0.25">
      <c r="A77" s="154" t="s">
        <v>181</v>
      </c>
      <c r="B77" s="155" t="s">
        <v>132</v>
      </c>
      <c r="C77" s="190" t="s">
        <v>133</v>
      </c>
      <c r="D77" s="173"/>
      <c r="E77" s="174"/>
      <c r="F77" s="175"/>
      <c r="G77" s="175">
        <f>SUMIF(AG78:AG140,"&lt;&gt;NOR",G78:G140)</f>
        <v>88654.07</v>
      </c>
      <c r="H77" s="175"/>
      <c r="I77" s="175">
        <f>SUM(I78:I140)</f>
        <v>0</v>
      </c>
      <c r="J77" s="175"/>
      <c r="K77" s="175">
        <f>SUM(K78:K140)</f>
        <v>0</v>
      </c>
      <c r="L77" s="175"/>
      <c r="M77" s="175">
        <f>SUM(M78:M140)</f>
        <v>107271.4247</v>
      </c>
      <c r="N77" s="175"/>
      <c r="O77" s="175">
        <f>SUM(O78:O140)</f>
        <v>0.01</v>
      </c>
      <c r="P77" s="175"/>
      <c r="Q77" s="175">
        <f>SUM(Q78:Q140)</f>
        <v>0</v>
      </c>
      <c r="R77" s="175"/>
      <c r="S77" s="175"/>
      <c r="T77" s="176"/>
      <c r="U77" s="166"/>
      <c r="V77" s="166">
        <f>SUM(V78:V140)</f>
        <v>0.02</v>
      </c>
      <c r="W77" s="166"/>
      <c r="X77" s="166"/>
      <c r="AG77" t="s">
        <v>182</v>
      </c>
    </row>
    <row r="78" spans="1:60" outlineLevel="1" x14ac:dyDescent="0.25">
      <c r="A78" s="158"/>
      <c r="B78" s="159"/>
      <c r="C78" s="260" t="s">
        <v>711</v>
      </c>
      <c r="D78" s="261"/>
      <c r="E78" s="261"/>
      <c r="F78" s="261"/>
      <c r="G78" s="261"/>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190</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ht="21" outlineLevel="1" x14ac:dyDescent="0.25">
      <c r="A79" s="158"/>
      <c r="B79" s="159"/>
      <c r="C79" s="271" t="s">
        <v>843</v>
      </c>
      <c r="D79" s="272"/>
      <c r="E79" s="272"/>
      <c r="F79" s="272"/>
      <c r="G79" s="272"/>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190</v>
      </c>
      <c r="AH79" s="151"/>
      <c r="AI79" s="151"/>
      <c r="AJ79" s="151"/>
      <c r="AK79" s="151"/>
      <c r="AL79" s="151"/>
      <c r="AM79" s="151"/>
      <c r="AN79" s="151"/>
      <c r="AO79" s="151"/>
      <c r="AP79" s="151"/>
      <c r="AQ79" s="151"/>
      <c r="AR79" s="151"/>
      <c r="AS79" s="151"/>
      <c r="AT79" s="151"/>
      <c r="AU79" s="151"/>
      <c r="AV79" s="151"/>
      <c r="AW79" s="151"/>
      <c r="AX79" s="151"/>
      <c r="AY79" s="151"/>
      <c r="AZ79" s="151"/>
      <c r="BA79" s="184" t="str">
        <f>C79</f>
        <v>- před zahájením restaurátorské opravy budou projektantem, investorem a odpovědnými zástupci (pracovníky) Národního památkového ústavu a Krajského úřadu Karlovarského kraje odsouhlaseny vzorky zpracování a povrchové úpravy.</v>
      </c>
      <c r="BB79" s="151"/>
      <c r="BC79" s="151"/>
      <c r="BD79" s="151"/>
      <c r="BE79" s="151"/>
      <c r="BF79" s="151"/>
      <c r="BG79" s="151"/>
      <c r="BH79" s="151"/>
    </row>
    <row r="80" spans="1:60" ht="31.2" outlineLevel="1" x14ac:dyDescent="0.25">
      <c r="A80" s="158"/>
      <c r="B80" s="159"/>
      <c r="C80" s="271" t="s">
        <v>713</v>
      </c>
      <c r="D80" s="272"/>
      <c r="E80" s="272"/>
      <c r="F80" s="272"/>
      <c r="G80" s="272"/>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190</v>
      </c>
      <c r="AH80" s="151"/>
      <c r="AI80" s="151"/>
      <c r="AJ80" s="151"/>
      <c r="AK80" s="151"/>
      <c r="AL80" s="151"/>
      <c r="AM80" s="151"/>
      <c r="AN80" s="151"/>
      <c r="AO80" s="151"/>
      <c r="AP80" s="151"/>
      <c r="AQ80" s="151"/>
      <c r="AR80" s="151"/>
      <c r="AS80" s="151"/>
      <c r="AT80" s="151"/>
      <c r="AU80" s="151"/>
      <c r="AV80" s="151"/>
      <c r="AW80" s="151"/>
      <c r="AX80" s="151"/>
      <c r="AY80" s="151"/>
      <c r="AZ80" s="151"/>
      <c r="BA80" s="184" t="str">
        <f>C80</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80" s="151"/>
      <c r="BC80" s="151"/>
      <c r="BD80" s="151"/>
      <c r="BE80" s="151"/>
      <c r="BF80" s="151"/>
      <c r="BG80" s="151"/>
      <c r="BH80" s="151"/>
    </row>
    <row r="81" spans="1:60" ht="20.399999999999999" outlineLevel="1" x14ac:dyDescent="0.25">
      <c r="A81" s="177">
        <v>5</v>
      </c>
      <c r="B81" s="178" t="s">
        <v>2303</v>
      </c>
      <c r="C81" s="187" t="s">
        <v>2304</v>
      </c>
      <c r="D81" s="179" t="s">
        <v>255</v>
      </c>
      <c r="E81" s="180">
        <v>1</v>
      </c>
      <c r="F81" s="181">
        <v>87480</v>
      </c>
      <c r="G81" s="182">
        <f>ROUND(E81*F81,2)</f>
        <v>87480</v>
      </c>
      <c r="H81" s="181"/>
      <c r="I81" s="182">
        <f>ROUND(E81*H81,2)</f>
        <v>0</v>
      </c>
      <c r="J81" s="181"/>
      <c r="K81" s="182">
        <f>ROUND(E81*J81,2)</f>
        <v>0</v>
      </c>
      <c r="L81" s="182">
        <v>21</v>
      </c>
      <c r="M81" s="182">
        <f>G81*(1+L81/100)</f>
        <v>105850.8</v>
      </c>
      <c r="N81" s="182">
        <v>0.01</v>
      </c>
      <c r="O81" s="182">
        <f>ROUND(E81*N81,2)</f>
        <v>0.01</v>
      </c>
      <c r="P81" s="182">
        <v>0</v>
      </c>
      <c r="Q81" s="182">
        <f>ROUND(E81*P81,2)</f>
        <v>0</v>
      </c>
      <c r="R81" s="182"/>
      <c r="S81" s="182" t="s">
        <v>277</v>
      </c>
      <c r="T81" s="183" t="s">
        <v>186</v>
      </c>
      <c r="U81" s="160">
        <v>0</v>
      </c>
      <c r="V81" s="160">
        <f>ROUND(E81*U81,2)</f>
        <v>0</v>
      </c>
      <c r="W81" s="160"/>
      <c r="X81" s="160" t="s">
        <v>310</v>
      </c>
      <c r="Y81" s="151"/>
      <c r="Z81" s="151"/>
      <c r="AA81" s="151"/>
      <c r="AB81" s="151"/>
      <c r="AC81" s="151"/>
      <c r="AD81" s="151"/>
      <c r="AE81" s="151"/>
      <c r="AF81" s="151"/>
      <c r="AG81" s="151" t="s">
        <v>311</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260" t="s">
        <v>716</v>
      </c>
      <c r="D82" s="261"/>
      <c r="E82" s="261"/>
      <c r="F82" s="261"/>
      <c r="G82" s="261"/>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190</v>
      </c>
      <c r="AH82" s="151"/>
      <c r="AI82" s="151"/>
      <c r="AJ82" s="151"/>
      <c r="AK82" s="151"/>
      <c r="AL82" s="151"/>
      <c r="AM82" s="151"/>
      <c r="AN82" s="151"/>
      <c r="AO82" s="151"/>
      <c r="AP82" s="151"/>
      <c r="AQ82" s="151"/>
      <c r="AR82" s="151"/>
      <c r="AS82" s="151"/>
      <c r="AT82" s="151"/>
      <c r="AU82" s="151"/>
      <c r="AV82" s="151"/>
      <c r="AW82" s="151"/>
      <c r="AX82" s="151"/>
      <c r="AY82" s="151"/>
      <c r="AZ82" s="151"/>
      <c r="BA82" s="184" t="str">
        <f>C82</f>
        <v>1.NP - přízemí, popis prvku a návrh na jeho opravu nebo restaurování viz D1.1.9 Tabulky truhlářských prvků</v>
      </c>
      <c r="BB82" s="151"/>
      <c r="BC82" s="151"/>
      <c r="BD82" s="151"/>
      <c r="BE82" s="151"/>
      <c r="BF82" s="151"/>
      <c r="BG82" s="151"/>
      <c r="BH82" s="151"/>
    </row>
    <row r="83" spans="1:60" outlineLevel="1" x14ac:dyDescent="0.25">
      <c r="A83" s="158"/>
      <c r="B83" s="159"/>
      <c r="C83" s="192" t="s">
        <v>204</v>
      </c>
      <c r="D83" s="161"/>
      <c r="E83" s="162"/>
      <c r="F83" s="163"/>
      <c r="G83" s="163"/>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190</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271" t="s">
        <v>2332</v>
      </c>
      <c r="D84" s="272"/>
      <c r="E84" s="272"/>
      <c r="F84" s="272"/>
      <c r="G84" s="272"/>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190</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92" t="s">
        <v>204</v>
      </c>
      <c r="D85" s="161"/>
      <c r="E85" s="162"/>
      <c r="F85" s="163"/>
      <c r="G85" s="163"/>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190</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271" t="s">
        <v>2305</v>
      </c>
      <c r="D86" s="272"/>
      <c r="E86" s="272"/>
      <c r="F86" s="272"/>
      <c r="G86" s="272"/>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190</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92" t="s">
        <v>204</v>
      </c>
      <c r="D87" s="161"/>
      <c r="E87" s="162"/>
      <c r="F87" s="163"/>
      <c r="G87" s="163"/>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190</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92" t="s">
        <v>204</v>
      </c>
      <c r="D88" s="161"/>
      <c r="E88" s="162"/>
      <c r="F88" s="163"/>
      <c r="G88" s="163"/>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190</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271" t="s">
        <v>2333</v>
      </c>
      <c r="D89" s="272"/>
      <c r="E89" s="272"/>
      <c r="F89" s="272"/>
      <c r="G89" s="272"/>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190</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92" t="s">
        <v>204</v>
      </c>
      <c r="D90" s="161"/>
      <c r="E90" s="162"/>
      <c r="F90" s="163"/>
      <c r="G90" s="163"/>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190</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92" t="s">
        <v>204</v>
      </c>
      <c r="D91" s="161"/>
      <c r="E91" s="162"/>
      <c r="F91" s="163"/>
      <c r="G91" s="163"/>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190</v>
      </c>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271" t="s">
        <v>938</v>
      </c>
      <c r="D92" s="272"/>
      <c r="E92" s="272"/>
      <c r="F92" s="272"/>
      <c r="G92" s="272"/>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190</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92" t="s">
        <v>204</v>
      </c>
      <c r="D93" s="161"/>
      <c r="E93" s="162"/>
      <c r="F93" s="163"/>
      <c r="G93" s="163"/>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190</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271" t="s">
        <v>802</v>
      </c>
      <c r="D94" s="272"/>
      <c r="E94" s="272"/>
      <c r="F94" s="272"/>
      <c r="G94" s="272"/>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190</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ht="21" outlineLevel="1" x14ac:dyDescent="0.25">
      <c r="A95" s="158"/>
      <c r="B95" s="159"/>
      <c r="C95" s="271" t="s">
        <v>2306</v>
      </c>
      <c r="D95" s="272"/>
      <c r="E95" s="272"/>
      <c r="F95" s="272"/>
      <c r="G95" s="272"/>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190</v>
      </c>
      <c r="AH95" s="151"/>
      <c r="AI95" s="151"/>
      <c r="AJ95" s="151"/>
      <c r="AK95" s="151"/>
      <c r="AL95" s="151"/>
      <c r="AM95" s="151"/>
      <c r="AN95" s="151"/>
      <c r="AO95" s="151"/>
      <c r="AP95" s="151"/>
      <c r="AQ95" s="151"/>
      <c r="AR95" s="151"/>
      <c r="AS95" s="151"/>
      <c r="AT95" s="151"/>
      <c r="AU95" s="151"/>
      <c r="AV95" s="151"/>
      <c r="AW95" s="151"/>
      <c r="AX95" s="151"/>
      <c r="AY95" s="151"/>
      <c r="AZ95" s="151"/>
      <c r="BA95" s="184" t="str">
        <f>C95</f>
        <v>Dveře deskové konstrukce se dvěma svlaky, dvěma kovanými táhlovými (pásovými) závěsy a s kovanou petlicí se štítkem. Trámy tesané, prkna řezaná bez ohoblování. Dřevo bez povrchové úpravy.</v>
      </c>
      <c r="BB95" s="151"/>
      <c r="BC95" s="151"/>
      <c r="BD95" s="151"/>
      <c r="BE95" s="151"/>
      <c r="BF95" s="151"/>
      <c r="BG95" s="151"/>
      <c r="BH95" s="151"/>
    </row>
    <row r="96" spans="1:60" outlineLevel="1" x14ac:dyDescent="0.25">
      <c r="A96" s="158"/>
      <c r="B96" s="159"/>
      <c r="C96" s="192" t="s">
        <v>721</v>
      </c>
      <c r="D96" s="161"/>
      <c r="E96" s="162"/>
      <c r="F96" s="163"/>
      <c r="G96" s="163"/>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190</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271" t="s">
        <v>2334</v>
      </c>
      <c r="D97" s="272"/>
      <c r="E97" s="272"/>
      <c r="F97" s="272"/>
      <c r="G97" s="272"/>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190</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ht="21" outlineLevel="1" x14ac:dyDescent="0.25">
      <c r="A98" s="158"/>
      <c r="B98" s="159"/>
      <c r="C98" s="271" t="s">
        <v>2335</v>
      </c>
      <c r="D98" s="272"/>
      <c r="E98" s="272"/>
      <c r="F98" s="272"/>
      <c r="G98" s="272"/>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190</v>
      </c>
      <c r="AH98" s="151"/>
      <c r="AI98" s="151"/>
      <c r="AJ98" s="151"/>
      <c r="AK98" s="151"/>
      <c r="AL98" s="151"/>
      <c r="AM98" s="151"/>
      <c r="AN98" s="151"/>
      <c r="AO98" s="151"/>
      <c r="AP98" s="151"/>
      <c r="AQ98" s="151"/>
      <c r="AR98" s="151"/>
      <c r="AS98" s="151"/>
      <c r="AT98" s="151"/>
      <c r="AU98" s="151"/>
      <c r="AV98" s="151"/>
      <c r="AW98" s="151"/>
      <c r="AX98" s="151"/>
      <c r="AY98" s="151"/>
      <c r="AZ98" s="151"/>
      <c r="BA98" s="184" t="str">
        <f>C98</f>
        <v>Dřevo znečištěno, kované prvky napadeny rzí, visací zámek chybí. Ve spodní části dveří výsprava, do zárubně (u petlice) natlučeny novodobé hřeby a víčka od lahví.</v>
      </c>
      <c r="BB98" s="151"/>
      <c r="BC98" s="151"/>
      <c r="BD98" s="151"/>
      <c r="BE98" s="151"/>
      <c r="BF98" s="151"/>
      <c r="BG98" s="151"/>
      <c r="BH98" s="151"/>
    </row>
    <row r="99" spans="1:60" outlineLevel="1" x14ac:dyDescent="0.25">
      <c r="A99" s="158"/>
      <c r="B99" s="159"/>
      <c r="C99" s="192" t="s">
        <v>204</v>
      </c>
      <c r="D99" s="161"/>
      <c r="E99" s="162"/>
      <c r="F99" s="163"/>
      <c r="G99" s="163"/>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190</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271" t="s">
        <v>2336</v>
      </c>
      <c r="D100" s="272"/>
      <c r="E100" s="272"/>
      <c r="F100" s="272"/>
      <c r="G100" s="272"/>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190</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271" t="s">
        <v>941</v>
      </c>
      <c r="D101" s="272"/>
      <c r="E101" s="272"/>
      <c r="F101" s="272"/>
      <c r="G101" s="272"/>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190</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271" t="s">
        <v>2337</v>
      </c>
      <c r="D102" s="272"/>
      <c r="E102" s="272"/>
      <c r="F102" s="272"/>
      <c r="G102" s="272"/>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190</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271" t="s">
        <v>2338</v>
      </c>
      <c r="D103" s="272"/>
      <c r="E103" s="272"/>
      <c r="F103" s="272"/>
      <c r="G103" s="272"/>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190</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271" t="s">
        <v>933</v>
      </c>
      <c r="D104" s="272"/>
      <c r="E104" s="272"/>
      <c r="F104" s="272"/>
      <c r="G104" s="272"/>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190</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84" t="str">
        <f>C104</f>
        <v>V místech poškození sanace bezbarvým ochranným fungicidním prostředkem proti dřevokazným škůdcům a plísním</v>
      </c>
      <c r="BB104" s="151"/>
      <c r="BC104" s="151"/>
      <c r="BD104" s="151"/>
      <c r="BE104" s="151"/>
      <c r="BF104" s="151"/>
      <c r="BG104" s="151"/>
      <c r="BH104" s="151"/>
    </row>
    <row r="105" spans="1:60" outlineLevel="1" x14ac:dyDescent="0.25">
      <c r="A105" s="158"/>
      <c r="B105" s="159"/>
      <c r="C105" s="271" t="s">
        <v>923</v>
      </c>
      <c r="D105" s="272"/>
      <c r="E105" s="272"/>
      <c r="F105" s="272"/>
      <c r="G105" s="272"/>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190</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271" t="s">
        <v>717</v>
      </c>
      <c r="D106" s="272"/>
      <c r="E106" s="272"/>
      <c r="F106" s="272"/>
      <c r="G106" s="272"/>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190</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271" t="s">
        <v>943</v>
      </c>
      <c r="D107" s="272"/>
      <c r="E107" s="272"/>
      <c r="F107" s="272"/>
      <c r="G107" s="272"/>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190</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271" t="s">
        <v>722</v>
      </c>
      <c r="D108" s="272"/>
      <c r="E108" s="272"/>
      <c r="F108" s="272"/>
      <c r="G108" s="272"/>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190</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192" t="s">
        <v>204</v>
      </c>
      <c r="D109" s="161"/>
      <c r="E109" s="162"/>
      <c r="F109" s="163"/>
      <c r="G109" s="163"/>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190</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271" t="s">
        <v>2267</v>
      </c>
      <c r="D110" s="272"/>
      <c r="E110" s="272"/>
      <c r="F110" s="272"/>
      <c r="G110" s="272"/>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190</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84" t="str">
        <f>C110</f>
        <v>dále viz Restaurátorsko-konzervační intence pro restaurování vybraných prostor hradu Bečov nad Teplou.</v>
      </c>
      <c r="BB110" s="151"/>
      <c r="BC110" s="151"/>
      <c r="BD110" s="151"/>
      <c r="BE110" s="151"/>
      <c r="BF110" s="151"/>
      <c r="BG110" s="151"/>
      <c r="BH110" s="151"/>
    </row>
    <row r="111" spans="1:60" outlineLevel="1" x14ac:dyDescent="0.25">
      <c r="A111" s="177">
        <v>6</v>
      </c>
      <c r="B111" s="178" t="s">
        <v>2307</v>
      </c>
      <c r="C111" s="187" t="s">
        <v>2308</v>
      </c>
      <c r="D111" s="179" t="s">
        <v>255</v>
      </c>
      <c r="E111" s="180">
        <v>1</v>
      </c>
      <c r="F111" s="181">
        <v>1152</v>
      </c>
      <c r="G111" s="182">
        <f>ROUND(E111*F111,2)</f>
        <v>1152</v>
      </c>
      <c r="H111" s="181"/>
      <c r="I111" s="182">
        <f>ROUND(E111*H111,2)</f>
        <v>0</v>
      </c>
      <c r="J111" s="181"/>
      <c r="K111" s="182">
        <f>ROUND(E111*J111,2)</f>
        <v>0</v>
      </c>
      <c r="L111" s="182">
        <v>21</v>
      </c>
      <c r="M111" s="182">
        <f>G111*(1+L111/100)</f>
        <v>1393.92</v>
      </c>
      <c r="N111" s="182">
        <v>0</v>
      </c>
      <c r="O111" s="182">
        <f>ROUND(E111*N111,2)</f>
        <v>0</v>
      </c>
      <c r="P111" s="182">
        <v>0</v>
      </c>
      <c r="Q111" s="182">
        <f>ROUND(E111*P111,2)</f>
        <v>0</v>
      </c>
      <c r="R111" s="182"/>
      <c r="S111" s="182" t="s">
        <v>277</v>
      </c>
      <c r="T111" s="183" t="s">
        <v>186</v>
      </c>
      <c r="U111" s="160">
        <v>0</v>
      </c>
      <c r="V111" s="160">
        <f>ROUND(E111*U111,2)</f>
        <v>0</v>
      </c>
      <c r="W111" s="160"/>
      <c r="X111" s="160" t="s">
        <v>310</v>
      </c>
      <c r="Y111" s="151"/>
      <c r="Z111" s="151"/>
      <c r="AA111" s="151"/>
      <c r="AB111" s="151"/>
      <c r="AC111" s="151"/>
      <c r="AD111" s="151"/>
      <c r="AE111" s="151"/>
      <c r="AF111" s="151"/>
      <c r="AG111" s="151" t="s">
        <v>311</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260" t="s">
        <v>716</v>
      </c>
      <c r="D112" s="261"/>
      <c r="E112" s="261"/>
      <c r="F112" s="261"/>
      <c r="G112" s="261"/>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190</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84" t="str">
        <f>C112</f>
        <v>1.NP - přízemí, popis prvku a návrh na jeho opravu nebo restaurování viz D1.1.9 Tabulky truhlářských prvků</v>
      </c>
      <c r="BB112" s="151"/>
      <c r="BC112" s="151"/>
      <c r="BD112" s="151"/>
      <c r="BE112" s="151"/>
      <c r="BF112" s="151"/>
      <c r="BG112" s="151"/>
      <c r="BH112" s="151"/>
    </row>
    <row r="113" spans="1:60" outlineLevel="1" x14ac:dyDescent="0.25">
      <c r="A113" s="158"/>
      <c r="B113" s="159"/>
      <c r="C113" s="192" t="s">
        <v>204</v>
      </c>
      <c r="D113" s="161"/>
      <c r="E113" s="162"/>
      <c r="F113" s="163"/>
      <c r="G113" s="163"/>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190</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271" t="s">
        <v>2339</v>
      </c>
      <c r="D114" s="272"/>
      <c r="E114" s="272"/>
      <c r="F114" s="272"/>
      <c r="G114" s="272"/>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190</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271" t="s">
        <v>976</v>
      </c>
      <c r="D115" s="272"/>
      <c r="E115" s="272"/>
      <c r="F115" s="272"/>
      <c r="G115" s="272"/>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190</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92" t="s">
        <v>204</v>
      </c>
      <c r="D116" s="161"/>
      <c r="E116" s="162"/>
      <c r="F116" s="163"/>
      <c r="G116" s="163"/>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190</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271" t="s">
        <v>946</v>
      </c>
      <c r="D117" s="272"/>
      <c r="E117" s="272"/>
      <c r="F117" s="272"/>
      <c r="G117" s="272"/>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190</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92" t="s">
        <v>204</v>
      </c>
      <c r="D118" s="161"/>
      <c r="E118" s="162"/>
      <c r="F118" s="163"/>
      <c r="G118" s="163"/>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190</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271" t="s">
        <v>911</v>
      </c>
      <c r="D119" s="272"/>
      <c r="E119" s="272"/>
      <c r="F119" s="272"/>
      <c r="G119" s="272"/>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190</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92" t="s">
        <v>204</v>
      </c>
      <c r="D120" s="161"/>
      <c r="E120" s="162"/>
      <c r="F120" s="163"/>
      <c r="G120" s="163"/>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190</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271" t="s">
        <v>802</v>
      </c>
      <c r="D121" s="272"/>
      <c r="E121" s="272"/>
      <c r="F121" s="272"/>
      <c r="G121" s="272"/>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190</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271" t="s">
        <v>2340</v>
      </c>
      <c r="D122" s="272"/>
      <c r="E122" s="272"/>
      <c r="F122" s="272"/>
      <c r="G122" s="272"/>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190</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92" t="s">
        <v>204</v>
      </c>
      <c r="D123" s="161"/>
      <c r="E123" s="162"/>
      <c r="F123" s="163"/>
      <c r="G123" s="163"/>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190</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271" t="s">
        <v>2334</v>
      </c>
      <c r="D124" s="272"/>
      <c r="E124" s="272"/>
      <c r="F124" s="272"/>
      <c r="G124" s="272"/>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190</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271" t="s">
        <v>978</v>
      </c>
      <c r="D125" s="272"/>
      <c r="E125" s="272"/>
      <c r="F125" s="272"/>
      <c r="G125" s="272"/>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190</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192" t="s">
        <v>204</v>
      </c>
      <c r="D126" s="161"/>
      <c r="E126" s="162"/>
      <c r="F126" s="163"/>
      <c r="G126" s="163"/>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190</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271" t="s">
        <v>2341</v>
      </c>
      <c r="D127" s="272"/>
      <c r="E127" s="272"/>
      <c r="F127" s="272"/>
      <c r="G127" s="272"/>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190</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84" t="str">
        <f>C127</f>
        <v>Návrh na restaurování (provede restaurátor s příslušnou licencí MK ČR): Jemné restaurátorské očištění</v>
      </c>
      <c r="BB127" s="151"/>
      <c r="BC127" s="151"/>
      <c r="BD127" s="151"/>
      <c r="BE127" s="151"/>
      <c r="BF127" s="151"/>
      <c r="BG127" s="151"/>
      <c r="BH127" s="151"/>
    </row>
    <row r="128" spans="1:60" outlineLevel="1" x14ac:dyDescent="0.25">
      <c r="A128" s="158"/>
      <c r="B128" s="159"/>
      <c r="C128" s="271" t="s">
        <v>2342</v>
      </c>
      <c r="D128" s="272"/>
      <c r="E128" s="272"/>
      <c r="F128" s="272"/>
      <c r="G128" s="272"/>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190</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92" t="s">
        <v>204</v>
      </c>
      <c r="D129" s="161"/>
      <c r="E129" s="162"/>
      <c r="F129" s="163"/>
      <c r="G129" s="163"/>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190</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271" t="s">
        <v>2267</v>
      </c>
      <c r="D130" s="272"/>
      <c r="E130" s="272"/>
      <c r="F130" s="272"/>
      <c r="G130" s="272"/>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190</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84" t="str">
        <f>C130</f>
        <v>dále viz Restaurátorsko-konzervační intence pro restaurování vybraných prostor hradu Bečov nad Teplou.</v>
      </c>
      <c r="BB130" s="151"/>
      <c r="BC130" s="151"/>
      <c r="BD130" s="151"/>
      <c r="BE130" s="151"/>
      <c r="BF130" s="151"/>
      <c r="BG130" s="151"/>
      <c r="BH130" s="151"/>
    </row>
    <row r="131" spans="1:60" outlineLevel="1" x14ac:dyDescent="0.25">
      <c r="A131" s="177">
        <v>7</v>
      </c>
      <c r="B131" s="178" t="s">
        <v>810</v>
      </c>
      <c r="C131" s="187" t="s">
        <v>811</v>
      </c>
      <c r="D131" s="179" t="s">
        <v>299</v>
      </c>
      <c r="E131" s="180">
        <v>0.01</v>
      </c>
      <c r="F131" s="181">
        <v>1347</v>
      </c>
      <c r="G131" s="182">
        <f>ROUND(E131*F131,2)</f>
        <v>13.47</v>
      </c>
      <c r="H131" s="181"/>
      <c r="I131" s="182">
        <f>ROUND(E131*H131,2)</f>
        <v>0</v>
      </c>
      <c r="J131" s="181"/>
      <c r="K131" s="182">
        <f>ROUND(E131*J131,2)</f>
        <v>0</v>
      </c>
      <c r="L131" s="182">
        <v>21</v>
      </c>
      <c r="M131" s="182">
        <f>G131*(1+L131/100)</f>
        <v>16.2987</v>
      </c>
      <c r="N131" s="182">
        <v>0</v>
      </c>
      <c r="O131" s="182">
        <f>ROUND(E131*N131,2)</f>
        <v>0</v>
      </c>
      <c r="P131" s="182">
        <v>0</v>
      </c>
      <c r="Q131" s="182">
        <f>ROUND(E131*P131,2)</f>
        <v>0</v>
      </c>
      <c r="R131" s="182" t="s">
        <v>812</v>
      </c>
      <c r="S131" s="182" t="s">
        <v>185</v>
      </c>
      <c r="T131" s="183" t="s">
        <v>185</v>
      </c>
      <c r="U131" s="160">
        <v>2.4940000000000002</v>
      </c>
      <c r="V131" s="160">
        <f>ROUND(E131*U131,2)</f>
        <v>0.02</v>
      </c>
      <c r="W131" s="160"/>
      <c r="X131" s="160" t="s">
        <v>300</v>
      </c>
      <c r="Y131" s="151"/>
      <c r="Z131" s="151"/>
      <c r="AA131" s="151"/>
      <c r="AB131" s="151"/>
      <c r="AC131" s="151"/>
      <c r="AD131" s="151"/>
      <c r="AE131" s="151"/>
      <c r="AF131" s="151"/>
      <c r="AG131" s="151" t="s">
        <v>301</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58"/>
      <c r="B132" s="159"/>
      <c r="C132" s="269" t="s">
        <v>323</v>
      </c>
      <c r="D132" s="270"/>
      <c r="E132" s="270"/>
      <c r="F132" s="270"/>
      <c r="G132" s="270"/>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251</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188" t="s">
        <v>303</v>
      </c>
      <c r="D133" s="164"/>
      <c r="E133" s="165"/>
      <c r="F133" s="160"/>
      <c r="G133" s="160"/>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192</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188" t="s">
        <v>2309</v>
      </c>
      <c r="D134" s="164"/>
      <c r="E134" s="165"/>
      <c r="F134" s="160"/>
      <c r="G134" s="160"/>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192</v>
      </c>
      <c r="AH134" s="151">
        <v>0</v>
      </c>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188" t="s">
        <v>2310</v>
      </c>
      <c r="D135" s="164"/>
      <c r="E135" s="165">
        <v>0.01</v>
      </c>
      <c r="F135" s="160"/>
      <c r="G135" s="160"/>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192</v>
      </c>
      <c r="AH135" s="151">
        <v>0</v>
      </c>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ht="30.6" outlineLevel="1" x14ac:dyDescent="0.25">
      <c r="A136" s="177">
        <v>8</v>
      </c>
      <c r="B136" s="178" t="s">
        <v>815</v>
      </c>
      <c r="C136" s="187" t="s">
        <v>816</v>
      </c>
      <c r="D136" s="179" t="s">
        <v>299</v>
      </c>
      <c r="E136" s="180">
        <v>0.01</v>
      </c>
      <c r="F136" s="181">
        <v>860</v>
      </c>
      <c r="G136" s="182">
        <f>ROUND(E136*F136,2)</f>
        <v>8.6</v>
      </c>
      <c r="H136" s="181"/>
      <c r="I136" s="182">
        <f>ROUND(E136*H136,2)</f>
        <v>0</v>
      </c>
      <c r="J136" s="181"/>
      <c r="K136" s="182">
        <f>ROUND(E136*J136,2)</f>
        <v>0</v>
      </c>
      <c r="L136" s="182">
        <v>21</v>
      </c>
      <c r="M136" s="182">
        <f>G136*(1+L136/100)</f>
        <v>10.405999999999999</v>
      </c>
      <c r="N136" s="182">
        <v>0</v>
      </c>
      <c r="O136" s="182">
        <f>ROUND(E136*N136,2)</f>
        <v>0</v>
      </c>
      <c r="P136" s="182">
        <v>0</v>
      </c>
      <c r="Q136" s="182">
        <f>ROUND(E136*P136,2)</f>
        <v>0</v>
      </c>
      <c r="R136" s="182" t="s">
        <v>812</v>
      </c>
      <c r="S136" s="182" t="s">
        <v>185</v>
      </c>
      <c r="T136" s="183" t="s">
        <v>185</v>
      </c>
      <c r="U136" s="160">
        <v>0</v>
      </c>
      <c r="V136" s="160">
        <f>ROUND(E136*U136,2)</f>
        <v>0</v>
      </c>
      <c r="W136" s="160"/>
      <c r="X136" s="160" t="s">
        <v>300</v>
      </c>
      <c r="Y136" s="151"/>
      <c r="Z136" s="151"/>
      <c r="AA136" s="151"/>
      <c r="AB136" s="151"/>
      <c r="AC136" s="151"/>
      <c r="AD136" s="151"/>
      <c r="AE136" s="151"/>
      <c r="AF136" s="151"/>
      <c r="AG136" s="151" t="s">
        <v>301</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269" t="s">
        <v>323</v>
      </c>
      <c r="D137" s="270"/>
      <c r="E137" s="270"/>
      <c r="F137" s="270"/>
      <c r="G137" s="270"/>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251</v>
      </c>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188" t="s">
        <v>303</v>
      </c>
      <c r="D138" s="164"/>
      <c r="E138" s="165"/>
      <c r="F138" s="160"/>
      <c r="G138" s="160"/>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192</v>
      </c>
      <c r="AH138" s="151">
        <v>0</v>
      </c>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58"/>
      <c r="B139" s="159"/>
      <c r="C139" s="188" t="s">
        <v>2309</v>
      </c>
      <c r="D139" s="164"/>
      <c r="E139" s="165"/>
      <c r="F139" s="160"/>
      <c r="G139" s="160"/>
      <c r="H139" s="160"/>
      <c r="I139" s="160"/>
      <c r="J139" s="160"/>
      <c r="K139" s="160"/>
      <c r="L139" s="160"/>
      <c r="M139" s="160"/>
      <c r="N139" s="160"/>
      <c r="O139" s="160"/>
      <c r="P139" s="160"/>
      <c r="Q139" s="160"/>
      <c r="R139" s="160"/>
      <c r="S139" s="160"/>
      <c r="T139" s="160"/>
      <c r="U139" s="160"/>
      <c r="V139" s="160"/>
      <c r="W139" s="160"/>
      <c r="X139" s="160"/>
      <c r="Y139" s="151"/>
      <c r="Z139" s="151"/>
      <c r="AA139" s="151"/>
      <c r="AB139" s="151"/>
      <c r="AC139" s="151"/>
      <c r="AD139" s="151"/>
      <c r="AE139" s="151"/>
      <c r="AF139" s="151"/>
      <c r="AG139" s="151" t="s">
        <v>192</v>
      </c>
      <c r="AH139" s="151">
        <v>0</v>
      </c>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188" t="s">
        <v>2310</v>
      </c>
      <c r="D140" s="164"/>
      <c r="E140" s="165">
        <v>0.01</v>
      </c>
      <c r="F140" s="160"/>
      <c r="G140" s="160"/>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192</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x14ac:dyDescent="0.25">
      <c r="A141" s="154" t="s">
        <v>181</v>
      </c>
      <c r="B141" s="155" t="s">
        <v>134</v>
      </c>
      <c r="C141" s="190" t="s">
        <v>135</v>
      </c>
      <c r="D141" s="173"/>
      <c r="E141" s="174"/>
      <c r="F141" s="175"/>
      <c r="G141" s="175">
        <f>SUMIF(AG142:AG175,"&lt;&gt;NOR",G142:G175)</f>
        <v>74637.2</v>
      </c>
      <c r="H141" s="175"/>
      <c r="I141" s="175">
        <f>SUM(I142:I175)</f>
        <v>0</v>
      </c>
      <c r="J141" s="175"/>
      <c r="K141" s="175">
        <f>SUM(K142:K175)</f>
        <v>0</v>
      </c>
      <c r="L141" s="175"/>
      <c r="M141" s="175">
        <f>SUM(M142:M175)</f>
        <v>90311.012000000002</v>
      </c>
      <c r="N141" s="175"/>
      <c r="O141" s="175">
        <f>SUM(O142:O175)</f>
        <v>0.1</v>
      </c>
      <c r="P141" s="175"/>
      <c r="Q141" s="175">
        <f>SUM(Q142:Q175)</f>
        <v>0</v>
      </c>
      <c r="R141" s="175"/>
      <c r="S141" s="175"/>
      <c r="T141" s="176"/>
      <c r="U141" s="166"/>
      <c r="V141" s="166">
        <f>SUM(V142:V175)</f>
        <v>0.4</v>
      </c>
      <c r="W141" s="166"/>
      <c r="X141" s="166"/>
      <c r="AG141" t="s">
        <v>182</v>
      </c>
    </row>
    <row r="142" spans="1:60" ht="21" outlineLevel="1" x14ac:dyDescent="0.25">
      <c r="A142" s="158"/>
      <c r="B142" s="159"/>
      <c r="C142" s="260" t="s">
        <v>843</v>
      </c>
      <c r="D142" s="261"/>
      <c r="E142" s="261"/>
      <c r="F142" s="261"/>
      <c r="G142" s="261"/>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190</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84" t="str">
        <f>C142</f>
        <v>- před zahájením restaurátorské opravy budou projektantem, investorem a odpovědnými zástupci (pracovníky) Národního památkového ústavu a Krajského úřadu Karlovarského kraje odsouhlaseny vzorky zpracování a povrchové úpravy.</v>
      </c>
      <c r="BB142" s="151"/>
      <c r="BC142" s="151"/>
      <c r="BD142" s="151"/>
      <c r="BE142" s="151"/>
      <c r="BF142" s="151"/>
      <c r="BG142" s="151"/>
      <c r="BH142" s="151"/>
    </row>
    <row r="143" spans="1:60" ht="31.2" outlineLevel="1" x14ac:dyDescent="0.25">
      <c r="A143" s="158"/>
      <c r="B143" s="159"/>
      <c r="C143" s="271" t="s">
        <v>818</v>
      </c>
      <c r="D143" s="272"/>
      <c r="E143" s="272"/>
      <c r="F143" s="272"/>
      <c r="G143" s="272"/>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190</v>
      </c>
      <c r="AH143" s="151"/>
      <c r="AI143" s="151"/>
      <c r="AJ143" s="151"/>
      <c r="AK143" s="151"/>
      <c r="AL143" s="151"/>
      <c r="AM143" s="151"/>
      <c r="AN143" s="151"/>
      <c r="AO143" s="151"/>
      <c r="AP143" s="151"/>
      <c r="AQ143" s="151"/>
      <c r="AR143" s="151"/>
      <c r="AS143" s="151"/>
      <c r="AT143" s="151"/>
      <c r="AU143" s="151"/>
      <c r="AV143" s="151"/>
      <c r="AW143" s="151"/>
      <c r="AX143" s="151"/>
      <c r="AY143" s="151"/>
      <c r="AZ143" s="151"/>
      <c r="BA143" s="184" t="str">
        <f>C143</f>
        <v>- v předstihu před projektovými pracemi byla zpracována podrobná Restaurátorská zpráva a záměr na restaurování a konzervaci kovářských a zámečnických prvků (vypracoval: Luděk Červenka, 03. 2018). Navrhované úpravy všech prvků korespondují s těmito výše uvedenými restaurátorskými záměry.</v>
      </c>
      <c r="BB143" s="151"/>
      <c r="BC143" s="151"/>
      <c r="BD143" s="151"/>
      <c r="BE143" s="151"/>
      <c r="BF143" s="151"/>
      <c r="BG143" s="151"/>
      <c r="BH143" s="151"/>
    </row>
    <row r="144" spans="1:60" outlineLevel="1" x14ac:dyDescent="0.25">
      <c r="A144" s="177">
        <v>9</v>
      </c>
      <c r="B144" s="178" t="s">
        <v>2311</v>
      </c>
      <c r="C144" s="187" t="s">
        <v>2312</v>
      </c>
      <c r="D144" s="179" t="s">
        <v>255</v>
      </c>
      <c r="E144" s="180">
        <v>1</v>
      </c>
      <c r="F144" s="181">
        <v>74400</v>
      </c>
      <c r="G144" s="182">
        <f>ROUND(E144*F144,2)</f>
        <v>74400</v>
      </c>
      <c r="H144" s="181"/>
      <c r="I144" s="182">
        <f>ROUND(E144*H144,2)</f>
        <v>0</v>
      </c>
      <c r="J144" s="181"/>
      <c r="K144" s="182">
        <f>ROUND(E144*J144,2)</f>
        <v>0</v>
      </c>
      <c r="L144" s="182">
        <v>21</v>
      </c>
      <c r="M144" s="182">
        <f>G144*(1+L144/100)</f>
        <v>90024</v>
      </c>
      <c r="N144" s="182">
        <v>0.1</v>
      </c>
      <c r="O144" s="182">
        <f>ROUND(E144*N144,2)</f>
        <v>0.1</v>
      </c>
      <c r="P144" s="182">
        <v>0</v>
      </c>
      <c r="Q144" s="182">
        <f>ROUND(E144*P144,2)</f>
        <v>0</v>
      </c>
      <c r="R144" s="182"/>
      <c r="S144" s="182" t="s">
        <v>277</v>
      </c>
      <c r="T144" s="183" t="s">
        <v>186</v>
      </c>
      <c r="U144" s="160">
        <v>0</v>
      </c>
      <c r="V144" s="160">
        <f>ROUND(E144*U144,2)</f>
        <v>0</v>
      </c>
      <c r="W144" s="160"/>
      <c r="X144" s="160" t="s">
        <v>310</v>
      </c>
      <c r="Y144" s="151"/>
      <c r="Z144" s="151"/>
      <c r="AA144" s="151"/>
      <c r="AB144" s="151"/>
      <c r="AC144" s="151"/>
      <c r="AD144" s="151"/>
      <c r="AE144" s="151"/>
      <c r="AF144" s="151"/>
      <c r="AG144" s="151" t="s">
        <v>311</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260" t="s">
        <v>2313</v>
      </c>
      <c r="D145" s="261"/>
      <c r="E145" s="261"/>
      <c r="F145" s="261"/>
      <c r="G145" s="261"/>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190</v>
      </c>
      <c r="AH145" s="151"/>
      <c r="AI145" s="151"/>
      <c r="AJ145" s="151"/>
      <c r="AK145" s="151"/>
      <c r="AL145" s="151"/>
      <c r="AM145" s="151"/>
      <c r="AN145" s="151"/>
      <c r="AO145" s="151"/>
      <c r="AP145" s="151"/>
      <c r="AQ145" s="151"/>
      <c r="AR145" s="151"/>
      <c r="AS145" s="151"/>
      <c r="AT145" s="151"/>
      <c r="AU145" s="151"/>
      <c r="AV145" s="151"/>
      <c r="AW145" s="151"/>
      <c r="AX145" s="151"/>
      <c r="AY145" s="151"/>
      <c r="AZ145" s="151"/>
      <c r="BA145" s="184" t="str">
        <f>C145</f>
        <v>1.NP - přízemí, popis prvku a návrh na jeho opravu nebo restaurování viz D1.1.9 Tabulky kovářských a zámečnických prvků</v>
      </c>
      <c r="BB145" s="151"/>
      <c r="BC145" s="151"/>
      <c r="BD145" s="151"/>
      <c r="BE145" s="151"/>
      <c r="BF145" s="151"/>
      <c r="BG145" s="151"/>
      <c r="BH145" s="151"/>
    </row>
    <row r="146" spans="1:60" outlineLevel="1" x14ac:dyDescent="0.25">
      <c r="A146" s="158"/>
      <c r="B146" s="159"/>
      <c r="C146" s="192" t="s">
        <v>204</v>
      </c>
      <c r="D146" s="161"/>
      <c r="E146" s="162"/>
      <c r="F146" s="163"/>
      <c r="G146" s="163"/>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190</v>
      </c>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271" t="s">
        <v>2343</v>
      </c>
      <c r="D147" s="272"/>
      <c r="E147" s="272"/>
      <c r="F147" s="272"/>
      <c r="G147" s="272"/>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190</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84" t="str">
        <f>C147</f>
        <v>Kované jednokřídlé dveře mezi místnostmi SP_101 a SK_101, vyrobené z kovaných plechových plátů vzájemně snýtovaných kovanými nýty;</v>
      </c>
      <c r="BB147" s="151"/>
      <c r="BC147" s="151"/>
      <c r="BD147" s="151"/>
      <c r="BE147" s="151"/>
      <c r="BF147" s="151"/>
      <c r="BG147" s="151"/>
      <c r="BH147" s="151"/>
    </row>
    <row r="148" spans="1:60" outlineLevel="1" x14ac:dyDescent="0.25">
      <c r="A148" s="158"/>
      <c r="B148" s="159"/>
      <c r="C148" s="271" t="s">
        <v>2344</v>
      </c>
      <c r="D148" s="272"/>
      <c r="E148" s="272"/>
      <c r="F148" s="272"/>
      <c r="G148" s="272"/>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190</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192" t="s">
        <v>204</v>
      </c>
      <c r="D149" s="161"/>
      <c r="E149" s="162"/>
      <c r="F149" s="163"/>
      <c r="G149" s="163"/>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190</v>
      </c>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58"/>
      <c r="B150" s="159"/>
      <c r="C150" s="271" t="s">
        <v>313</v>
      </c>
      <c r="D150" s="272"/>
      <c r="E150" s="272"/>
      <c r="F150" s="272"/>
      <c r="G150" s="272"/>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190</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ht="31.2" outlineLevel="1" x14ac:dyDescent="0.25">
      <c r="A151" s="158"/>
      <c r="B151" s="159"/>
      <c r="C151" s="271" t="s">
        <v>2345</v>
      </c>
      <c r="D151" s="272"/>
      <c r="E151" s="272"/>
      <c r="F151" s="272"/>
      <c r="G151" s="272"/>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190</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84" t="str">
        <f>C151</f>
        <v>Plechová výplň je osazena do obvodového rámu z kovaného pásového profilu (cca 50/8 mm), který vyztužují dva úhlopříčné svlaky, tři horizontální a jeden vertikální svlak. Svlaky jsou spolu s rámem vzájemně prosazované a nýtované k plechové výplni z vnitřní strany dveří. Ve středu dveří v křížení svlaků je přinýtovaná kovaná skládaná plechová rozeta.</v>
      </c>
      <c r="BB151" s="151"/>
      <c r="BC151" s="151"/>
      <c r="BD151" s="151"/>
      <c r="BE151" s="151"/>
      <c r="BF151" s="151"/>
      <c r="BG151" s="151"/>
      <c r="BH151" s="151"/>
    </row>
    <row r="152" spans="1:60" ht="41.4" outlineLevel="1" x14ac:dyDescent="0.25">
      <c r="A152" s="158"/>
      <c r="B152" s="159"/>
      <c r="C152" s="271" t="s">
        <v>2346</v>
      </c>
      <c r="D152" s="272"/>
      <c r="E152" s="272"/>
      <c r="F152" s="272"/>
      <c r="G152" s="272"/>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190</v>
      </c>
      <c r="AH152" s="151"/>
      <c r="AI152" s="151"/>
      <c r="AJ152" s="151"/>
      <c r="AK152" s="151"/>
      <c r="AL152" s="151"/>
      <c r="AM152" s="151"/>
      <c r="AN152" s="151"/>
      <c r="AO152" s="151"/>
      <c r="AP152" s="151"/>
      <c r="AQ152" s="151"/>
      <c r="AR152" s="151"/>
      <c r="AS152" s="151"/>
      <c r="AT152" s="151"/>
      <c r="AU152" s="151"/>
      <c r="AV152" s="151"/>
      <c r="AW152" s="151"/>
      <c r="AX152" s="151"/>
      <c r="AY152" s="151"/>
      <c r="AZ152" s="151"/>
      <c r="BA152" s="184" t="str">
        <f>C152</f>
        <v>Z horního a spodního horizontálního svlaku vychází závěsy dveří upevněné čtyřhrannými maticemi a nýty, zakončené stočenými panty a zavěšenými na trny závěsů, které jsou osazeny do kamenného ostění. Z vnitřní strany dveří je osazen kazetový zámek s novodobými zásahy oprav a novodobou klikou a štítkem z venkovní strany. Venkovní strana dveří je osazena dvěma kovanými madly. Pod štítkem zámku je patrný otvor po původní dveřní zástrči, osazené z vnitřní a ovládané z venkovní strany dveří, ta byla nahrazena a překryta kazetovým zámkem.</v>
      </c>
      <c r="BB152" s="151"/>
      <c r="BC152" s="151"/>
      <c r="BD152" s="151"/>
      <c r="BE152" s="151"/>
      <c r="BF152" s="151"/>
      <c r="BG152" s="151"/>
      <c r="BH152" s="151"/>
    </row>
    <row r="153" spans="1:60" outlineLevel="1" x14ac:dyDescent="0.25">
      <c r="A153" s="158"/>
      <c r="B153" s="159"/>
      <c r="C153" s="192" t="s">
        <v>204</v>
      </c>
      <c r="D153" s="161"/>
      <c r="E153" s="162"/>
      <c r="F153" s="163"/>
      <c r="G153" s="163"/>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190</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271" t="s">
        <v>315</v>
      </c>
      <c r="D154" s="272"/>
      <c r="E154" s="272"/>
      <c r="F154" s="272"/>
      <c r="G154" s="272"/>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190</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ht="41.4" outlineLevel="1" x14ac:dyDescent="0.25">
      <c r="A155" s="158"/>
      <c r="B155" s="159"/>
      <c r="C155" s="271" t="s">
        <v>2347</v>
      </c>
      <c r="D155" s="272"/>
      <c r="E155" s="272"/>
      <c r="F155" s="272"/>
      <c r="G155" s="272"/>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190</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84" t="str">
        <f>C155</f>
        <v>Povrch materiálu dveří je celkově zkorodovaný, místy jsou patrné zbytky černého nepůvodního nátěru a stopy vápenného nátěru. Zejména ve spodní části dveří je patrný značný úbytek materiálu vlivem koroze, a to především na plechové výplni, která je poškozena i mechanicky, místně po celé ploše dveří, (trhliny materiálu, zkorodované otvory po chybějících nýtech, místy jsou nýty nahrazeny metrickými šrouby, deformace rámu dveří, ulomená část svlaku, místy vlivem deformace rámu a svlaků, nedoléhá plechová výplň).</v>
      </c>
      <c r="BB155" s="151"/>
      <c r="BC155" s="151"/>
      <c r="BD155" s="151"/>
      <c r="BE155" s="151"/>
      <c r="BF155" s="151"/>
      <c r="BG155" s="151"/>
      <c r="BH155" s="151"/>
    </row>
    <row r="156" spans="1:60" ht="21" outlineLevel="1" x14ac:dyDescent="0.25">
      <c r="A156" s="158"/>
      <c r="B156" s="159"/>
      <c r="C156" s="271" t="s">
        <v>2348</v>
      </c>
      <c r="D156" s="272"/>
      <c r="E156" s="272"/>
      <c r="F156" s="272"/>
      <c r="G156" s="272"/>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190</v>
      </c>
      <c r="AH156" s="151"/>
      <c r="AI156" s="151"/>
      <c r="AJ156" s="151"/>
      <c r="AK156" s="151"/>
      <c r="AL156" s="151"/>
      <c r="AM156" s="151"/>
      <c r="AN156" s="151"/>
      <c r="AO156" s="151"/>
      <c r="AP156" s="151"/>
      <c r="AQ156" s="151"/>
      <c r="AR156" s="151"/>
      <c r="AS156" s="151"/>
      <c r="AT156" s="151"/>
      <c r="AU156" s="151"/>
      <c r="AV156" s="151"/>
      <c r="AW156" s="151"/>
      <c r="AX156" s="151"/>
      <c r="AY156" s="151"/>
      <c r="AZ156" s="151"/>
      <c r="BA156" s="184" t="str">
        <f>C156</f>
        <v>Nepůvodní, dodatečně instalovaný kazetový zámek jeví stopy necitlivých dodatečných oprav (novodobý krycí plech uchycený metrickými šrouby, novodobý štítek s klikou).</v>
      </c>
      <c r="BB156" s="151"/>
      <c r="BC156" s="151"/>
      <c r="BD156" s="151"/>
      <c r="BE156" s="151"/>
      <c r="BF156" s="151"/>
      <c r="BG156" s="151"/>
      <c r="BH156" s="151"/>
    </row>
    <row r="157" spans="1:60" outlineLevel="1" x14ac:dyDescent="0.25">
      <c r="A157" s="158"/>
      <c r="B157" s="159"/>
      <c r="C157" s="271" t="s">
        <v>2349</v>
      </c>
      <c r="D157" s="272"/>
      <c r="E157" s="272"/>
      <c r="F157" s="272"/>
      <c r="G157" s="272"/>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190</v>
      </c>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192" t="s">
        <v>204</v>
      </c>
      <c r="D158" s="161"/>
      <c r="E158" s="162"/>
      <c r="F158" s="163"/>
      <c r="G158" s="163"/>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190</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271" t="s">
        <v>2350</v>
      </c>
      <c r="D159" s="272"/>
      <c r="E159" s="272"/>
      <c r="F159" s="272"/>
      <c r="G159" s="272"/>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190</v>
      </c>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ht="21" outlineLevel="1" x14ac:dyDescent="0.25">
      <c r="A160" s="158"/>
      <c r="B160" s="159"/>
      <c r="C160" s="271" t="s">
        <v>2351</v>
      </c>
      <c r="D160" s="272"/>
      <c r="E160" s="272"/>
      <c r="F160" s="272"/>
      <c r="G160" s="272"/>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190</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84" t="str">
        <f>C160</f>
        <v>Při restaurování (vzhledem ke konzervačnímu charakteru) budou veškeré zásahy omezeny pouze na restaurování a obnovu u provozně a účelově funkčních částí dveří.</v>
      </c>
      <c r="BB160" s="151"/>
      <c r="BC160" s="151"/>
      <c r="BD160" s="151"/>
      <c r="BE160" s="151"/>
      <c r="BF160" s="151"/>
      <c r="BG160" s="151"/>
      <c r="BH160" s="151"/>
    </row>
    <row r="161" spans="1:60" ht="41.4" outlineLevel="1" x14ac:dyDescent="0.25">
      <c r="A161" s="158"/>
      <c r="B161" s="159"/>
      <c r="C161" s="271" t="s">
        <v>2352</v>
      </c>
      <c r="D161" s="272"/>
      <c r="E161" s="272"/>
      <c r="F161" s="272"/>
      <c r="G161" s="272"/>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190</v>
      </c>
      <c r="AH161" s="151"/>
      <c r="AI161" s="151"/>
      <c r="AJ161" s="151"/>
      <c r="AK161" s="151"/>
      <c r="AL161" s="151"/>
      <c r="AM161" s="151"/>
      <c r="AN161" s="151"/>
      <c r="AO161" s="151"/>
      <c r="AP161" s="151"/>
      <c r="AQ161" s="151"/>
      <c r="AR161" s="151"/>
      <c r="AS161" s="151"/>
      <c r="AT161" s="151"/>
      <c r="AU161" s="151"/>
      <c r="AV161" s="151"/>
      <c r="AW161" s="151"/>
      <c r="AX161" s="151"/>
      <c r="AY161" s="151"/>
      <c r="AZ161" s="151"/>
      <c r="BA161" s="184" t="str">
        <f>C161</f>
        <v>Celkové mechanické očištění povrchu od koroze a zbytků nátěrů. Odstranění nepůvodního spojovacích prvků (šroubů) ve spodní části dveří. Demontáž plechových plátů ve spodní části dveří s velkým úbytkem materiálu a jejich restaurování, doplněním chybějícího materiálu. Následně jejich kompletace, nahrazení šroubových spojů kovanými nýty a obnova chybějících nýtových spojů, způsobujících další možnou deformaci konstrukce dveří. U původních šroubových spojů nahrazení novodobé šestihranné matice kovanými čtyřhrannými maticemi.</v>
      </c>
      <c r="BB161" s="151"/>
      <c r="BC161" s="151"/>
      <c r="BD161" s="151"/>
      <c r="BE161" s="151"/>
      <c r="BF161" s="151"/>
      <c r="BG161" s="151"/>
      <c r="BH161" s="151"/>
    </row>
    <row r="162" spans="1:60" ht="21" outlineLevel="1" x14ac:dyDescent="0.25">
      <c r="A162" s="158"/>
      <c r="B162" s="159"/>
      <c r="C162" s="271" t="s">
        <v>2353</v>
      </c>
      <c r="D162" s="272"/>
      <c r="E162" s="272"/>
      <c r="F162" s="272"/>
      <c r="G162" s="272"/>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190</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84" t="str">
        <f>C162</f>
        <v>Mechanismus kazetového zámku po demontáži očistit, zrestaurovat funkční díly mechanismu, doplnit chybějící, nahradit součásti nepůvodních šroubových spojů a krycího plechu. Novodobý štítek a kliku nahradit slohovou replikou formou místní analogie.</v>
      </c>
      <c r="BB162" s="151"/>
      <c r="BC162" s="151"/>
      <c r="BD162" s="151"/>
      <c r="BE162" s="151"/>
      <c r="BF162" s="151"/>
      <c r="BG162" s="151"/>
      <c r="BH162" s="151"/>
    </row>
    <row r="163" spans="1:60" ht="21" outlineLevel="1" x14ac:dyDescent="0.25">
      <c r="A163" s="158"/>
      <c r="B163" s="159"/>
      <c r="C163" s="271" t="s">
        <v>2354</v>
      </c>
      <c r="D163" s="272"/>
      <c r="E163" s="272"/>
      <c r="F163" s="272"/>
      <c r="G163" s="272"/>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190</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84" t="str">
        <f>C163</f>
        <v>Povrchová úprava: po mechanickém očištění dveří, napuštění povrchu roztokem taninu a pasivace hloubkové koroze, po opětovném mechanickém očištění opakovaná pasivace taninem, závěrečná konzervace voskem.</v>
      </c>
      <c r="BB163" s="151"/>
      <c r="BC163" s="151"/>
      <c r="BD163" s="151"/>
      <c r="BE163" s="151"/>
      <c r="BF163" s="151"/>
      <c r="BG163" s="151"/>
      <c r="BH163" s="151"/>
    </row>
    <row r="164" spans="1:60" outlineLevel="1" x14ac:dyDescent="0.25">
      <c r="A164" s="158"/>
      <c r="B164" s="159"/>
      <c r="C164" s="192" t="s">
        <v>204</v>
      </c>
      <c r="D164" s="161"/>
      <c r="E164" s="162"/>
      <c r="F164" s="163"/>
      <c r="G164" s="163"/>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190</v>
      </c>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271" t="s">
        <v>2267</v>
      </c>
      <c r="D165" s="272"/>
      <c r="E165" s="272"/>
      <c r="F165" s="272"/>
      <c r="G165" s="272"/>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190</v>
      </c>
      <c r="AH165" s="151"/>
      <c r="AI165" s="151"/>
      <c r="AJ165" s="151"/>
      <c r="AK165" s="151"/>
      <c r="AL165" s="151"/>
      <c r="AM165" s="151"/>
      <c r="AN165" s="151"/>
      <c r="AO165" s="151"/>
      <c r="AP165" s="151"/>
      <c r="AQ165" s="151"/>
      <c r="AR165" s="151"/>
      <c r="AS165" s="151"/>
      <c r="AT165" s="151"/>
      <c r="AU165" s="151"/>
      <c r="AV165" s="151"/>
      <c r="AW165" s="151"/>
      <c r="AX165" s="151"/>
      <c r="AY165" s="151"/>
      <c r="AZ165" s="151"/>
      <c r="BA165" s="184" t="str">
        <f>C165</f>
        <v>dále viz Restaurátorsko-konzervační intence pro restaurování vybraných prostor hradu Bečov nad Teplou.</v>
      </c>
      <c r="BB165" s="151"/>
      <c r="BC165" s="151"/>
      <c r="BD165" s="151"/>
      <c r="BE165" s="151"/>
      <c r="BF165" s="151"/>
      <c r="BG165" s="151"/>
      <c r="BH165" s="151"/>
    </row>
    <row r="166" spans="1:60" outlineLevel="1" x14ac:dyDescent="0.25">
      <c r="A166" s="177">
        <v>10</v>
      </c>
      <c r="B166" s="178" t="s">
        <v>320</v>
      </c>
      <c r="C166" s="187" t="s">
        <v>321</v>
      </c>
      <c r="D166" s="179" t="s">
        <v>299</v>
      </c>
      <c r="E166" s="180">
        <v>0.1</v>
      </c>
      <c r="F166" s="181">
        <v>1585</v>
      </c>
      <c r="G166" s="182">
        <f>ROUND(E166*F166,2)</f>
        <v>158.5</v>
      </c>
      <c r="H166" s="181"/>
      <c r="I166" s="182">
        <f>ROUND(E166*H166,2)</f>
        <v>0</v>
      </c>
      <c r="J166" s="181"/>
      <c r="K166" s="182">
        <f>ROUND(E166*J166,2)</f>
        <v>0</v>
      </c>
      <c r="L166" s="182">
        <v>21</v>
      </c>
      <c r="M166" s="182">
        <f>G166*(1+L166/100)</f>
        <v>191.785</v>
      </c>
      <c r="N166" s="182">
        <v>0</v>
      </c>
      <c r="O166" s="182">
        <f>ROUND(E166*N166,2)</f>
        <v>0</v>
      </c>
      <c r="P166" s="182">
        <v>0</v>
      </c>
      <c r="Q166" s="182">
        <f>ROUND(E166*P166,2)</f>
        <v>0</v>
      </c>
      <c r="R166" s="182" t="s">
        <v>322</v>
      </c>
      <c r="S166" s="182" t="s">
        <v>185</v>
      </c>
      <c r="T166" s="183" t="s">
        <v>185</v>
      </c>
      <c r="U166" s="160">
        <v>3.036</v>
      </c>
      <c r="V166" s="160">
        <f>ROUND(E166*U166,2)</f>
        <v>0.3</v>
      </c>
      <c r="W166" s="160"/>
      <c r="X166" s="160" t="s">
        <v>300</v>
      </c>
      <c r="Y166" s="151"/>
      <c r="Z166" s="151"/>
      <c r="AA166" s="151"/>
      <c r="AB166" s="151"/>
      <c r="AC166" s="151"/>
      <c r="AD166" s="151"/>
      <c r="AE166" s="151"/>
      <c r="AF166" s="151"/>
      <c r="AG166" s="151" t="s">
        <v>301</v>
      </c>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269" t="s">
        <v>323</v>
      </c>
      <c r="D167" s="270"/>
      <c r="E167" s="270"/>
      <c r="F167" s="270"/>
      <c r="G167" s="270"/>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251</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303</v>
      </c>
      <c r="D168" s="164"/>
      <c r="E168" s="165"/>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188" t="s">
        <v>2314</v>
      </c>
      <c r="D169" s="164"/>
      <c r="E169" s="165"/>
      <c r="F169" s="160"/>
      <c r="G169" s="160"/>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192</v>
      </c>
      <c r="AH169" s="151">
        <v>0</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188" t="s">
        <v>2315</v>
      </c>
      <c r="D170" s="164"/>
      <c r="E170" s="165">
        <v>0.1</v>
      </c>
      <c r="F170" s="160"/>
      <c r="G170" s="16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192</v>
      </c>
      <c r="AH170" s="151">
        <v>0</v>
      </c>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ht="30.6" outlineLevel="1" x14ac:dyDescent="0.25">
      <c r="A171" s="177">
        <v>11</v>
      </c>
      <c r="B171" s="178" t="s">
        <v>326</v>
      </c>
      <c r="C171" s="187" t="s">
        <v>327</v>
      </c>
      <c r="D171" s="179" t="s">
        <v>299</v>
      </c>
      <c r="E171" s="180">
        <v>0.1</v>
      </c>
      <c r="F171" s="181">
        <v>787</v>
      </c>
      <c r="G171" s="182">
        <f>ROUND(E171*F171,2)</f>
        <v>78.7</v>
      </c>
      <c r="H171" s="181"/>
      <c r="I171" s="182">
        <f>ROUND(E171*H171,2)</f>
        <v>0</v>
      </c>
      <c r="J171" s="181"/>
      <c r="K171" s="182">
        <f>ROUND(E171*J171,2)</f>
        <v>0</v>
      </c>
      <c r="L171" s="182">
        <v>21</v>
      </c>
      <c r="M171" s="182">
        <f>G171*(1+L171/100)</f>
        <v>95.227000000000004</v>
      </c>
      <c r="N171" s="182">
        <v>0</v>
      </c>
      <c r="O171" s="182">
        <f>ROUND(E171*N171,2)</f>
        <v>0</v>
      </c>
      <c r="P171" s="182">
        <v>0</v>
      </c>
      <c r="Q171" s="182">
        <f>ROUND(E171*P171,2)</f>
        <v>0</v>
      </c>
      <c r="R171" s="182" t="s">
        <v>322</v>
      </c>
      <c r="S171" s="182" t="s">
        <v>185</v>
      </c>
      <c r="T171" s="183" t="s">
        <v>185</v>
      </c>
      <c r="U171" s="160">
        <v>0.95</v>
      </c>
      <c r="V171" s="160">
        <f>ROUND(E171*U171,2)</f>
        <v>0.1</v>
      </c>
      <c r="W171" s="160"/>
      <c r="X171" s="160" t="s">
        <v>300</v>
      </c>
      <c r="Y171" s="151"/>
      <c r="Z171" s="151"/>
      <c r="AA171" s="151"/>
      <c r="AB171" s="151"/>
      <c r="AC171" s="151"/>
      <c r="AD171" s="151"/>
      <c r="AE171" s="151"/>
      <c r="AF171" s="151"/>
      <c r="AG171" s="151" t="s">
        <v>301</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269" t="s">
        <v>323</v>
      </c>
      <c r="D172" s="270"/>
      <c r="E172" s="270"/>
      <c r="F172" s="270"/>
      <c r="G172" s="27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251</v>
      </c>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88" t="s">
        <v>303</v>
      </c>
      <c r="D173" s="164"/>
      <c r="E173" s="165"/>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0</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188" t="s">
        <v>2314</v>
      </c>
      <c r="D174" s="164"/>
      <c r="E174" s="165"/>
      <c r="F174" s="160"/>
      <c r="G174" s="160"/>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192</v>
      </c>
      <c r="AH174" s="151">
        <v>0</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58"/>
      <c r="B175" s="159"/>
      <c r="C175" s="188" t="s">
        <v>2315</v>
      </c>
      <c r="D175" s="164"/>
      <c r="E175" s="165">
        <v>0.1</v>
      </c>
      <c r="F175" s="160"/>
      <c r="G175" s="160"/>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192</v>
      </c>
      <c r="AH175" s="151">
        <v>0</v>
      </c>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x14ac:dyDescent="0.25">
      <c r="A176" s="154" t="s">
        <v>181</v>
      </c>
      <c r="B176" s="155" t="s">
        <v>138</v>
      </c>
      <c r="C176" s="190" t="s">
        <v>139</v>
      </c>
      <c r="D176" s="173"/>
      <c r="E176" s="174"/>
      <c r="F176" s="175"/>
      <c r="G176" s="175">
        <f>SUMIF(AG177:AG234,"&lt;&gt;NOR",G177:G234)</f>
        <v>24036.97</v>
      </c>
      <c r="H176" s="175"/>
      <c r="I176" s="175">
        <f>SUM(I177:I234)</f>
        <v>0</v>
      </c>
      <c r="J176" s="175"/>
      <c r="K176" s="175">
        <f>SUM(K177:K234)</f>
        <v>0</v>
      </c>
      <c r="L176" s="175"/>
      <c r="M176" s="175">
        <f>SUM(M177:M234)</f>
        <v>29084.733699999997</v>
      </c>
      <c r="N176" s="175"/>
      <c r="O176" s="175">
        <f>SUM(O177:O234)</f>
        <v>0.03</v>
      </c>
      <c r="P176" s="175"/>
      <c r="Q176" s="175">
        <f>SUM(Q177:Q234)</f>
        <v>0</v>
      </c>
      <c r="R176" s="175"/>
      <c r="S176" s="175"/>
      <c r="T176" s="176"/>
      <c r="U176" s="166"/>
      <c r="V176" s="166">
        <f>SUM(V177:V234)</f>
        <v>0.05</v>
      </c>
      <c r="W176" s="166"/>
      <c r="X176" s="166"/>
      <c r="AG176" t="s">
        <v>182</v>
      </c>
    </row>
    <row r="177" spans="1:60" outlineLevel="1" x14ac:dyDescent="0.25">
      <c r="A177" s="158"/>
      <c r="B177" s="159"/>
      <c r="C177" s="260" t="s">
        <v>711</v>
      </c>
      <c r="D177" s="261"/>
      <c r="E177" s="261"/>
      <c r="F177" s="261"/>
      <c r="G177" s="261"/>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190</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ht="21" outlineLevel="1" x14ac:dyDescent="0.25">
      <c r="A178" s="158"/>
      <c r="B178" s="159"/>
      <c r="C178" s="271" t="s">
        <v>843</v>
      </c>
      <c r="D178" s="272"/>
      <c r="E178" s="272"/>
      <c r="F178" s="272"/>
      <c r="G178" s="272"/>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190</v>
      </c>
      <c r="AH178" s="151"/>
      <c r="AI178" s="151"/>
      <c r="AJ178" s="151"/>
      <c r="AK178" s="151"/>
      <c r="AL178" s="151"/>
      <c r="AM178" s="151"/>
      <c r="AN178" s="151"/>
      <c r="AO178" s="151"/>
      <c r="AP178" s="151"/>
      <c r="AQ178" s="151"/>
      <c r="AR178" s="151"/>
      <c r="AS178" s="151"/>
      <c r="AT178" s="151"/>
      <c r="AU178" s="151"/>
      <c r="AV178" s="151"/>
      <c r="AW178" s="151"/>
      <c r="AX178" s="151"/>
      <c r="AY178" s="151"/>
      <c r="AZ178" s="151"/>
      <c r="BA178" s="184" t="str">
        <f>C178</f>
        <v>- před zahájením restaurátorské opravy budou projektantem, investorem a odpovědnými zástupci (pracovníky) Národního památkového ústavu a Krajského úřadu Karlovarského kraje odsouhlaseny vzorky zpracování a povrchové úpravy.</v>
      </c>
      <c r="BB178" s="151"/>
      <c r="BC178" s="151"/>
      <c r="BD178" s="151"/>
      <c r="BE178" s="151"/>
      <c r="BF178" s="151"/>
      <c r="BG178" s="151"/>
      <c r="BH178" s="151"/>
    </row>
    <row r="179" spans="1:60" ht="31.2" outlineLevel="1" x14ac:dyDescent="0.25">
      <c r="A179" s="158"/>
      <c r="B179" s="159"/>
      <c r="C179" s="271" t="s">
        <v>1420</v>
      </c>
      <c r="D179" s="272"/>
      <c r="E179" s="272"/>
      <c r="F179" s="272"/>
      <c r="G179" s="272"/>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190</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84" t="str">
        <f>C179</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79" s="151"/>
      <c r="BC179" s="151"/>
      <c r="BD179" s="151"/>
      <c r="BE179" s="151"/>
      <c r="BF179" s="151"/>
      <c r="BG179" s="151"/>
      <c r="BH179" s="151"/>
    </row>
    <row r="180" spans="1:60" ht="20.399999999999999" outlineLevel="1" x14ac:dyDescent="0.25">
      <c r="A180" s="177">
        <v>12</v>
      </c>
      <c r="B180" s="178" t="s">
        <v>2316</v>
      </c>
      <c r="C180" s="187" t="s">
        <v>2317</v>
      </c>
      <c r="D180" s="179" t="s">
        <v>255</v>
      </c>
      <c r="E180" s="180">
        <v>1</v>
      </c>
      <c r="F180" s="181">
        <v>9600</v>
      </c>
      <c r="G180" s="182">
        <f>ROUND(E180*F180,2)</f>
        <v>9600</v>
      </c>
      <c r="H180" s="181"/>
      <c r="I180" s="182">
        <f>ROUND(E180*H180,2)</f>
        <v>0</v>
      </c>
      <c r="J180" s="181"/>
      <c r="K180" s="182">
        <f>ROUND(E180*J180,2)</f>
        <v>0</v>
      </c>
      <c r="L180" s="182">
        <v>21</v>
      </c>
      <c r="M180" s="182">
        <f>G180*(1+L180/100)</f>
        <v>11616</v>
      </c>
      <c r="N180" s="182">
        <v>0.02</v>
      </c>
      <c r="O180" s="182">
        <f>ROUND(E180*N180,2)</f>
        <v>0.02</v>
      </c>
      <c r="P180" s="182">
        <v>0</v>
      </c>
      <c r="Q180" s="182">
        <f>ROUND(E180*P180,2)</f>
        <v>0</v>
      </c>
      <c r="R180" s="182"/>
      <c r="S180" s="182" t="s">
        <v>277</v>
      </c>
      <c r="T180" s="183" t="s">
        <v>186</v>
      </c>
      <c r="U180" s="160">
        <v>0</v>
      </c>
      <c r="V180" s="160">
        <f>ROUND(E180*U180,2)</f>
        <v>0</v>
      </c>
      <c r="W180" s="160"/>
      <c r="X180" s="160" t="s">
        <v>310</v>
      </c>
      <c r="Y180" s="151"/>
      <c r="Z180" s="151"/>
      <c r="AA180" s="151"/>
      <c r="AB180" s="151"/>
      <c r="AC180" s="151"/>
      <c r="AD180" s="151"/>
      <c r="AE180" s="151"/>
      <c r="AF180" s="151"/>
      <c r="AG180" s="151" t="s">
        <v>311</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260" t="s">
        <v>847</v>
      </c>
      <c r="D181" s="261"/>
      <c r="E181" s="261"/>
      <c r="F181" s="261"/>
      <c r="G181" s="261"/>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190</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84" t="str">
        <f>C181</f>
        <v>1.NP - přízemí, popis prvku a návrh na jeho opravu nebo restaurování viz D1.1.9 Tabulky kamenických prvků</v>
      </c>
      <c r="BB181" s="151"/>
      <c r="BC181" s="151"/>
      <c r="BD181" s="151"/>
      <c r="BE181" s="151"/>
      <c r="BF181" s="151"/>
      <c r="BG181" s="151"/>
      <c r="BH181" s="151"/>
    </row>
    <row r="182" spans="1:60" outlineLevel="1" x14ac:dyDescent="0.25">
      <c r="A182" s="158"/>
      <c r="B182" s="159"/>
      <c r="C182" s="192" t="s">
        <v>204</v>
      </c>
      <c r="D182" s="161"/>
      <c r="E182" s="162"/>
      <c r="F182" s="163"/>
      <c r="G182" s="163"/>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190</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271" t="s">
        <v>2355</v>
      </c>
      <c r="D183" s="272"/>
      <c r="E183" s="272"/>
      <c r="F183" s="272"/>
      <c r="G183" s="272"/>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190</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271" t="s">
        <v>2356</v>
      </c>
      <c r="D184" s="272"/>
      <c r="E184" s="272"/>
      <c r="F184" s="272"/>
      <c r="G184" s="272"/>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190</v>
      </c>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192" t="s">
        <v>204</v>
      </c>
      <c r="D185" s="161"/>
      <c r="E185" s="162"/>
      <c r="F185" s="163"/>
      <c r="G185" s="163"/>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190</v>
      </c>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58"/>
      <c r="B186" s="159"/>
      <c r="C186" s="271" t="s">
        <v>313</v>
      </c>
      <c r="D186" s="272"/>
      <c r="E186" s="272"/>
      <c r="F186" s="272"/>
      <c r="G186" s="272"/>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190</v>
      </c>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ht="82.2" outlineLevel="1" x14ac:dyDescent="0.25">
      <c r="A187" s="158"/>
      <c r="B187" s="159"/>
      <c r="C187" s="271" t="s">
        <v>2357</v>
      </c>
      <c r="D187" s="272"/>
      <c r="E187" s="272"/>
      <c r="F187" s="272"/>
      <c r="G187" s="272"/>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190</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84" t="str">
        <f>C187</f>
        <v>Tento portál propojuje prostor schodiště vedoucí podél kaple do místnosti v přízemí nacházející se hned za kaplí. Portál má pravoúhlý tvar a jeho ostění se skládá z vysokého hranolového prahu, dvou hranolových stojek a prostého hranolového překladu. Do pravé stojky jsou zapuštěny dva železné šrouby s matkami a podložkami ve tvaru čtyřlistů, pomocí nichž jsou do ostění upevněny závěsy na masivní dřevěné dveře pobité z lícové strany plechem. Na vnitřní straně ostění je kromě závěsů do druhé stojky vsazeno kované velké oko, do nějž má zapadnout západka zámku osazeného na dveří. Domníváme se, že tyto kovářské prvky pocházejí z novogotické úpravy hradu v době po polovině 19. století. Samotné kamenné ostění je možná starší, ale možná pochází ze stejného období jako zmíněné kovářské prvky. Povrch kamene pokrývá souvislý bílý vápenný nátěr, a kromě něj se na pravé stojce nalézá také mladší úprava provedená dekorativním válečkem žlutookrovou barvou. Místy jsou tyto povrchové úpravy znečištěné nebo mechanicky poškozené v důsledku pochozího provozu. Mladší povrchová úprava se zčásti sprašuje.</v>
      </c>
      <c r="BB187" s="151"/>
      <c r="BC187" s="151"/>
      <c r="BD187" s="151"/>
      <c r="BE187" s="151"/>
      <c r="BF187" s="151"/>
      <c r="BG187" s="151"/>
      <c r="BH187" s="151"/>
    </row>
    <row r="188" spans="1:60" outlineLevel="1" x14ac:dyDescent="0.25">
      <c r="A188" s="158"/>
      <c r="B188" s="159"/>
      <c r="C188" s="192" t="s">
        <v>204</v>
      </c>
      <c r="D188" s="161"/>
      <c r="E188" s="162"/>
      <c r="F188" s="163"/>
      <c r="G188" s="163"/>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190</v>
      </c>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5">
      <c r="A189" s="158"/>
      <c r="B189" s="159"/>
      <c r="C189" s="271" t="s">
        <v>2318</v>
      </c>
      <c r="D189" s="272"/>
      <c r="E189" s="272"/>
      <c r="F189" s="272"/>
      <c r="G189" s="272"/>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190</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192" t="s">
        <v>204</v>
      </c>
      <c r="D190" s="161"/>
      <c r="E190" s="162"/>
      <c r="F190" s="163"/>
      <c r="G190" s="163"/>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190</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271" t="s">
        <v>2319</v>
      </c>
      <c r="D191" s="272"/>
      <c r="E191" s="272"/>
      <c r="F191" s="272"/>
      <c r="G191" s="272"/>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190</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271" t="s">
        <v>2320</v>
      </c>
      <c r="D192" s="272"/>
      <c r="E192" s="272"/>
      <c r="F192" s="272"/>
      <c r="G192" s="272"/>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190</v>
      </c>
      <c r="AH192" s="151"/>
      <c r="AI192" s="151"/>
      <c r="AJ192" s="151"/>
      <c r="AK192" s="151"/>
      <c r="AL192" s="151"/>
      <c r="AM192" s="151"/>
      <c r="AN192" s="151"/>
      <c r="AO192" s="151"/>
      <c r="AP192" s="151"/>
      <c r="AQ192" s="151"/>
      <c r="AR192" s="151"/>
      <c r="AS192" s="151"/>
      <c r="AT192" s="151"/>
      <c r="AU192" s="151"/>
      <c r="AV192" s="151"/>
      <c r="AW192" s="151"/>
      <c r="AX192" s="151"/>
      <c r="AY192" s="151"/>
      <c r="AZ192" s="151"/>
      <c r="BA192" s="184" t="str">
        <f>C192</f>
        <v>- očištění povrchu ostění osátím prachových depozit a lokální zajištění dochovaných povrchových úprav</v>
      </c>
      <c r="BB192" s="151"/>
      <c r="BC192" s="151"/>
      <c r="BD192" s="151"/>
      <c r="BE192" s="151"/>
      <c r="BF192" s="151"/>
      <c r="BG192" s="151"/>
      <c r="BH192" s="151"/>
    </row>
    <row r="193" spans="1:60" outlineLevel="1" x14ac:dyDescent="0.25">
      <c r="A193" s="158"/>
      <c r="B193" s="159"/>
      <c r="C193" s="271" t="s">
        <v>2321</v>
      </c>
      <c r="D193" s="272"/>
      <c r="E193" s="272"/>
      <c r="F193" s="272"/>
      <c r="G193" s="272"/>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190</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92" t="s">
        <v>204</v>
      </c>
      <c r="D194" s="161"/>
      <c r="E194" s="162"/>
      <c r="F194" s="163"/>
      <c r="G194" s="163"/>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190</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271" t="s">
        <v>2267</v>
      </c>
      <c r="D195" s="272"/>
      <c r="E195" s="272"/>
      <c r="F195" s="272"/>
      <c r="G195" s="272"/>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190</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84" t="str">
        <f>C195</f>
        <v>dále viz Restaurátorsko-konzervační intence pro restaurování vybraných prostor hradu Bečov nad Teplou.</v>
      </c>
      <c r="BB195" s="151"/>
      <c r="BC195" s="151"/>
      <c r="BD195" s="151"/>
      <c r="BE195" s="151"/>
      <c r="BF195" s="151"/>
      <c r="BG195" s="151"/>
      <c r="BH195" s="151"/>
    </row>
    <row r="196" spans="1:60" ht="20.399999999999999" outlineLevel="1" x14ac:dyDescent="0.25">
      <c r="A196" s="177">
        <v>13</v>
      </c>
      <c r="B196" s="178" t="s">
        <v>2322</v>
      </c>
      <c r="C196" s="187" t="s">
        <v>2323</v>
      </c>
      <c r="D196" s="179" t="s">
        <v>255</v>
      </c>
      <c r="E196" s="180">
        <v>1</v>
      </c>
      <c r="F196" s="181">
        <v>14400</v>
      </c>
      <c r="G196" s="182">
        <f>ROUND(E196*F196,2)</f>
        <v>14400</v>
      </c>
      <c r="H196" s="181"/>
      <c r="I196" s="182">
        <f>ROUND(E196*H196,2)</f>
        <v>0</v>
      </c>
      <c r="J196" s="181"/>
      <c r="K196" s="182">
        <f>ROUND(E196*J196,2)</f>
        <v>0</v>
      </c>
      <c r="L196" s="182">
        <v>21</v>
      </c>
      <c r="M196" s="182">
        <f>G196*(1+L196/100)</f>
        <v>17424</v>
      </c>
      <c r="N196" s="182">
        <v>5.0000000000000001E-3</v>
      </c>
      <c r="O196" s="182">
        <f>ROUND(E196*N196,2)</f>
        <v>0.01</v>
      </c>
      <c r="P196" s="182">
        <v>0</v>
      </c>
      <c r="Q196" s="182">
        <f>ROUND(E196*P196,2)</f>
        <v>0</v>
      </c>
      <c r="R196" s="182"/>
      <c r="S196" s="182" t="s">
        <v>277</v>
      </c>
      <c r="T196" s="183" t="s">
        <v>186</v>
      </c>
      <c r="U196" s="160">
        <v>0</v>
      </c>
      <c r="V196" s="160">
        <f>ROUND(E196*U196,2)</f>
        <v>0</v>
      </c>
      <c r="W196" s="160"/>
      <c r="X196" s="160" t="s">
        <v>310</v>
      </c>
      <c r="Y196" s="151"/>
      <c r="Z196" s="151"/>
      <c r="AA196" s="151"/>
      <c r="AB196" s="151"/>
      <c r="AC196" s="151"/>
      <c r="AD196" s="151"/>
      <c r="AE196" s="151"/>
      <c r="AF196" s="151"/>
      <c r="AG196" s="151" t="s">
        <v>311</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260" t="s">
        <v>847</v>
      </c>
      <c r="D197" s="261"/>
      <c r="E197" s="261"/>
      <c r="F197" s="261"/>
      <c r="G197" s="261"/>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190</v>
      </c>
      <c r="AH197" s="151"/>
      <c r="AI197" s="151"/>
      <c r="AJ197" s="151"/>
      <c r="AK197" s="151"/>
      <c r="AL197" s="151"/>
      <c r="AM197" s="151"/>
      <c r="AN197" s="151"/>
      <c r="AO197" s="151"/>
      <c r="AP197" s="151"/>
      <c r="AQ197" s="151"/>
      <c r="AR197" s="151"/>
      <c r="AS197" s="151"/>
      <c r="AT197" s="151"/>
      <c r="AU197" s="151"/>
      <c r="AV197" s="151"/>
      <c r="AW197" s="151"/>
      <c r="AX197" s="151"/>
      <c r="AY197" s="151"/>
      <c r="AZ197" s="151"/>
      <c r="BA197" s="184" t="str">
        <f>C197</f>
        <v>1.NP - přízemí, popis prvku a návrh na jeho opravu nebo restaurování viz D1.1.9 Tabulky kamenických prvků</v>
      </c>
      <c r="BB197" s="151"/>
      <c r="BC197" s="151"/>
      <c r="BD197" s="151"/>
      <c r="BE197" s="151"/>
      <c r="BF197" s="151"/>
      <c r="BG197" s="151"/>
      <c r="BH197" s="151"/>
    </row>
    <row r="198" spans="1:60" outlineLevel="1" x14ac:dyDescent="0.25">
      <c r="A198" s="158"/>
      <c r="B198" s="159"/>
      <c r="C198" s="192" t="s">
        <v>204</v>
      </c>
      <c r="D198" s="161"/>
      <c r="E198" s="162"/>
      <c r="F198" s="163"/>
      <c r="G198" s="163"/>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190</v>
      </c>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271" t="s">
        <v>2358</v>
      </c>
      <c r="D199" s="272"/>
      <c r="E199" s="272"/>
      <c r="F199" s="272"/>
      <c r="G199" s="272"/>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190</v>
      </c>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271" t="s">
        <v>2324</v>
      </c>
      <c r="D200" s="272"/>
      <c r="E200" s="272"/>
      <c r="F200" s="272"/>
      <c r="G200" s="272"/>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190</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92" t="s">
        <v>204</v>
      </c>
      <c r="D201" s="161"/>
      <c r="E201" s="162"/>
      <c r="F201" s="163"/>
      <c r="G201" s="163"/>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190</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271" t="s">
        <v>313</v>
      </c>
      <c r="D202" s="272"/>
      <c r="E202" s="272"/>
      <c r="F202" s="272"/>
      <c r="G202" s="272"/>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190</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ht="31.2" outlineLevel="1" x14ac:dyDescent="0.25">
      <c r="A203" s="158"/>
      <c r="B203" s="159"/>
      <c r="C203" s="271" t="s">
        <v>2359</v>
      </c>
      <c r="D203" s="272"/>
      <c r="E203" s="272"/>
      <c r="F203" s="272"/>
      <c r="G203" s="272"/>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190</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84" t="str">
        <f t="shared" ref="BA203:BA209" si="0">C203</f>
        <v>Tento portál spojuje místnosti DJ_101 s místností DJ_102. Je umístěn ve východním koutě místnosti DJ_102. Jedná se o gotický lomený portál s okosením s drápky v dolní části, motivem typickým pro pozdní období gotického slohu. Na rubové straně byla v celém rozsahu ostění vysekána drážka, do níž byly zapuštěny dveře, které se otevíraly do místnosti DJ_102.</v>
      </c>
      <c r="BB203" s="151"/>
      <c r="BC203" s="151"/>
      <c r="BD203" s="151"/>
      <c r="BE203" s="151"/>
      <c r="BF203" s="151"/>
      <c r="BG203" s="151"/>
      <c r="BH203" s="151"/>
    </row>
    <row r="204" spans="1:60" ht="31.2" outlineLevel="1" x14ac:dyDescent="0.25">
      <c r="A204" s="158"/>
      <c r="B204" s="159"/>
      <c r="C204" s="271" t="s">
        <v>2360</v>
      </c>
      <c r="D204" s="272"/>
      <c r="E204" s="272"/>
      <c r="F204" s="272"/>
      <c r="G204" s="272"/>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190</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84" t="str">
        <f t="shared" si="0"/>
        <v>Ostění portálu se skládá z nízkého kamenné prahu zapuštěného do podlahy, levé stojky, levého úseku dolní části záklenku a vrcholové části záklenku. Pravá dolní část záklenku a pravá stojka portálu chybí. Byly vybourány nejspíše v souvislosti s utilitárním rozšířením průchodu do místnosti DJ_102 společně s přilehlou částí zdiva.</v>
      </c>
      <c r="BB204" s="151"/>
      <c r="BC204" s="151"/>
      <c r="BD204" s="151"/>
      <c r="BE204" s="151"/>
      <c r="BF204" s="151"/>
      <c r="BG204" s="151"/>
      <c r="BH204" s="151"/>
    </row>
    <row r="205" spans="1:60" ht="31.2" outlineLevel="1" x14ac:dyDescent="0.25">
      <c r="A205" s="158"/>
      <c r="B205" s="159"/>
      <c r="C205" s="271" t="s">
        <v>2361</v>
      </c>
      <c r="D205" s="272"/>
      <c r="E205" s="272"/>
      <c r="F205" s="272"/>
      <c r="G205" s="272"/>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190</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84" t="str">
        <f t="shared" si="0"/>
        <v>Tento hrubý zásah do původní podoby portálu narušil jeho konstrukci. Dochovaná část ostění je proto v této chvíli nestabilní stejně jako přilehlé části zdiva mezi místnostmi DJ_101 a DJ_102. Na samotném ostění se projevují v této chvíli deformace, které by v budoucnu mohly vést k destrukci dalších částí ostění.</v>
      </c>
      <c r="BB205" s="151"/>
      <c r="BC205" s="151"/>
      <c r="BD205" s="151"/>
      <c r="BE205" s="151"/>
      <c r="BF205" s="151"/>
      <c r="BG205" s="151"/>
      <c r="BH205" s="151"/>
    </row>
    <row r="206" spans="1:60" ht="51.6" outlineLevel="1" x14ac:dyDescent="0.25">
      <c r="A206" s="158"/>
      <c r="B206" s="159"/>
      <c r="C206" s="271" t="s">
        <v>2362</v>
      </c>
      <c r="D206" s="272"/>
      <c r="E206" s="272"/>
      <c r="F206" s="272"/>
      <c r="G206" s="272"/>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190</v>
      </c>
      <c r="AH206" s="151"/>
      <c r="AI206" s="151"/>
      <c r="AJ206" s="151"/>
      <c r="AK206" s="151"/>
      <c r="AL206" s="151"/>
      <c r="AM206" s="151"/>
      <c r="AN206" s="151"/>
      <c r="AO206" s="151"/>
      <c r="AP206" s="151"/>
      <c r="AQ206" s="151"/>
      <c r="AR206" s="151"/>
      <c r="AS206" s="151"/>
      <c r="AT206" s="151"/>
      <c r="AU206" s="151"/>
      <c r="AV206" s="151"/>
      <c r="AW206" s="151"/>
      <c r="AX206" s="151"/>
      <c r="AY206" s="151"/>
      <c r="AZ206" s="151"/>
      <c r="BA206" s="184" t="str">
        <f t="shared" si="0"/>
        <v>Povrch ostění pokrývá vrstva prachových nečistot, které jsou v případě prahu zašlapány do povrchových vrstev kamene. Lokálně se objevují drobná mechanická poškození související s běžným pochozím provozem v minulosti. Přes okraje ostění jsou zčásti přetaženy omítky, kterými byly opatřeny v různých časových etapách zdi okolo ostění. Kromě toho se na povrchu kamene objevují pozůstatky starších povrchových úprav ve formě vápenných nátěrů vesměs bílé barevnosti. Tu a tam jsou patrné i jiné barevné úpravy nanesené na tenkou vrstvičku vápenného štuku, které jsou ovšem pokryté silnější vrstvou nečistot, a to i nečistot evidentně mastných.</v>
      </c>
      <c r="BB206" s="151"/>
      <c r="BC206" s="151"/>
      <c r="BD206" s="151"/>
      <c r="BE206" s="151"/>
      <c r="BF206" s="151"/>
      <c r="BG206" s="151"/>
      <c r="BH206" s="151"/>
    </row>
    <row r="207" spans="1:60" ht="31.2" outlineLevel="1" x14ac:dyDescent="0.25">
      <c r="A207" s="158"/>
      <c r="B207" s="159"/>
      <c r="C207" s="271" t="s">
        <v>2363</v>
      </c>
      <c r="D207" s="272"/>
      <c r="E207" s="272"/>
      <c r="F207" s="272"/>
      <c r="G207" s="272"/>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190</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84" t="str">
        <f t="shared" si="0"/>
        <v>Do ostění byly v minulosti kotveny různé kovářské prvky, které sloužily k zavěšení dveří nebo k jejich uzavření pomocí zámku. Stopy po instalaci kovového oka najdeme v horní části levé stojky na lícové straně ostění. Stopy po závěsech pro dveře se zase objevují na levé stojce a na levém úseku záklenku na rubové straně portálu.</v>
      </c>
      <c r="BB207" s="151"/>
      <c r="BC207" s="151"/>
      <c r="BD207" s="151"/>
      <c r="BE207" s="151"/>
      <c r="BF207" s="151"/>
      <c r="BG207" s="151"/>
      <c r="BH207" s="151"/>
    </row>
    <row r="208" spans="1:60" outlineLevel="1" x14ac:dyDescent="0.25">
      <c r="A208" s="158"/>
      <c r="B208" s="159"/>
      <c r="C208" s="271" t="s">
        <v>2364</v>
      </c>
      <c r="D208" s="272"/>
      <c r="E208" s="272"/>
      <c r="F208" s="272"/>
      <c r="G208" s="272"/>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190</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84" t="str">
        <f t="shared" si="0"/>
        <v>Kamenný práh, který je zhotoven z jiného typu jemnozrnějšího pískovce je prasklý se širokou otevírající se spárou v levé části prahu.</v>
      </c>
      <c r="BB208" s="151"/>
      <c r="BC208" s="151"/>
      <c r="BD208" s="151"/>
      <c r="BE208" s="151"/>
      <c r="BF208" s="151"/>
      <c r="BG208" s="151"/>
      <c r="BH208" s="151"/>
    </row>
    <row r="209" spans="1:60" ht="51.6" outlineLevel="1" x14ac:dyDescent="0.25">
      <c r="A209" s="158"/>
      <c r="B209" s="159"/>
      <c r="C209" s="271" t="s">
        <v>2365</v>
      </c>
      <c r="D209" s="272"/>
      <c r="E209" s="272"/>
      <c r="F209" s="272"/>
      <c r="G209" s="272"/>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190</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84" t="str">
        <f t="shared" si="0"/>
        <v>Jak už bylo řečeno výše, otvor rámovaný tímto kamenným ostěním byl v minulosti drasticky zvětšen, přičemž došlo k odstranění pravé části ostění od vrcholového úseku záklenku až ke kamennému prahu. V důsledku tohoto zásahu v průběhu času došlo k poklesu vrcholové části záklenku a k otevření spáry mezi vrcholovou části záklenku a levým dolním úsekem záklenku trhlinou a následným přílišným tlakem na dolní část vrcholového úseku záklenku na jeho levé straně ke vzniku trhlin v těchto místech. Deformace konstrukce ostění portálu se zejména na rubové straně propisují také v podobě sítě trhlin probíhajících nad portálem v přilehlé části zdiva.</v>
      </c>
      <c r="BB209" s="151"/>
      <c r="BC209" s="151"/>
      <c r="BD209" s="151"/>
      <c r="BE209" s="151"/>
      <c r="BF209" s="151"/>
      <c r="BG209" s="151"/>
      <c r="BH209" s="151"/>
    </row>
    <row r="210" spans="1:60" outlineLevel="1" x14ac:dyDescent="0.25">
      <c r="A210" s="158"/>
      <c r="B210" s="159"/>
      <c r="C210" s="192" t="s">
        <v>204</v>
      </c>
      <c r="D210" s="161"/>
      <c r="E210" s="162"/>
      <c r="F210" s="163"/>
      <c r="G210" s="163"/>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190</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271" t="s">
        <v>2366</v>
      </c>
      <c r="D211" s="272"/>
      <c r="E211" s="272"/>
      <c r="F211" s="272"/>
      <c r="G211" s="272"/>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190</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271" t="s">
        <v>1429</v>
      </c>
      <c r="D212" s="272"/>
      <c r="E212" s="272"/>
      <c r="F212" s="272"/>
      <c r="G212" s="272"/>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190</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5">
      <c r="A213" s="158"/>
      <c r="B213" s="159"/>
      <c r="C213" s="271" t="s">
        <v>2325</v>
      </c>
      <c r="D213" s="272"/>
      <c r="E213" s="272"/>
      <c r="F213" s="272"/>
      <c r="G213" s="272"/>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190</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271" t="s">
        <v>2326</v>
      </c>
      <c r="D214" s="272"/>
      <c r="E214" s="272"/>
      <c r="F214" s="272"/>
      <c r="G214" s="272"/>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190</v>
      </c>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5">
      <c r="A215" s="158"/>
      <c r="B215" s="159"/>
      <c r="C215" s="192" t="s">
        <v>204</v>
      </c>
      <c r="D215" s="161"/>
      <c r="E215" s="162"/>
      <c r="F215" s="163"/>
      <c r="G215" s="163"/>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271" t="s">
        <v>2267</v>
      </c>
      <c r="D216" s="272"/>
      <c r="E216" s="272"/>
      <c r="F216" s="272"/>
      <c r="G216" s="272"/>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190</v>
      </c>
      <c r="AH216" s="151"/>
      <c r="AI216" s="151"/>
      <c r="AJ216" s="151"/>
      <c r="AK216" s="151"/>
      <c r="AL216" s="151"/>
      <c r="AM216" s="151"/>
      <c r="AN216" s="151"/>
      <c r="AO216" s="151"/>
      <c r="AP216" s="151"/>
      <c r="AQ216" s="151"/>
      <c r="AR216" s="151"/>
      <c r="AS216" s="151"/>
      <c r="AT216" s="151"/>
      <c r="AU216" s="151"/>
      <c r="AV216" s="151"/>
      <c r="AW216" s="151"/>
      <c r="AX216" s="151"/>
      <c r="AY216" s="151"/>
      <c r="AZ216" s="151"/>
      <c r="BA216" s="184" t="str">
        <f>C216</f>
        <v>dále viz Restaurátorsko-konzervační intence pro restaurování vybraných prostor hradu Bečov nad Teplou.</v>
      </c>
      <c r="BB216" s="151"/>
      <c r="BC216" s="151"/>
      <c r="BD216" s="151"/>
      <c r="BE216" s="151"/>
      <c r="BF216" s="151"/>
      <c r="BG216" s="151"/>
      <c r="BH216" s="151"/>
    </row>
    <row r="217" spans="1:60" outlineLevel="1" x14ac:dyDescent="0.25">
      <c r="A217" s="158"/>
      <c r="B217" s="159"/>
      <c r="C217" s="192" t="s">
        <v>204</v>
      </c>
      <c r="D217" s="161"/>
      <c r="E217" s="162"/>
      <c r="F217" s="163"/>
      <c r="G217" s="163"/>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190</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271" t="s">
        <v>2267</v>
      </c>
      <c r="D218" s="272"/>
      <c r="E218" s="272"/>
      <c r="F218" s="272"/>
      <c r="G218" s="272"/>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190</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84" t="str">
        <f>C218</f>
        <v>dále viz Restaurátorsko-konzervační intence pro restaurování vybraných prostor hradu Bečov nad Teplou.</v>
      </c>
      <c r="BB218" s="151"/>
      <c r="BC218" s="151"/>
      <c r="BD218" s="151"/>
      <c r="BE218" s="151"/>
      <c r="BF218" s="151"/>
      <c r="BG218" s="151"/>
      <c r="BH218" s="151"/>
    </row>
    <row r="219" spans="1:60" outlineLevel="1" x14ac:dyDescent="0.25">
      <c r="A219" s="158"/>
      <c r="B219" s="159"/>
      <c r="C219" s="192" t="s">
        <v>204</v>
      </c>
      <c r="D219" s="161"/>
      <c r="E219" s="162"/>
      <c r="F219" s="163"/>
      <c r="G219" s="163"/>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190</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271" t="s">
        <v>2319</v>
      </c>
      <c r="D220" s="272"/>
      <c r="E220" s="272"/>
      <c r="F220" s="272"/>
      <c r="G220" s="272"/>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190</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271" t="s">
        <v>864</v>
      </c>
      <c r="D221" s="272"/>
      <c r="E221" s="272"/>
      <c r="F221" s="272"/>
      <c r="G221" s="272"/>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190</v>
      </c>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271" t="s">
        <v>2327</v>
      </c>
      <c r="D222" s="272"/>
      <c r="E222" s="272"/>
      <c r="F222" s="272"/>
      <c r="G222" s="272"/>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190</v>
      </c>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271" t="s">
        <v>2328</v>
      </c>
      <c r="D223" s="272"/>
      <c r="E223" s="272"/>
      <c r="F223" s="272"/>
      <c r="G223" s="272"/>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190</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271" t="s">
        <v>2329</v>
      </c>
      <c r="D224" s="272"/>
      <c r="E224" s="272"/>
      <c r="F224" s="272"/>
      <c r="G224" s="272"/>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190</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84" t="str">
        <f>C224</f>
        <v>- důsledný pravidelný monitoring stavu celé konstrukce včetně vyhodnocení stavu konstrukce minimálně dvakrát do roka</v>
      </c>
      <c r="BB224" s="151"/>
      <c r="BC224" s="151"/>
      <c r="BD224" s="151"/>
      <c r="BE224" s="151"/>
      <c r="BF224" s="151"/>
      <c r="BG224" s="151"/>
      <c r="BH224" s="151"/>
    </row>
    <row r="225" spans="1:60" outlineLevel="1" x14ac:dyDescent="0.25">
      <c r="A225" s="177">
        <v>14</v>
      </c>
      <c r="B225" s="178" t="s">
        <v>876</v>
      </c>
      <c r="C225" s="187" t="s">
        <v>877</v>
      </c>
      <c r="D225" s="179" t="s">
        <v>299</v>
      </c>
      <c r="E225" s="180">
        <v>2.5000000000000001E-2</v>
      </c>
      <c r="F225" s="181">
        <v>1059</v>
      </c>
      <c r="G225" s="182">
        <f>ROUND(E225*F225,2)</f>
        <v>26.48</v>
      </c>
      <c r="H225" s="181"/>
      <c r="I225" s="182">
        <f>ROUND(E225*H225,2)</f>
        <v>0</v>
      </c>
      <c r="J225" s="181"/>
      <c r="K225" s="182">
        <f>ROUND(E225*J225,2)</f>
        <v>0</v>
      </c>
      <c r="L225" s="182">
        <v>21</v>
      </c>
      <c r="M225" s="182">
        <f>G225*(1+L225/100)</f>
        <v>32.040799999999997</v>
      </c>
      <c r="N225" s="182">
        <v>0</v>
      </c>
      <c r="O225" s="182">
        <f>ROUND(E225*N225,2)</f>
        <v>0</v>
      </c>
      <c r="P225" s="182">
        <v>0</v>
      </c>
      <c r="Q225" s="182">
        <f>ROUND(E225*P225,2)</f>
        <v>0</v>
      </c>
      <c r="R225" s="182" t="s">
        <v>878</v>
      </c>
      <c r="S225" s="182" t="s">
        <v>185</v>
      </c>
      <c r="T225" s="183" t="s">
        <v>185</v>
      </c>
      <c r="U225" s="160">
        <v>1.837</v>
      </c>
      <c r="V225" s="160">
        <f>ROUND(E225*U225,2)</f>
        <v>0.05</v>
      </c>
      <c r="W225" s="160"/>
      <c r="X225" s="160" t="s">
        <v>300</v>
      </c>
      <c r="Y225" s="151"/>
      <c r="Z225" s="151"/>
      <c r="AA225" s="151"/>
      <c r="AB225" s="151"/>
      <c r="AC225" s="151"/>
      <c r="AD225" s="151"/>
      <c r="AE225" s="151"/>
      <c r="AF225" s="151"/>
      <c r="AG225" s="151" t="s">
        <v>301</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269" t="s">
        <v>323</v>
      </c>
      <c r="D226" s="270"/>
      <c r="E226" s="270"/>
      <c r="F226" s="270"/>
      <c r="G226" s="27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251</v>
      </c>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88" t="s">
        <v>303</v>
      </c>
      <c r="D227" s="164"/>
      <c r="E227" s="165"/>
      <c r="F227" s="160"/>
      <c r="G227" s="160"/>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192</v>
      </c>
      <c r="AH227" s="151">
        <v>0</v>
      </c>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188" t="s">
        <v>2330</v>
      </c>
      <c r="D228" s="164"/>
      <c r="E228" s="165"/>
      <c r="F228" s="160"/>
      <c r="G228" s="160"/>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192</v>
      </c>
      <c r="AH228" s="151">
        <v>0</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1" x14ac:dyDescent="0.25">
      <c r="A229" s="158"/>
      <c r="B229" s="159"/>
      <c r="C229" s="188" t="s">
        <v>2331</v>
      </c>
      <c r="D229" s="164"/>
      <c r="E229" s="165">
        <v>2.5000000000000001E-2</v>
      </c>
      <c r="F229" s="160"/>
      <c r="G229" s="160"/>
      <c r="H229" s="160"/>
      <c r="I229" s="160"/>
      <c r="J229" s="160"/>
      <c r="K229" s="160"/>
      <c r="L229" s="160"/>
      <c r="M229" s="160"/>
      <c r="N229" s="160"/>
      <c r="O229" s="160"/>
      <c r="P229" s="160"/>
      <c r="Q229" s="160"/>
      <c r="R229" s="160"/>
      <c r="S229" s="160"/>
      <c r="T229" s="160"/>
      <c r="U229" s="160"/>
      <c r="V229" s="160"/>
      <c r="W229" s="160"/>
      <c r="X229" s="160"/>
      <c r="Y229" s="151"/>
      <c r="Z229" s="151"/>
      <c r="AA229" s="151"/>
      <c r="AB229" s="151"/>
      <c r="AC229" s="151"/>
      <c r="AD229" s="151"/>
      <c r="AE229" s="151"/>
      <c r="AF229" s="151"/>
      <c r="AG229" s="151" t="s">
        <v>192</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ht="30.6" outlineLevel="1" x14ac:dyDescent="0.25">
      <c r="A230" s="177">
        <v>15</v>
      </c>
      <c r="B230" s="178" t="s">
        <v>881</v>
      </c>
      <c r="C230" s="187" t="s">
        <v>882</v>
      </c>
      <c r="D230" s="179" t="s">
        <v>299</v>
      </c>
      <c r="E230" s="180">
        <v>2.5000000000000001E-2</v>
      </c>
      <c r="F230" s="181">
        <v>419.5</v>
      </c>
      <c r="G230" s="182">
        <f>ROUND(E230*F230,2)</f>
        <v>10.49</v>
      </c>
      <c r="H230" s="181"/>
      <c r="I230" s="182">
        <f>ROUND(E230*H230,2)</f>
        <v>0</v>
      </c>
      <c r="J230" s="181"/>
      <c r="K230" s="182">
        <f>ROUND(E230*J230,2)</f>
        <v>0</v>
      </c>
      <c r="L230" s="182">
        <v>21</v>
      </c>
      <c r="M230" s="182">
        <f>G230*(1+L230/100)</f>
        <v>12.6929</v>
      </c>
      <c r="N230" s="182">
        <v>0</v>
      </c>
      <c r="O230" s="182">
        <f>ROUND(E230*N230,2)</f>
        <v>0</v>
      </c>
      <c r="P230" s="182">
        <v>0</v>
      </c>
      <c r="Q230" s="182">
        <f>ROUND(E230*P230,2)</f>
        <v>0</v>
      </c>
      <c r="R230" s="182" t="s">
        <v>878</v>
      </c>
      <c r="S230" s="182" t="s">
        <v>185</v>
      </c>
      <c r="T230" s="183" t="s">
        <v>185</v>
      </c>
      <c r="U230" s="160">
        <v>0</v>
      </c>
      <c r="V230" s="160">
        <f>ROUND(E230*U230,2)</f>
        <v>0</v>
      </c>
      <c r="W230" s="160"/>
      <c r="X230" s="160" t="s">
        <v>300</v>
      </c>
      <c r="Y230" s="151"/>
      <c r="Z230" s="151"/>
      <c r="AA230" s="151"/>
      <c r="AB230" s="151"/>
      <c r="AC230" s="151"/>
      <c r="AD230" s="151"/>
      <c r="AE230" s="151"/>
      <c r="AF230" s="151"/>
      <c r="AG230" s="151" t="s">
        <v>301</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5">
      <c r="A231" s="158"/>
      <c r="B231" s="159"/>
      <c r="C231" s="269" t="s">
        <v>323</v>
      </c>
      <c r="D231" s="270"/>
      <c r="E231" s="270"/>
      <c r="F231" s="270"/>
      <c r="G231" s="270"/>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251</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5">
      <c r="A232" s="158"/>
      <c r="B232" s="159"/>
      <c r="C232" s="188" t="s">
        <v>303</v>
      </c>
      <c r="D232" s="164"/>
      <c r="E232" s="165"/>
      <c r="F232" s="160"/>
      <c r="G232" s="160"/>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192</v>
      </c>
      <c r="AH232" s="151">
        <v>0</v>
      </c>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1" x14ac:dyDescent="0.25">
      <c r="A233" s="158"/>
      <c r="B233" s="159"/>
      <c r="C233" s="188" t="s">
        <v>2330</v>
      </c>
      <c r="D233" s="164"/>
      <c r="E233" s="165"/>
      <c r="F233" s="160"/>
      <c r="G233" s="160"/>
      <c r="H233" s="160"/>
      <c r="I233" s="160"/>
      <c r="J233" s="160"/>
      <c r="K233" s="160"/>
      <c r="L233" s="160"/>
      <c r="M233" s="160"/>
      <c r="N233" s="160"/>
      <c r="O233" s="160"/>
      <c r="P233" s="160"/>
      <c r="Q233" s="160"/>
      <c r="R233" s="160"/>
      <c r="S233" s="160"/>
      <c r="T233" s="160"/>
      <c r="U233" s="160"/>
      <c r="V233" s="160"/>
      <c r="W233" s="160"/>
      <c r="X233" s="160"/>
      <c r="Y233" s="151"/>
      <c r="Z233" s="151"/>
      <c r="AA233" s="151"/>
      <c r="AB233" s="151"/>
      <c r="AC233" s="151"/>
      <c r="AD233" s="151"/>
      <c r="AE233" s="151"/>
      <c r="AF233" s="151"/>
      <c r="AG233" s="151" t="s">
        <v>192</v>
      </c>
      <c r="AH233" s="151">
        <v>0</v>
      </c>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188" t="s">
        <v>2331</v>
      </c>
      <c r="D234" s="164"/>
      <c r="E234" s="165">
        <v>2.5000000000000001E-2</v>
      </c>
      <c r="F234" s="160"/>
      <c r="G234" s="160"/>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192</v>
      </c>
      <c r="AH234" s="151">
        <v>0</v>
      </c>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x14ac:dyDescent="0.25">
      <c r="A235" s="3"/>
      <c r="B235" s="4"/>
      <c r="C235" s="189"/>
      <c r="D235" s="6"/>
      <c r="E235" s="3"/>
      <c r="F235" s="3"/>
      <c r="G235" s="3"/>
      <c r="H235" s="3"/>
      <c r="I235" s="3"/>
      <c r="J235" s="3"/>
      <c r="K235" s="3"/>
      <c r="L235" s="3"/>
      <c r="M235" s="3"/>
      <c r="N235" s="3"/>
      <c r="O235" s="3"/>
      <c r="P235" s="3"/>
      <c r="Q235" s="3"/>
      <c r="R235" s="3"/>
      <c r="S235" s="3"/>
      <c r="T235" s="3"/>
      <c r="U235" s="3"/>
      <c r="V235" s="3"/>
      <c r="W235" s="3"/>
      <c r="X235" s="3"/>
      <c r="AE235">
        <v>15</v>
      </c>
      <c r="AF235">
        <v>21</v>
      </c>
      <c r="AG235" t="s">
        <v>168</v>
      </c>
    </row>
    <row r="236" spans="1:60" x14ac:dyDescent="0.25">
      <c r="A236" s="154"/>
      <c r="B236" s="155" t="s">
        <v>29</v>
      </c>
      <c r="C236" s="190"/>
      <c r="D236" s="156"/>
      <c r="E236" s="157"/>
      <c r="F236" s="157"/>
      <c r="G236" s="185">
        <f>G8+G15+G58+G77+G141+G176</f>
        <v>304367.66000000003</v>
      </c>
      <c r="H236" s="3"/>
      <c r="I236" s="3"/>
      <c r="J236" s="3"/>
      <c r="K236" s="3"/>
      <c r="L236" s="3"/>
      <c r="M236" s="3"/>
      <c r="N236" s="3"/>
      <c r="O236" s="3"/>
      <c r="P236" s="3"/>
      <c r="Q236" s="3"/>
      <c r="R236" s="3"/>
      <c r="S236" s="3"/>
      <c r="T236" s="3"/>
      <c r="U236" s="3"/>
      <c r="V236" s="3"/>
      <c r="W236" s="3"/>
      <c r="X236" s="3"/>
      <c r="AE236">
        <f>SUMIF(L7:L234,AE235,G7:G234)</f>
        <v>0</v>
      </c>
      <c r="AF236">
        <f>SUMIF(L7:L234,AF235,G7:G234)</f>
        <v>304367.65999999997</v>
      </c>
      <c r="AG236" t="s">
        <v>233</v>
      </c>
    </row>
    <row r="237" spans="1:60" x14ac:dyDescent="0.25">
      <c r="C237" s="191"/>
      <c r="D237" s="10"/>
      <c r="AG237" t="s">
        <v>234</v>
      </c>
    </row>
    <row r="238" spans="1:60" x14ac:dyDescent="0.25">
      <c r="D238" s="10"/>
    </row>
    <row r="239" spans="1:60" x14ac:dyDescent="0.25">
      <c r="D239" s="10"/>
    </row>
    <row r="240" spans="1:60"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2BkPug8lsqaODFUclxUtpkAR4b4k8b+QyMacN2lcJwlySsnmU/yY6pLtTcP3JnPSpt5Qsl1chfiYpswIXns0A==" saltValue="PdCmEU9w0s0746Vfr4qggQ==" spinCount="100000" sheet="1"/>
  <mergeCells count="114">
    <mergeCell ref="C221:G221"/>
    <mergeCell ref="C222:G222"/>
    <mergeCell ref="C223:G223"/>
    <mergeCell ref="C224:G224"/>
    <mergeCell ref="C226:G226"/>
    <mergeCell ref="C231:G231"/>
    <mergeCell ref="C212:G212"/>
    <mergeCell ref="C213:G213"/>
    <mergeCell ref="C214:G214"/>
    <mergeCell ref="C216:G216"/>
    <mergeCell ref="C218:G218"/>
    <mergeCell ref="C220:G220"/>
    <mergeCell ref="C205:G205"/>
    <mergeCell ref="C206:G206"/>
    <mergeCell ref="C207:G207"/>
    <mergeCell ref="C208:G208"/>
    <mergeCell ref="C209:G209"/>
    <mergeCell ref="C211:G211"/>
    <mergeCell ref="C197:G197"/>
    <mergeCell ref="C199:G199"/>
    <mergeCell ref="C200:G200"/>
    <mergeCell ref="C202:G202"/>
    <mergeCell ref="C203:G203"/>
    <mergeCell ref="C204:G204"/>
    <mergeCell ref="C187:G187"/>
    <mergeCell ref="C189:G189"/>
    <mergeCell ref="C191:G191"/>
    <mergeCell ref="C192:G192"/>
    <mergeCell ref="C193:G193"/>
    <mergeCell ref="C195:G195"/>
    <mergeCell ref="C178:G178"/>
    <mergeCell ref="C179:G179"/>
    <mergeCell ref="C181:G181"/>
    <mergeCell ref="C183:G183"/>
    <mergeCell ref="C184:G184"/>
    <mergeCell ref="C186:G186"/>
    <mergeCell ref="C162:G162"/>
    <mergeCell ref="C163:G163"/>
    <mergeCell ref="C165:G165"/>
    <mergeCell ref="C167:G167"/>
    <mergeCell ref="C172:G172"/>
    <mergeCell ref="C177:G177"/>
    <mergeCell ref="C155:G155"/>
    <mergeCell ref="C156:G156"/>
    <mergeCell ref="C157:G157"/>
    <mergeCell ref="C159:G159"/>
    <mergeCell ref="C160:G160"/>
    <mergeCell ref="C161:G161"/>
    <mergeCell ref="C147:G147"/>
    <mergeCell ref="C148:G148"/>
    <mergeCell ref="C150:G150"/>
    <mergeCell ref="C151:G151"/>
    <mergeCell ref="C152:G152"/>
    <mergeCell ref="C154:G154"/>
    <mergeCell ref="C130:G130"/>
    <mergeCell ref="C132:G132"/>
    <mergeCell ref="C137:G137"/>
    <mergeCell ref="C142:G142"/>
    <mergeCell ref="C143:G143"/>
    <mergeCell ref="C145:G145"/>
    <mergeCell ref="C121:G121"/>
    <mergeCell ref="C122:G122"/>
    <mergeCell ref="C124:G124"/>
    <mergeCell ref="C125:G125"/>
    <mergeCell ref="C127:G127"/>
    <mergeCell ref="C128:G128"/>
    <mergeCell ref="C110:G110"/>
    <mergeCell ref="C112:G112"/>
    <mergeCell ref="C114:G114"/>
    <mergeCell ref="C115:G115"/>
    <mergeCell ref="C117:G117"/>
    <mergeCell ref="C119:G119"/>
    <mergeCell ref="C103:G103"/>
    <mergeCell ref="C104:G104"/>
    <mergeCell ref="C105:G105"/>
    <mergeCell ref="C106:G106"/>
    <mergeCell ref="C107:G107"/>
    <mergeCell ref="C108:G108"/>
    <mergeCell ref="C95:G95"/>
    <mergeCell ref="C97:G97"/>
    <mergeCell ref="C98:G98"/>
    <mergeCell ref="C100:G100"/>
    <mergeCell ref="C101:G101"/>
    <mergeCell ref="C102:G102"/>
    <mergeCell ref="C82:G82"/>
    <mergeCell ref="C84:G84"/>
    <mergeCell ref="C86:G86"/>
    <mergeCell ref="C89:G89"/>
    <mergeCell ref="C92:G92"/>
    <mergeCell ref="C94:G94"/>
    <mergeCell ref="C69:G69"/>
    <mergeCell ref="C70:G70"/>
    <mergeCell ref="C71:G71"/>
    <mergeCell ref="C78:G78"/>
    <mergeCell ref="C79:G79"/>
    <mergeCell ref="C80:G80"/>
    <mergeCell ref="C66:G66"/>
    <mergeCell ref="C67:G67"/>
    <mergeCell ref="C68:G68"/>
    <mergeCell ref="C17:G17"/>
    <mergeCell ref="C49:G49"/>
    <mergeCell ref="C51:G51"/>
    <mergeCell ref="C53:G53"/>
    <mergeCell ref="C60:G60"/>
    <mergeCell ref="C62:G62"/>
    <mergeCell ref="A1:G1"/>
    <mergeCell ref="C2:G2"/>
    <mergeCell ref="C3:G3"/>
    <mergeCell ref="C4:G4"/>
    <mergeCell ref="C10:G10"/>
    <mergeCell ref="C12:G12"/>
    <mergeCell ref="C63:G63"/>
    <mergeCell ref="C64:G64"/>
    <mergeCell ref="C65:G6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F664-867D-42C7-BFF0-ACDD88021FDB}">
  <sheetPr>
    <outlinePr summaryBelow="0"/>
  </sheetPr>
  <dimension ref="A1:BH5000"/>
  <sheetViews>
    <sheetView workbookViewId="0">
      <pane ySplit="7" topLeftCell="A77" activePane="bottomLeft" state="frozen"/>
      <selection pane="bottomLeft" activeCell="F92" sqref="F92"/>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80</v>
      </c>
      <c r="C4" s="266" t="s">
        <v>81</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144</v>
      </c>
      <c r="C8" s="186" t="s">
        <v>145</v>
      </c>
      <c r="D8" s="169"/>
      <c r="E8" s="170"/>
      <c r="F8" s="171"/>
      <c r="G8" s="171">
        <f>SUMIF(AG9:AG71,"&lt;&gt;NOR",G9:G71)</f>
        <v>5607149</v>
      </c>
      <c r="H8" s="171"/>
      <c r="I8" s="171">
        <f>SUM(I9:I71)</f>
        <v>0</v>
      </c>
      <c r="J8" s="171"/>
      <c r="K8" s="171">
        <f>SUM(K9:K71)</f>
        <v>0</v>
      </c>
      <c r="L8" s="171"/>
      <c r="M8" s="171">
        <f>SUM(M9:M71)</f>
        <v>6784650.2899999991</v>
      </c>
      <c r="N8" s="171"/>
      <c r="O8" s="171">
        <f>SUM(O9:O71)</f>
        <v>0.1</v>
      </c>
      <c r="P8" s="171"/>
      <c r="Q8" s="171">
        <f>SUM(Q9:Q71)</f>
        <v>0</v>
      </c>
      <c r="R8" s="171"/>
      <c r="S8" s="171"/>
      <c r="T8" s="172"/>
      <c r="U8" s="166"/>
      <c r="V8" s="166">
        <f>SUM(V9:V71)</f>
        <v>0</v>
      </c>
      <c r="W8" s="166"/>
      <c r="X8" s="166"/>
      <c r="AG8" t="s">
        <v>182</v>
      </c>
    </row>
    <row r="9" spans="1:60" outlineLevel="1" x14ac:dyDescent="0.25">
      <c r="A9" s="177">
        <v>1</v>
      </c>
      <c r="B9" s="178" t="s">
        <v>2367</v>
      </c>
      <c r="C9" s="187" t="s">
        <v>2368</v>
      </c>
      <c r="D9" s="179" t="s">
        <v>237</v>
      </c>
      <c r="E9" s="180">
        <v>15.66</v>
      </c>
      <c r="F9" s="181">
        <v>2400</v>
      </c>
      <c r="G9" s="182">
        <f>ROUND(E9*F9,2)</f>
        <v>37584</v>
      </c>
      <c r="H9" s="181"/>
      <c r="I9" s="182">
        <f>ROUND(E9*H9,2)</f>
        <v>0</v>
      </c>
      <c r="J9" s="181"/>
      <c r="K9" s="182">
        <f>ROUND(E9*J9,2)</f>
        <v>0</v>
      </c>
      <c r="L9" s="182">
        <v>21</v>
      </c>
      <c r="M9" s="182">
        <f>G9*(1+L9/100)</f>
        <v>45476.639999999999</v>
      </c>
      <c r="N9" s="182">
        <v>0</v>
      </c>
      <c r="O9" s="182">
        <f>ROUND(E9*N9,2)</f>
        <v>0</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41.4" outlineLevel="1" x14ac:dyDescent="0.25">
      <c r="A10" s="158"/>
      <c r="B10" s="159"/>
      <c r="C10" s="260" t="s">
        <v>2369</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a) konzervace a ošetření gotického trámu bez polychromie č. 1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0" s="151"/>
      <c r="BC10" s="151"/>
      <c r="BD10" s="151"/>
      <c r="BE10" s="151"/>
      <c r="BF10" s="151"/>
      <c r="BG10" s="151"/>
      <c r="BH10" s="151"/>
    </row>
    <row r="11" spans="1:60" outlineLevel="1" x14ac:dyDescent="0.25">
      <c r="A11" s="158"/>
      <c r="B11" s="159"/>
      <c r="C11" s="192" t="s">
        <v>204</v>
      </c>
      <c r="D11" s="161"/>
      <c r="E11" s="162"/>
      <c r="F11" s="163"/>
      <c r="G11" s="163"/>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190</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41.4" outlineLevel="1" x14ac:dyDescent="0.25">
      <c r="A12" s="158"/>
      <c r="B12" s="159"/>
      <c r="C12" s="271" t="s">
        <v>2370</v>
      </c>
      <c r="D12" s="272"/>
      <c r="E12" s="272"/>
      <c r="F12" s="272"/>
      <c r="G12" s="272"/>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190</v>
      </c>
      <c r="AH12" s="151"/>
      <c r="AI12" s="151"/>
      <c r="AJ12" s="151"/>
      <c r="AK12" s="151"/>
      <c r="AL12" s="151"/>
      <c r="AM12" s="151"/>
      <c r="AN12" s="151"/>
      <c r="AO12" s="151"/>
      <c r="AP12" s="151"/>
      <c r="AQ12" s="151"/>
      <c r="AR12" s="151"/>
      <c r="AS12" s="151"/>
      <c r="AT12" s="151"/>
      <c r="AU12" s="151"/>
      <c r="AV12" s="151"/>
      <c r="AW12" s="151"/>
      <c r="AX12" s="151"/>
      <c r="AY12" s="151"/>
      <c r="AZ12" s="151"/>
      <c r="BA12" s="184" t="str">
        <f>C12</f>
        <v>b) konzervace a ošetření gotických trámů bez polychromie č. 1,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2" s="151"/>
      <c r="BC12" s="151"/>
      <c r="BD12" s="151"/>
      <c r="BE12" s="151"/>
      <c r="BF12" s="151"/>
      <c r="BG12" s="151"/>
      <c r="BH12" s="151"/>
    </row>
    <row r="13" spans="1:60" outlineLevel="1" x14ac:dyDescent="0.25">
      <c r="A13" s="158"/>
      <c r="B13" s="159"/>
      <c r="C13" s="188" t="s">
        <v>350</v>
      </c>
      <c r="D13" s="164"/>
      <c r="E13" s="165"/>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2371</v>
      </c>
      <c r="D14" s="164"/>
      <c r="E14" s="165">
        <v>10.26</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2372</v>
      </c>
      <c r="D15" s="164"/>
      <c r="E15" s="165">
        <v>5.4</v>
      </c>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77">
        <v>2</v>
      </c>
      <c r="B16" s="178" t="s">
        <v>144</v>
      </c>
      <c r="C16" s="187" t="s">
        <v>2373</v>
      </c>
      <c r="D16" s="179" t="s">
        <v>237</v>
      </c>
      <c r="E16" s="180">
        <v>361.1</v>
      </c>
      <c r="F16" s="181">
        <v>14150</v>
      </c>
      <c r="G16" s="182">
        <f>ROUND(E16*F16,2)</f>
        <v>5109565</v>
      </c>
      <c r="H16" s="181"/>
      <c r="I16" s="182">
        <f>ROUND(E16*H16,2)</f>
        <v>0</v>
      </c>
      <c r="J16" s="181"/>
      <c r="K16" s="182">
        <f>ROUND(E16*J16,2)</f>
        <v>0</v>
      </c>
      <c r="L16" s="182">
        <v>21</v>
      </c>
      <c r="M16" s="182">
        <f>G16*(1+L16/100)</f>
        <v>6182573.6499999994</v>
      </c>
      <c r="N16" s="182">
        <v>0</v>
      </c>
      <c r="O16" s="182">
        <f>ROUND(E16*N16,2)</f>
        <v>0</v>
      </c>
      <c r="P16" s="182">
        <v>0</v>
      </c>
      <c r="Q16" s="182">
        <f>ROUND(E16*P16,2)</f>
        <v>0</v>
      </c>
      <c r="R16" s="182"/>
      <c r="S16" s="182" t="s">
        <v>277</v>
      </c>
      <c r="T16" s="183" t="s">
        <v>186</v>
      </c>
      <c r="U16" s="160">
        <v>0</v>
      </c>
      <c r="V16" s="160">
        <f>ROUND(E16*U16,2)</f>
        <v>0</v>
      </c>
      <c r="W16" s="160"/>
      <c r="X16" s="160" t="s">
        <v>239</v>
      </c>
      <c r="Y16" s="151"/>
      <c r="Z16" s="151"/>
      <c r="AA16" s="151"/>
      <c r="AB16" s="151"/>
      <c r="AC16" s="151"/>
      <c r="AD16" s="151"/>
      <c r="AE16" s="151"/>
      <c r="AF16" s="151"/>
      <c r="AG16" s="151" t="s">
        <v>240</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260" t="s">
        <v>2271</v>
      </c>
      <c r="D17" s="261"/>
      <c r="E17" s="261"/>
      <c r="F17" s="261"/>
      <c r="G17" s="261"/>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190</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2374</v>
      </c>
      <c r="D18" s="164"/>
      <c r="E18" s="165"/>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2375</v>
      </c>
      <c r="D19" s="164"/>
      <c r="E19" s="165"/>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2376</v>
      </c>
      <c r="D20" s="164"/>
      <c r="E20" s="165"/>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2377</v>
      </c>
      <c r="D21" s="164"/>
      <c r="E21" s="165">
        <v>253.3</v>
      </c>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2378</v>
      </c>
      <c r="D22" s="164"/>
      <c r="E22" s="165">
        <v>107.8</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77">
        <v>3</v>
      </c>
      <c r="B23" s="178" t="s">
        <v>2379</v>
      </c>
      <c r="C23" s="187" t="s">
        <v>2380</v>
      </c>
      <c r="D23" s="179" t="s">
        <v>237</v>
      </c>
      <c r="E23" s="180">
        <v>4</v>
      </c>
      <c r="F23" s="181">
        <v>8400</v>
      </c>
      <c r="G23" s="182">
        <f>ROUND(E23*F23,2)</f>
        <v>33600</v>
      </c>
      <c r="H23" s="181"/>
      <c r="I23" s="182">
        <f>ROUND(E23*H23,2)</f>
        <v>0</v>
      </c>
      <c r="J23" s="181"/>
      <c r="K23" s="182">
        <f>ROUND(E23*J23,2)</f>
        <v>0</v>
      </c>
      <c r="L23" s="182">
        <v>21</v>
      </c>
      <c r="M23" s="182">
        <f>G23*(1+L23/100)</f>
        <v>40656</v>
      </c>
      <c r="N23" s="182">
        <v>0</v>
      </c>
      <c r="O23" s="182">
        <f>ROUND(E23*N23,2)</f>
        <v>0</v>
      </c>
      <c r="P23" s="182">
        <v>0</v>
      </c>
      <c r="Q23" s="182">
        <f>ROUND(E23*P23,2)</f>
        <v>0</v>
      </c>
      <c r="R23" s="182"/>
      <c r="S23" s="182" t="s">
        <v>277</v>
      </c>
      <c r="T23" s="183" t="s">
        <v>186</v>
      </c>
      <c r="U23" s="160">
        <v>0</v>
      </c>
      <c r="V23" s="160">
        <f>ROUND(E23*U23,2)</f>
        <v>0</v>
      </c>
      <c r="W23" s="160"/>
      <c r="X23" s="160" t="s">
        <v>239</v>
      </c>
      <c r="Y23" s="151"/>
      <c r="Z23" s="151"/>
      <c r="AA23" s="151"/>
      <c r="AB23" s="151"/>
      <c r="AC23" s="151"/>
      <c r="AD23" s="151"/>
      <c r="AE23" s="151"/>
      <c r="AF23" s="151"/>
      <c r="AG23" s="151" t="s">
        <v>240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260" t="s">
        <v>2271</v>
      </c>
      <c r="D24" s="261"/>
      <c r="E24" s="261"/>
      <c r="F24" s="261"/>
      <c r="G24" s="261"/>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190</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2381</v>
      </c>
      <c r="D25" s="164"/>
      <c r="E25" s="165"/>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2375</v>
      </c>
      <c r="D26" s="164"/>
      <c r="E26" s="165"/>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2382</v>
      </c>
      <c r="D27" s="164"/>
      <c r="E27" s="165">
        <v>4</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77">
        <v>4</v>
      </c>
      <c r="B28" s="178" t="s">
        <v>2383</v>
      </c>
      <c r="C28" s="187" t="s">
        <v>2384</v>
      </c>
      <c r="D28" s="179" t="s">
        <v>255</v>
      </c>
      <c r="E28" s="180">
        <v>1</v>
      </c>
      <c r="F28" s="181">
        <v>426400</v>
      </c>
      <c r="G28" s="182">
        <f>ROUND(E28*F28,2)</f>
        <v>426400</v>
      </c>
      <c r="H28" s="181"/>
      <c r="I28" s="182">
        <f>ROUND(E28*H28,2)</f>
        <v>0</v>
      </c>
      <c r="J28" s="181"/>
      <c r="K28" s="182">
        <f>ROUND(E28*J28,2)</f>
        <v>0</v>
      </c>
      <c r="L28" s="182">
        <v>21</v>
      </c>
      <c r="M28" s="182">
        <f>G28*(1+L28/100)</f>
        <v>515944</v>
      </c>
      <c r="N28" s="182">
        <v>0.1</v>
      </c>
      <c r="O28" s="182">
        <f>ROUND(E28*N28,2)</f>
        <v>0.1</v>
      </c>
      <c r="P28" s="182">
        <v>0</v>
      </c>
      <c r="Q28" s="182">
        <f>ROUND(E28*P28,2)</f>
        <v>0</v>
      </c>
      <c r="R28" s="182"/>
      <c r="S28" s="182" t="s">
        <v>277</v>
      </c>
      <c r="T28" s="183" t="s">
        <v>186</v>
      </c>
      <c r="U28" s="160">
        <v>0</v>
      </c>
      <c r="V28" s="160">
        <f>ROUND(E28*U28,2)</f>
        <v>0</v>
      </c>
      <c r="W28" s="160"/>
      <c r="X28" s="160" t="s">
        <v>310</v>
      </c>
      <c r="Y28" s="151"/>
      <c r="Z28" s="151"/>
      <c r="AA28" s="151"/>
      <c r="AB28" s="151"/>
      <c r="AC28" s="151"/>
      <c r="AD28" s="151"/>
      <c r="AE28" s="151"/>
      <c r="AF28" s="151"/>
      <c r="AG28" s="151" t="s">
        <v>311</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260" t="s">
        <v>1423</v>
      </c>
      <c r="D29" s="261"/>
      <c r="E29" s="261"/>
      <c r="F29" s="261"/>
      <c r="G29" s="261"/>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190</v>
      </c>
      <c r="AH29" s="151"/>
      <c r="AI29" s="151"/>
      <c r="AJ29" s="151"/>
      <c r="AK29" s="151"/>
      <c r="AL29" s="151"/>
      <c r="AM29" s="151"/>
      <c r="AN29" s="151"/>
      <c r="AO29" s="151"/>
      <c r="AP29" s="151"/>
      <c r="AQ29" s="151"/>
      <c r="AR29" s="151"/>
      <c r="AS29" s="151"/>
      <c r="AT29" s="151"/>
      <c r="AU29" s="151"/>
      <c r="AV29" s="151"/>
      <c r="AW29" s="151"/>
      <c r="AX29" s="151"/>
      <c r="AY29" s="151"/>
      <c r="AZ29" s="151"/>
      <c r="BA29" s="184" t="str">
        <f>C29</f>
        <v>2.NP - 1. patro, popis prvku a návrh na jeho opravu nebo restaurování viz D1.1.9 Tabulky kamenických prvků</v>
      </c>
      <c r="BB29" s="151"/>
      <c r="BC29" s="151"/>
      <c r="BD29" s="151"/>
      <c r="BE29" s="151"/>
      <c r="BF29" s="151"/>
      <c r="BG29" s="151"/>
      <c r="BH29" s="151"/>
    </row>
    <row r="30" spans="1:60" outlineLevel="1" x14ac:dyDescent="0.25">
      <c r="A30" s="158"/>
      <c r="B30" s="159"/>
      <c r="C30" s="192" t="s">
        <v>204</v>
      </c>
      <c r="D30" s="161"/>
      <c r="E30" s="162"/>
      <c r="F30" s="163"/>
      <c r="G30" s="163"/>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190</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271" t="s">
        <v>2384</v>
      </c>
      <c r="D31" s="272"/>
      <c r="E31" s="272"/>
      <c r="F31" s="272"/>
      <c r="G31" s="272"/>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190</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92" t="s">
        <v>204</v>
      </c>
      <c r="D32" s="161"/>
      <c r="E32" s="162"/>
      <c r="F32" s="163"/>
      <c r="G32" s="163"/>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190</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271" t="s">
        <v>313</v>
      </c>
      <c r="D33" s="272"/>
      <c r="E33" s="272"/>
      <c r="F33" s="272"/>
      <c r="G33" s="272"/>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190</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ht="61.8" outlineLevel="1" x14ac:dyDescent="0.25">
      <c r="A34" s="158"/>
      <c r="B34" s="159"/>
      <c r="C34" s="271" t="s">
        <v>2385</v>
      </c>
      <c r="D34" s="272"/>
      <c r="E34" s="272"/>
      <c r="F34" s="272"/>
      <c r="G34" s="272"/>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190</v>
      </c>
      <c r="AH34" s="151"/>
      <c r="AI34" s="151"/>
      <c r="AJ34" s="151"/>
      <c r="AK34" s="151"/>
      <c r="AL34" s="151"/>
      <c r="AM34" s="151"/>
      <c r="AN34" s="151"/>
      <c r="AO34" s="151"/>
      <c r="AP34" s="151"/>
      <c r="AQ34" s="151"/>
      <c r="AR34" s="151"/>
      <c r="AS34" s="151"/>
      <c r="AT34" s="151"/>
      <c r="AU34" s="151"/>
      <c r="AV34" s="151"/>
      <c r="AW34" s="151"/>
      <c r="AX34" s="151"/>
      <c r="AY34" s="151"/>
      <c r="AZ34" s="151"/>
      <c r="BA34" s="184" t="str">
        <f t="shared" ref="BA34:BA43" si="0">C34</f>
        <v>Kaple se nachází v mohutné hranolové věži severního traktu horního hradu v Bečově. Kaple není orientovaná. Presbytář se nachází zhruba na severní straně prostoru kaple. Kaple zaujímá dvě etáže prostoru hradu a je přístupná pouze z jižní stěny sousedící se schodištěm. Sklenuta je dvěma příčně obdélnými poli křížové klenby s žebry vybíhajícími z kuželovitých konzol, což platí pro žebra diagonální i pro žebra příčná oddělující obě pole klenby. V místě protnutí diagonálních žeber jsou osazeny kruhové svorníky. Svorník na jižním poli je zdoben točenicí ze čtyř vinných listů, svorník na severním poli hráběmi, což je erbovní znamení rodu z Rýzmburka, který v té době hrad Bečov vlastnil. Samotná žebra jsou členěna pouze jedním výžlabkem.</v>
      </c>
      <c r="BB34" s="151"/>
      <c r="BC34" s="151"/>
      <c r="BD34" s="151"/>
      <c r="BE34" s="151"/>
      <c r="BF34" s="151"/>
      <c r="BG34" s="151"/>
      <c r="BH34" s="151"/>
    </row>
    <row r="35" spans="1:60" ht="21" outlineLevel="1" x14ac:dyDescent="0.25">
      <c r="A35" s="158"/>
      <c r="B35" s="159"/>
      <c r="C35" s="271" t="s">
        <v>2386</v>
      </c>
      <c r="D35" s="272"/>
      <c r="E35" s="272"/>
      <c r="F35" s="272"/>
      <c r="G35" s="272"/>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190</v>
      </c>
      <c r="AH35" s="151"/>
      <c r="AI35" s="151"/>
      <c r="AJ35" s="151"/>
      <c r="AK35" s="151"/>
      <c r="AL35" s="151"/>
      <c r="AM35" s="151"/>
      <c r="AN35" s="151"/>
      <c r="AO35" s="151"/>
      <c r="AP35" s="151"/>
      <c r="AQ35" s="151"/>
      <c r="AR35" s="151"/>
      <c r="AS35" s="151"/>
      <c r="AT35" s="151"/>
      <c r="AU35" s="151"/>
      <c r="AV35" s="151"/>
      <c r="AW35" s="151"/>
      <c r="AX35" s="151"/>
      <c r="AY35" s="151"/>
      <c r="AZ35" s="151"/>
      <c r="BA35" s="184" t="str">
        <f t="shared" si="0"/>
        <v>Pravděpodobně v souvislosti s výmalbou kápí a stěn kaple získala žebra i svorníky a konzoly stávající barevnou úpravu v podobě jakéhosi mramorování v barevnosti sytě zlato okrové a cihlově červené lokálně s tmavě hnědým žilkováním.</v>
      </c>
      <c r="BB35" s="151"/>
      <c r="BC35" s="151"/>
      <c r="BD35" s="151"/>
      <c r="BE35" s="151"/>
      <c r="BF35" s="151"/>
      <c r="BG35" s="151"/>
      <c r="BH35" s="151"/>
    </row>
    <row r="36" spans="1:60" ht="21" outlineLevel="1" x14ac:dyDescent="0.25">
      <c r="A36" s="158"/>
      <c r="B36" s="159"/>
      <c r="C36" s="271" t="s">
        <v>2387</v>
      </c>
      <c r="D36" s="272"/>
      <c r="E36" s="272"/>
      <c r="F36" s="272"/>
      <c r="G36" s="272"/>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190</v>
      </c>
      <c r="AH36" s="151"/>
      <c r="AI36" s="151"/>
      <c r="AJ36" s="151"/>
      <c r="AK36" s="151"/>
      <c r="AL36" s="151"/>
      <c r="AM36" s="151"/>
      <c r="AN36" s="151"/>
      <c r="AO36" s="151"/>
      <c r="AP36" s="151"/>
      <c r="AQ36" s="151"/>
      <c r="AR36" s="151"/>
      <c r="AS36" s="151"/>
      <c r="AT36" s="151"/>
      <c r="AU36" s="151"/>
      <c r="AV36" s="151"/>
      <c r="AW36" s="151"/>
      <c r="AX36" s="151"/>
      <c r="AY36" s="151"/>
      <c r="AZ36" s="151"/>
      <c r="BA36" s="184" t="str">
        <f t="shared" si="0"/>
        <v>Tyto konstrukční klenební prvky byly zhotoveny ze středně zrnného křemitého bělavého a velmi kvalitního pískovce. Spárování bylo původně provedeno vápennou maltou.</v>
      </c>
      <c r="BB36" s="151"/>
      <c r="BC36" s="151"/>
      <c r="BD36" s="151"/>
      <c r="BE36" s="151"/>
      <c r="BF36" s="151"/>
      <c r="BG36" s="151"/>
      <c r="BH36" s="151"/>
    </row>
    <row r="37" spans="1:60" ht="51.6" outlineLevel="1" x14ac:dyDescent="0.25">
      <c r="A37" s="158"/>
      <c r="B37" s="159"/>
      <c r="C37" s="271" t="s">
        <v>2388</v>
      </c>
      <c r="D37" s="272"/>
      <c r="E37" s="272"/>
      <c r="F37" s="272"/>
      <c r="G37" s="272"/>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190</v>
      </c>
      <c r="AH37" s="151"/>
      <c r="AI37" s="151"/>
      <c r="AJ37" s="151"/>
      <c r="AK37" s="151"/>
      <c r="AL37" s="151"/>
      <c r="AM37" s="151"/>
      <c r="AN37" s="151"/>
      <c r="AO37" s="151"/>
      <c r="AP37" s="151"/>
      <c r="AQ37" s="151"/>
      <c r="AR37" s="151"/>
      <c r="AS37" s="151"/>
      <c r="AT37" s="151"/>
      <c r="AU37" s="151"/>
      <c r="AV37" s="151"/>
      <c r="AW37" s="151"/>
      <c r="AX37" s="151"/>
      <c r="AY37" s="151"/>
      <c r="AZ37" s="151"/>
      <c r="BA37" s="184" t="str">
        <f t="shared" si="0"/>
        <v>Kaple byla pravděpodobně dodatečně ve třicátých letech 14. století vložena do staršího objektu hradu. Další významná úprava kaple proběhla okolo roku 1400, kdy kaple získala stávající figurální a dekorativní výmalbu. Menší úpravy kaple proběhly v 16. století (okenní otvory na východní stěně) a pak pravděpodobně až v rámci regotizačních úprav hradu na sklonku 19. století. Někdy v průběhu těchto úprav byly zbourány empory na jižní straně, kde se nachází vstup do kaple z přilehlého schodiště. Otisk jejich kleneb je dobře patrný na jižní stěně i přilehlých úsecích východní a západní stěny kaple. Z mladších úprav kaple pochází také otvor na jižní stěně kaple.</v>
      </c>
      <c r="BB37" s="151"/>
      <c r="BC37" s="151"/>
      <c r="BD37" s="151"/>
      <c r="BE37" s="151"/>
      <c r="BF37" s="151"/>
      <c r="BG37" s="151"/>
      <c r="BH37" s="151"/>
    </row>
    <row r="38" spans="1:60" ht="21" outlineLevel="1" x14ac:dyDescent="0.25">
      <c r="A38" s="158"/>
      <c r="B38" s="159"/>
      <c r="C38" s="271" t="s">
        <v>2389</v>
      </c>
      <c r="D38" s="272"/>
      <c r="E38" s="272"/>
      <c r="F38" s="272"/>
      <c r="G38" s="272"/>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190</v>
      </c>
      <c r="AH38" s="151"/>
      <c r="AI38" s="151"/>
      <c r="AJ38" s="151"/>
      <c r="AK38" s="151"/>
      <c r="AL38" s="151"/>
      <c r="AM38" s="151"/>
      <c r="AN38" s="151"/>
      <c r="AO38" s="151"/>
      <c r="AP38" s="151"/>
      <c r="AQ38" s="151"/>
      <c r="AR38" s="151"/>
      <c r="AS38" s="151"/>
      <c r="AT38" s="151"/>
      <c r="AU38" s="151"/>
      <c r="AV38" s="151"/>
      <c r="AW38" s="151"/>
      <c r="AX38" s="151"/>
      <c r="AY38" s="151"/>
      <c r="AZ38" s="151"/>
      <c r="BA38" s="184" t="str">
        <f t="shared" si="0"/>
        <v>V celém prostoru kaple jsou patrné rozsáhlé statické poruchy, které se projevují rozvojem trhlin a místy i vypadáváním uvolněných částí zdiva a omítek. Tato situace byla v případě otvoru na jižní stěně řešena provizorním zajištěním pomocí výdřevy.</v>
      </c>
      <c r="BB38" s="151"/>
      <c r="BC38" s="151"/>
      <c r="BD38" s="151"/>
      <c r="BE38" s="151"/>
      <c r="BF38" s="151"/>
      <c r="BG38" s="151"/>
      <c r="BH38" s="151"/>
    </row>
    <row r="39" spans="1:60" ht="51.6" outlineLevel="1" x14ac:dyDescent="0.25">
      <c r="A39" s="158"/>
      <c r="B39" s="159"/>
      <c r="C39" s="271" t="s">
        <v>2390</v>
      </c>
      <c r="D39" s="272"/>
      <c r="E39" s="272"/>
      <c r="F39" s="272"/>
      <c r="G39" s="272"/>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190</v>
      </c>
      <c r="AH39" s="151"/>
      <c r="AI39" s="151"/>
      <c r="AJ39" s="151"/>
      <c r="AK39" s="151"/>
      <c r="AL39" s="151"/>
      <c r="AM39" s="151"/>
      <c r="AN39" s="151"/>
      <c r="AO39" s="151"/>
      <c r="AP39" s="151"/>
      <c r="AQ39" s="151"/>
      <c r="AR39" s="151"/>
      <c r="AS39" s="151"/>
      <c r="AT39" s="151"/>
      <c r="AU39" s="151"/>
      <c r="AV39" s="151"/>
      <c r="AW39" s="151"/>
      <c r="AX39" s="151"/>
      <c r="AY39" s="151"/>
      <c r="AZ39" s="151"/>
      <c r="BA39" s="184" t="str">
        <f t="shared" si="0"/>
        <v>Na samotné konstrukci klenby se tyto rozsáhlé statické poruchy prostoru kaple, které mohou souviset s tím, že tento prostor byl do původní konstrukce této části hradu dodatečně vložen i tím, že posléze prodělal některé nevhodné úpravy a devastační zásahy stejně jako dlouhodobou neúdržbou, která se projevuje na celé této části areálu bečovského zámku. Konkrétní příčiny těchto poruch by měly být posouzeny statikem tak, aby mohla být navržena účinná sanace těchto poruch, protože stav tohoto prostoru, zejména všech jeho historicky i výtvarně nejhodnotnějších částí – klenební konstrukce a omítek s malbami – je havarijní.</v>
      </c>
      <c r="BB39" s="151"/>
      <c r="BC39" s="151"/>
      <c r="BD39" s="151"/>
      <c r="BE39" s="151"/>
      <c r="BF39" s="151"/>
      <c r="BG39" s="151"/>
      <c r="BH39" s="151"/>
    </row>
    <row r="40" spans="1:60" ht="92.4" outlineLevel="1" x14ac:dyDescent="0.25">
      <c r="A40" s="158"/>
      <c r="B40" s="159"/>
      <c r="C40" s="271" t="s">
        <v>2391</v>
      </c>
      <c r="D40" s="272"/>
      <c r="E40" s="272"/>
      <c r="F40" s="272"/>
      <c r="G40" s="272"/>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190</v>
      </c>
      <c r="AH40" s="151"/>
      <c r="AI40" s="151"/>
      <c r="AJ40" s="151"/>
      <c r="AK40" s="151"/>
      <c r="AL40" s="151"/>
      <c r="AM40" s="151"/>
      <c r="AN40" s="151"/>
      <c r="AO40" s="151"/>
      <c r="AP40" s="151"/>
      <c r="AQ40" s="151"/>
      <c r="AR40" s="151"/>
      <c r="AS40" s="151"/>
      <c r="AT40" s="151"/>
      <c r="AU40" s="151"/>
      <c r="AV40" s="151"/>
      <c r="AW40" s="151"/>
      <c r="AX40" s="151"/>
      <c r="AY40" s="151"/>
      <c r="AZ40" s="151"/>
      <c r="BA40" s="184" t="str">
        <f t="shared" si="0"/>
        <v>Na samotné klenební konstrukci tvořené výše uvedenými kamennými prvky a zděnými kápěmi se tyto poruchy projevují celkovým poklesem kamenných prvků, jejich odtržením od okraje omítek, a dokonce i místy propadem původních klenebních křivek. Tyto tvarové deformace se pohybují v řádu dvou až tří centimetrů, a proto není divu, že zejména v případě svorníků s výběhy žeber a přilehlých úseků diagonálních žeber dochází k drcení kamenných prvků v místě dosedných ploch, které již nejsou od sebe odděleny vrstvou malty, ale dosedají přímo na sebe. Malta ve spárách totiž byla většinou zcela vydrcena nebo vypadla v důsledku dlouhodobé neúdržby. To se samozřejmě spolupodílí na rozsahu deformace celé konstrukce, kde zejména v dolní třetině průběhu příčného žebra oddělujícího obě pole klenby došlo k propadu původní křivky, která má v tomto místě zcela opačný průběh a neplní tak již svou původní statickou funkci. V důsledku pohybu celého žebra došlo také k zasunutí vrcholových úseků žebra do otevřené trhliny mezi kápěmi klenby a dalším vyosením úseků žeber v horních polovinách křivky ve směru podélné osy žebra. Tato vyosení se pohybují v rozsahu od několika milimetrů až po 2 centimetry.</v>
      </c>
      <c r="BB40" s="151"/>
      <c r="BC40" s="151"/>
      <c r="BD40" s="151"/>
      <c r="BE40" s="151"/>
      <c r="BF40" s="151"/>
      <c r="BG40" s="151"/>
      <c r="BH40" s="151"/>
    </row>
    <row r="41" spans="1:60" ht="21" outlineLevel="1" x14ac:dyDescent="0.25">
      <c r="A41" s="158"/>
      <c r="B41" s="159"/>
      <c r="C41" s="271" t="s">
        <v>2392</v>
      </c>
      <c r="D41" s="272"/>
      <c r="E41" s="272"/>
      <c r="F41" s="272"/>
      <c r="G41" s="272"/>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190</v>
      </c>
      <c r="AH41" s="151"/>
      <c r="AI41" s="151"/>
      <c r="AJ41" s="151"/>
      <c r="AK41" s="151"/>
      <c r="AL41" s="151"/>
      <c r="AM41" s="151"/>
      <c r="AN41" s="151"/>
      <c r="AO41" s="151"/>
      <c r="AP41" s="151"/>
      <c r="AQ41" s="151"/>
      <c r="AR41" s="151"/>
      <c r="AS41" s="151"/>
      <c r="AT41" s="151"/>
      <c r="AU41" s="151"/>
      <c r="AV41" s="151"/>
      <c r="AW41" s="151"/>
      <c r="AX41" s="151"/>
      <c r="AY41" s="151"/>
      <c r="AZ41" s="151"/>
      <c r="BA41" s="184" t="str">
        <f t="shared" si="0"/>
        <v>Nadměrným namáháním jinak velmi kvalitních a odolných kamenných prvků v místě dosedných ploch dochází ke vzniku vlasových trhlin, ale v jižním poli klenby i k odlomení a drcení části hmoty žeber. Rozvoj trhlin je takový, že reálně hrozí další odpadávání úlomků žeber v blízké budoucnosti.</v>
      </c>
      <c r="BB41" s="151"/>
      <c r="BC41" s="151"/>
      <c r="BD41" s="151"/>
      <c r="BE41" s="151"/>
      <c r="BF41" s="151"/>
      <c r="BG41" s="151"/>
      <c r="BH41" s="151"/>
    </row>
    <row r="42" spans="1:60" ht="41.4" outlineLevel="1" x14ac:dyDescent="0.25">
      <c r="A42" s="158"/>
      <c r="B42" s="159"/>
      <c r="C42" s="271" t="s">
        <v>2393</v>
      </c>
      <c r="D42" s="272"/>
      <c r="E42" s="272"/>
      <c r="F42" s="272"/>
      <c r="G42" s="272"/>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190</v>
      </c>
      <c r="AH42" s="151"/>
      <c r="AI42" s="151"/>
      <c r="AJ42" s="151"/>
      <c r="AK42" s="151"/>
      <c r="AL42" s="151"/>
      <c r="AM42" s="151"/>
      <c r="AN42" s="151"/>
      <c r="AO42" s="151"/>
      <c r="AP42" s="151"/>
      <c r="AQ42" s="151"/>
      <c r="AR42" s="151"/>
      <c r="AS42" s="151"/>
      <c r="AT42" s="151"/>
      <c r="AU42" s="151"/>
      <c r="AV42" s="151"/>
      <c r="AW42" s="151"/>
      <c r="AX42" s="151"/>
      <c r="AY42" s="151"/>
      <c r="AZ42" s="151"/>
      <c r="BA42" s="184" t="str">
        <f t="shared" si="0"/>
        <v>V místě styku žeber a kápí, jak už bylo řečeno dochází k odtrhávání okrajů omítek od okrajů žeber a mezi samotnými kamennými prvky a zděnými kápěmi dochází ke vzniku trhlin širokých místy až dva centimetry a ke vzájemnému poklesu a propadu žeber i kápí klenby. Následkem toho dochází k deformaci samotných zděných kápí, což se na líci projevuje vznikem sítě trhlin a odpadávání větších či menších kusů omítek nejvíce právě v místech styku okrajů omítek se žebry. 2. NP - 1. PATRO KLENBA KAPLE typ prvku: kamenický</v>
      </c>
      <c r="BB42" s="151"/>
      <c r="BC42" s="151"/>
      <c r="BD42" s="151"/>
      <c r="BE42" s="151"/>
      <c r="BF42" s="151"/>
      <c r="BG42" s="151"/>
      <c r="BH42" s="151"/>
    </row>
    <row r="43" spans="1:60" outlineLevel="1" x14ac:dyDescent="0.25">
      <c r="A43" s="158"/>
      <c r="B43" s="159"/>
      <c r="C43" s="271" t="s">
        <v>2394</v>
      </c>
      <c r="D43" s="272"/>
      <c r="E43" s="272"/>
      <c r="F43" s="272"/>
      <c r="G43" s="272"/>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190</v>
      </c>
      <c r="AH43" s="151"/>
      <c r="AI43" s="151"/>
      <c r="AJ43" s="151"/>
      <c r="AK43" s="151"/>
      <c r="AL43" s="151"/>
      <c r="AM43" s="151"/>
      <c r="AN43" s="151"/>
      <c r="AO43" s="151"/>
      <c r="AP43" s="151"/>
      <c r="AQ43" s="151"/>
      <c r="AR43" s="151"/>
      <c r="AS43" s="151"/>
      <c r="AT43" s="151"/>
      <c r="AU43" s="151"/>
      <c r="AV43" s="151"/>
      <c r="AW43" s="151"/>
      <c r="AX43" s="151"/>
      <c r="AY43" s="151"/>
      <c r="AZ43" s="151"/>
      <c r="BA43" s="184" t="str">
        <f t="shared" si="0"/>
        <v>NKP SHaZ BEČOV NAD TEPLOU - SO 05 RESTAUROVÁNÍ HORNÍHO HRADU - AKTUALIZACE 03/2021 • NPÚ ÚPS V PRAZE •</v>
      </c>
      <c r="BB43" s="151"/>
      <c r="BC43" s="151"/>
      <c r="BD43" s="151"/>
      <c r="BE43" s="151"/>
      <c r="BF43" s="151"/>
      <c r="BG43" s="151"/>
      <c r="BH43" s="151"/>
    </row>
    <row r="44" spans="1:60" outlineLevel="1" x14ac:dyDescent="0.25">
      <c r="A44" s="158"/>
      <c r="B44" s="159"/>
      <c r="C44" s="271" t="s">
        <v>2395</v>
      </c>
      <c r="D44" s="272"/>
      <c r="E44" s="272"/>
      <c r="F44" s="272"/>
      <c r="G44" s="272"/>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ht="21" outlineLevel="1" x14ac:dyDescent="0.25">
      <c r="A45" s="158"/>
      <c r="B45" s="159"/>
      <c r="C45" s="271" t="s">
        <v>2396</v>
      </c>
      <c r="D45" s="272"/>
      <c r="E45" s="272"/>
      <c r="F45" s="272"/>
      <c r="G45" s="272"/>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190</v>
      </c>
      <c r="AH45" s="151"/>
      <c r="AI45" s="151"/>
      <c r="AJ45" s="151"/>
      <c r="AK45" s="151"/>
      <c r="AL45" s="151"/>
      <c r="AM45" s="151"/>
      <c r="AN45" s="151"/>
      <c r="AO45" s="151"/>
      <c r="AP45" s="151"/>
      <c r="AQ45" s="151"/>
      <c r="AR45" s="151"/>
      <c r="AS45" s="151"/>
      <c r="AT45" s="151"/>
      <c r="AU45" s="151"/>
      <c r="AV45" s="151"/>
      <c r="AW45" s="151"/>
      <c r="AX45" s="151"/>
      <c r="AY45" s="151"/>
      <c r="AZ45" s="151"/>
      <c r="BA45" s="184" t="str">
        <f>C45</f>
        <v>Deformace klenební konstrukce se pak pochopitelně promítá do vzniku sítě trhlin v obvodových stěnách kaple nebo i velké trhliny ve vrcholu záklenku otvoru na jižní straně, provizorně zajištěné zmíněnou výdřevou.</v>
      </c>
      <c r="BB45" s="151"/>
      <c r="BC45" s="151"/>
      <c r="BD45" s="151"/>
      <c r="BE45" s="151"/>
      <c r="BF45" s="151"/>
      <c r="BG45" s="151"/>
      <c r="BH45" s="151"/>
    </row>
    <row r="46" spans="1:60" ht="41.4" outlineLevel="1" x14ac:dyDescent="0.25">
      <c r="A46" s="158"/>
      <c r="B46" s="159"/>
      <c r="C46" s="271" t="s">
        <v>2397</v>
      </c>
      <c r="D46" s="272"/>
      <c r="E46" s="272"/>
      <c r="F46" s="272"/>
      <c r="G46" s="272"/>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190</v>
      </c>
      <c r="AH46" s="151"/>
      <c r="AI46" s="151"/>
      <c r="AJ46" s="151"/>
      <c r="AK46" s="151"/>
      <c r="AL46" s="151"/>
      <c r="AM46" s="151"/>
      <c r="AN46" s="151"/>
      <c r="AO46" s="151"/>
      <c r="AP46" s="151"/>
      <c r="AQ46" s="151"/>
      <c r="AR46" s="151"/>
      <c r="AS46" s="151"/>
      <c r="AT46" s="151"/>
      <c r="AU46" s="151"/>
      <c r="AV46" s="151"/>
      <c r="AW46" s="151"/>
      <c r="AX46" s="151"/>
      <c r="AY46" s="151"/>
      <c r="AZ46" s="151"/>
      <c r="BA46" s="184" t="str">
        <f>C46</f>
        <v>Tato neblahá situace klenební konstrukce byla v minulosti restaurátory-malíři provizorně řešena vyklínováním nejvíce vybraných úseků žeber a svorníků. Ve vrcholu příčného žebra byla instalována subtilní výdřeva, provedená z latí a malého trámku, zajištěná opět dřevěnými klíny. Při prohlídce stavu klenební konstrukce z pojízdného lešení bylo zjištěno, že tato výdřeva neplní žádnou podpěrnou funkci. Instalované dřevěné klíny naopak zamezují zhoršení celé situace a zabraňují dalšímu poklesu kamenných konstrukčních prvků a tím i dalším deformacím celé klenby.</v>
      </c>
      <c r="BB46" s="151"/>
      <c r="BC46" s="151"/>
      <c r="BD46" s="151"/>
      <c r="BE46" s="151"/>
      <c r="BF46" s="151"/>
      <c r="BG46" s="151"/>
      <c r="BH46" s="151"/>
    </row>
    <row r="47" spans="1:60" outlineLevel="1" x14ac:dyDescent="0.25">
      <c r="A47" s="158"/>
      <c r="B47" s="159"/>
      <c r="C47" s="271" t="s">
        <v>2366</v>
      </c>
      <c r="D47" s="272"/>
      <c r="E47" s="272"/>
      <c r="F47" s="272"/>
      <c r="G47" s="272"/>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190</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ht="21" outlineLevel="1" x14ac:dyDescent="0.25">
      <c r="A48" s="158"/>
      <c r="B48" s="159"/>
      <c r="C48" s="271" t="s">
        <v>2398</v>
      </c>
      <c r="D48" s="272"/>
      <c r="E48" s="272"/>
      <c r="F48" s="272"/>
      <c r="G48" s="272"/>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190</v>
      </c>
      <c r="AH48" s="151"/>
      <c r="AI48" s="151"/>
      <c r="AJ48" s="151"/>
      <c r="AK48" s="151"/>
      <c r="AL48" s="151"/>
      <c r="AM48" s="151"/>
      <c r="AN48" s="151"/>
      <c r="AO48" s="151"/>
      <c r="AP48" s="151"/>
      <c r="AQ48" s="151"/>
      <c r="AR48" s="151"/>
      <c r="AS48" s="151"/>
      <c r="AT48" s="151"/>
      <c r="AU48" s="151"/>
      <c r="AV48" s="151"/>
      <c r="AW48" s="151"/>
      <c r="AX48" s="151"/>
      <c r="AY48" s="151"/>
      <c r="AZ48" s="151"/>
      <c r="BA48" s="184" t="str">
        <f t="shared" ref="BA48:BA53" si="1">C48</f>
        <v>Vzhledem k rozsahu a charakteru poškození klenební konstrukce doporučujeme až do okamžiku provádění restaurátorských a jiných sanačních prací omezit pohyb v tomto prostoru na minimum, protože reálně hrozí pád úlomků omítek nebo kamenných prvků.</v>
      </c>
      <c r="BB48" s="151"/>
      <c r="BC48" s="151"/>
      <c r="BD48" s="151"/>
      <c r="BE48" s="151"/>
      <c r="BF48" s="151"/>
      <c r="BG48" s="151"/>
      <c r="BH48" s="151"/>
    </row>
    <row r="49" spans="1:60" ht="41.4" outlineLevel="1" x14ac:dyDescent="0.25">
      <c r="A49" s="158"/>
      <c r="B49" s="159"/>
      <c r="C49" s="271" t="s">
        <v>2399</v>
      </c>
      <c r="D49" s="272"/>
      <c r="E49" s="272"/>
      <c r="F49" s="272"/>
      <c r="G49" s="272"/>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190</v>
      </c>
      <c r="AH49" s="151"/>
      <c r="AI49" s="151"/>
      <c r="AJ49" s="151"/>
      <c r="AK49" s="151"/>
      <c r="AL49" s="151"/>
      <c r="AM49" s="151"/>
      <c r="AN49" s="151"/>
      <c r="AO49" s="151"/>
      <c r="AP49" s="151"/>
      <c r="AQ49" s="151"/>
      <c r="AR49" s="151"/>
      <c r="AS49" s="151"/>
      <c r="AT49" s="151"/>
      <c r="AU49" s="151"/>
      <c r="AV49" s="151"/>
      <c r="AW49" s="151"/>
      <c r="AX49" s="151"/>
      <c r="AY49" s="151"/>
      <c r="AZ49" s="151"/>
      <c r="BA49" s="184" t="str">
        <f t="shared" si="1"/>
        <v>Instalované klíny a výdřevu je třeba považovat za provizorní řešení, které je navíc potřeba pravidelně kontrolovat. Monitoring stavu klenby by se měl zaměřit na kontrolu stavu vyklínování a sledování postupu poruch na klenbě i přilehlých stěnách. Pravidelná kontrola by měla probíhat minimálně jednou za tři měsíce a pak vždy v období prudkých změn teplot a vlhkosti vzduchu a po náhlých otřesech stavby způsobených například i rázovou vlnou způsobenou letadlem.</v>
      </c>
      <c r="BB49" s="151"/>
      <c r="BC49" s="151"/>
      <c r="BD49" s="151"/>
      <c r="BE49" s="151"/>
      <c r="BF49" s="151"/>
      <c r="BG49" s="151"/>
      <c r="BH49" s="151"/>
    </row>
    <row r="50" spans="1:60" ht="41.4" outlineLevel="1" x14ac:dyDescent="0.25">
      <c r="A50" s="158"/>
      <c r="B50" s="159"/>
      <c r="C50" s="271" t="s">
        <v>2400</v>
      </c>
      <c r="D50" s="272"/>
      <c r="E50" s="272"/>
      <c r="F50" s="272"/>
      <c r="G50" s="272"/>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190</v>
      </c>
      <c r="AH50" s="151"/>
      <c r="AI50" s="151"/>
      <c r="AJ50" s="151"/>
      <c r="AK50" s="151"/>
      <c r="AL50" s="151"/>
      <c r="AM50" s="151"/>
      <c r="AN50" s="151"/>
      <c r="AO50" s="151"/>
      <c r="AP50" s="151"/>
      <c r="AQ50" s="151"/>
      <c r="AR50" s="151"/>
      <c r="AS50" s="151"/>
      <c r="AT50" s="151"/>
      <c r="AU50" s="151"/>
      <c r="AV50" s="151"/>
      <c r="AW50" s="151"/>
      <c r="AX50" s="151"/>
      <c r="AY50" s="151"/>
      <c r="AZ50" s="151"/>
      <c r="BA50" s="184" t="str">
        <f t="shared" si="1"/>
        <v>Doporučujeme k sanaci celého prostoru přistoupit v nejbližším možném termínu, protože jinak hrozí další poškození a ztráty původních kamenných prvků a malovaných omítek, které jsou společně hlavními nositeli památkových hodnot tohoto gotického prostoru. V případě kamenných prvků další oddalování opravy povede k tomu, že některé ze stávajících prvků budou muset být nahrazeny kopiemi, což bude znamenat určitou ztrátu autenticity tohoto mimořádného prostoru.</v>
      </c>
      <c r="BB50" s="151"/>
      <c r="BC50" s="151"/>
      <c r="BD50" s="151"/>
      <c r="BE50" s="151"/>
      <c r="BF50" s="151"/>
      <c r="BG50" s="151"/>
      <c r="BH50" s="151"/>
    </row>
    <row r="51" spans="1:60" ht="31.2" outlineLevel="1" x14ac:dyDescent="0.25">
      <c r="A51" s="158"/>
      <c r="B51" s="159"/>
      <c r="C51" s="271" t="s">
        <v>2401</v>
      </c>
      <c r="D51" s="272"/>
      <c r="E51" s="272"/>
      <c r="F51" s="272"/>
      <c r="G51" s="272"/>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190</v>
      </c>
      <c r="AH51" s="151"/>
      <c r="AI51" s="151"/>
      <c r="AJ51" s="151"/>
      <c r="AK51" s="151"/>
      <c r="AL51" s="151"/>
      <c r="AM51" s="151"/>
      <c r="AN51" s="151"/>
      <c r="AO51" s="151"/>
      <c r="AP51" s="151"/>
      <c r="AQ51" s="151"/>
      <c r="AR51" s="151"/>
      <c r="AS51" s="151"/>
      <c r="AT51" s="151"/>
      <c r="AU51" s="151"/>
      <c r="AV51" s="151"/>
      <c r="AW51" s="151"/>
      <c r="AX51" s="151"/>
      <c r="AY51" s="151"/>
      <c r="AZ51" s="151"/>
      <c r="BA51" s="184" t="str">
        <f t="shared" si="1"/>
        <v>Restaurátorské práce lze provést pouze z těžkého bezotřesového lešení, které bude zapřeno přes ochranné prostředky do zdí, a to proto, že bude třeba při opravě část žebrové konstrukce zapřít do tohoto lešení. Je nezbytně nutné, aby se této konstrukce nepřenášely případné otřesy do opravovaných kamenných prvků klenby.</v>
      </c>
      <c r="BB51" s="151"/>
      <c r="BC51" s="151"/>
      <c r="BD51" s="151"/>
      <c r="BE51" s="151"/>
      <c r="BF51" s="151"/>
      <c r="BG51" s="151"/>
      <c r="BH51" s="151"/>
    </row>
    <row r="52" spans="1:60" ht="112.8" outlineLevel="1" x14ac:dyDescent="0.25">
      <c r="A52" s="158"/>
      <c r="B52" s="159"/>
      <c r="C52" s="271" t="s">
        <v>2402</v>
      </c>
      <c r="D52" s="272"/>
      <c r="E52" s="272"/>
      <c r="F52" s="272"/>
      <c r="G52" s="272"/>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190</v>
      </c>
      <c r="AH52" s="151"/>
      <c r="AI52" s="151"/>
      <c r="AJ52" s="151"/>
      <c r="AK52" s="151"/>
      <c r="AL52" s="151"/>
      <c r="AM52" s="151"/>
      <c r="AN52" s="151"/>
      <c r="AO52" s="151"/>
      <c r="AP52" s="151"/>
      <c r="AQ52" s="151"/>
      <c r="AR52" s="151"/>
      <c r="AS52" s="151"/>
      <c r="AT52" s="151"/>
      <c r="AU52" s="151"/>
      <c r="AV52" s="151"/>
      <c r="AW52" s="151"/>
      <c r="AX52" s="151"/>
      <c r="AY52" s="151"/>
      <c r="AZ52" s="151"/>
      <c r="BA52" s="184" t="str">
        <f t="shared" si="1"/>
        <v>Prohlídka stavu žebrové konstrukce z lešení potvrdila, že pro obnovení statické funkce této konstrukce bude muset dojít v rámci následujícího restaurátorského zásahu k přeosazení vybraného úseku žebra, dále v případě dalších dvou úseků žeber k nahrazení rozsáhlých úbytků kamene formou doplňků, ale také k nahrazení jednoho krátkého úseku žebra sekanou kopií. Jedině tak totiž bude možné obnovit plynulý průběh oblouku tak, aby nedocházelo v důsledku přílišného tlaku na vybrané části konstrukce žeber k destrukci dalších úseků žeber v podobě trhlin a následného odlomení hmoty kamene. Jedná se o úseky žeber ve vrcholové části jihozápadního pole klenby dotýkajících se svorníku zdobeného čtyřmi trojlisty. V případě úseku nacházejícího se na jižní straně klenby (A) bude zásah spočívat v jeho přeosazení, v případě úseku orientovaného směrem na západ (B) a úseku orientovaného směrem na sever (C) bude třeba vzniklý defekt řešit pomocí modelačního doplňku (z umělého, popř. přírodního kamene) a v případě úseku žebra orientovaného na východ (D) je třeba daný prvek vyjmout a nahradit jej sekanou kopií. V jeho případě totiž došlo nejen k rozsáhlému úbytku modelace, ale navíc celý úsek žebra je protkán trhlinami do té míry, že nemůže nadále plnit statickou funkci. Uvolnění úseků příčného žebra oddělujícího obě pole klenby (E) navrhujeme tuto poruchu řešit pouze důsledným vyplněním spáry mezi žebry a kápěmi klenby. Navržený postup zachycují také přiložené nákresy.</v>
      </c>
      <c r="BB52" s="151"/>
      <c r="BC52" s="151"/>
      <c r="BD52" s="151"/>
      <c r="BE52" s="151"/>
      <c r="BF52" s="151"/>
      <c r="BG52" s="151"/>
      <c r="BH52" s="151"/>
    </row>
    <row r="53" spans="1:60" ht="21" outlineLevel="1" x14ac:dyDescent="0.25">
      <c r="A53" s="158"/>
      <c r="B53" s="159"/>
      <c r="C53" s="271" t="s">
        <v>2403</v>
      </c>
      <c r="D53" s="272"/>
      <c r="E53" s="272"/>
      <c r="F53" s="272"/>
      <c r="G53" s="272"/>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190</v>
      </c>
      <c r="AH53" s="151"/>
      <c r="AI53" s="151"/>
      <c r="AJ53" s="151"/>
      <c r="AK53" s="151"/>
      <c r="AL53" s="151"/>
      <c r="AM53" s="151"/>
      <c r="AN53" s="151"/>
      <c r="AO53" s="151"/>
      <c r="AP53" s="151"/>
      <c r="AQ53" s="151"/>
      <c r="AR53" s="151"/>
      <c r="AS53" s="151"/>
      <c r="AT53" s="151"/>
      <c r="AU53" s="151"/>
      <c r="AV53" s="151"/>
      <c r="AW53" s="151"/>
      <c r="AX53" s="151"/>
      <c r="AY53" s="151"/>
      <c r="AZ53" s="151"/>
      <c r="BA53" s="184" t="str">
        <f t="shared" si="1"/>
        <v>Restaurování tedy proběhne kombinací konzervačního a rekonstrukčního postupu, a to proto, že je nezbytně nutné obnovit stabilitu žebrové klenby a její nosnou funkci, což v konečném důsledku povede také k zajištění omítkových ker a zdiva kápí klenby.</v>
      </c>
      <c r="BB53" s="151"/>
      <c r="BC53" s="151"/>
      <c r="BD53" s="151"/>
      <c r="BE53" s="151"/>
      <c r="BF53" s="151"/>
      <c r="BG53" s="151"/>
      <c r="BH53" s="151"/>
    </row>
    <row r="54" spans="1:60" outlineLevel="1" x14ac:dyDescent="0.25">
      <c r="A54" s="158"/>
      <c r="B54" s="159"/>
      <c r="C54" s="192" t="s">
        <v>204</v>
      </c>
      <c r="D54" s="161"/>
      <c r="E54" s="162"/>
      <c r="F54" s="163"/>
      <c r="G54" s="163"/>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271" t="s">
        <v>2404</v>
      </c>
      <c r="D55" s="272"/>
      <c r="E55" s="272"/>
      <c r="F55" s="272"/>
      <c r="G55" s="272"/>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190</v>
      </c>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271" t="s">
        <v>2405</v>
      </c>
      <c r="D56" s="272"/>
      <c r="E56" s="272"/>
      <c r="F56" s="272"/>
      <c r="G56" s="272"/>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190</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271" t="s">
        <v>2406</v>
      </c>
      <c r="D57" s="272"/>
      <c r="E57" s="272"/>
      <c r="F57" s="272"/>
      <c r="G57" s="272"/>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190</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271" t="s">
        <v>2407</v>
      </c>
      <c r="D58" s="272"/>
      <c r="E58" s="272"/>
      <c r="F58" s="272"/>
      <c r="G58" s="272"/>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190</v>
      </c>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58"/>
      <c r="B59" s="159"/>
      <c r="C59" s="271" t="s">
        <v>2408</v>
      </c>
      <c r="D59" s="272"/>
      <c r="E59" s="272"/>
      <c r="F59" s="272"/>
      <c r="G59" s="272"/>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190</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271" t="s">
        <v>2409</v>
      </c>
      <c r="D60" s="272"/>
      <c r="E60" s="272"/>
      <c r="F60" s="272"/>
      <c r="G60" s="272"/>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190</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ht="21" outlineLevel="1" x14ac:dyDescent="0.25">
      <c r="A61" s="158"/>
      <c r="B61" s="159"/>
      <c r="C61" s="271" t="s">
        <v>2410</v>
      </c>
      <c r="D61" s="272"/>
      <c r="E61" s="272"/>
      <c r="F61" s="272"/>
      <c r="G61" s="272"/>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190</v>
      </c>
      <c r="AH61" s="151"/>
      <c r="AI61" s="151"/>
      <c r="AJ61" s="151"/>
      <c r="AK61" s="151"/>
      <c r="AL61" s="151"/>
      <c r="AM61" s="151"/>
      <c r="AN61" s="151"/>
      <c r="AO61" s="151"/>
      <c r="AP61" s="151"/>
      <c r="AQ61" s="151"/>
      <c r="AR61" s="151"/>
      <c r="AS61" s="151"/>
      <c r="AT61" s="151"/>
      <c r="AU61" s="151"/>
      <c r="AV61" s="151"/>
      <c r="AW61" s="151"/>
      <c r="AX61" s="151"/>
      <c r="AY61" s="151"/>
      <c r="AZ61" s="151"/>
      <c r="BA61" s="184" t="str">
        <f>C61</f>
        <v>- vytvoření šablony pro doplněk na daných úsecích žebra u svorníku v jihozápadního pole klenby (úseky B a C) pomocí zhotoveného odlitku daného úseku žebra</v>
      </c>
      <c r="BB61" s="151"/>
      <c r="BC61" s="151"/>
      <c r="BD61" s="151"/>
      <c r="BE61" s="151"/>
      <c r="BF61" s="151"/>
      <c r="BG61" s="151"/>
      <c r="BH61" s="151"/>
    </row>
    <row r="62" spans="1:60" ht="21" outlineLevel="1" x14ac:dyDescent="0.25">
      <c r="A62" s="158"/>
      <c r="B62" s="159"/>
      <c r="C62" s="271" t="s">
        <v>2411</v>
      </c>
      <c r="D62" s="272"/>
      <c r="E62" s="272"/>
      <c r="F62" s="272"/>
      <c r="G62" s="272"/>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190</v>
      </c>
      <c r="AH62" s="151"/>
      <c r="AI62" s="151"/>
      <c r="AJ62" s="151"/>
      <c r="AK62" s="151"/>
      <c r="AL62" s="151"/>
      <c r="AM62" s="151"/>
      <c r="AN62" s="151"/>
      <c r="AO62" s="151"/>
      <c r="AP62" s="151"/>
      <c r="AQ62" s="151"/>
      <c r="AR62" s="151"/>
      <c r="AS62" s="151"/>
      <c r="AT62" s="151"/>
      <c r="AU62" s="151"/>
      <c r="AV62" s="151"/>
      <c r="AW62" s="151"/>
      <c r="AX62" s="151"/>
      <c r="AY62" s="151"/>
      <c r="AZ62" s="151"/>
      <c r="BA62" s="184" t="str">
        <f>C62</f>
        <v>- zhotovení doplňku variantně v umělém nebo přírodním kameni a jeho následné osazení (vzhledem ke způsobu zhotovení odlitku nebude třeba upravovat kotvící lůžko)</v>
      </c>
      <c r="BB62" s="151"/>
      <c r="BC62" s="151"/>
      <c r="BD62" s="151"/>
      <c r="BE62" s="151"/>
      <c r="BF62" s="151"/>
      <c r="BG62" s="151"/>
      <c r="BH62" s="151"/>
    </row>
    <row r="63" spans="1:60" outlineLevel="1" x14ac:dyDescent="0.25">
      <c r="A63" s="158"/>
      <c r="B63" s="159"/>
      <c r="C63" s="271" t="s">
        <v>2412</v>
      </c>
      <c r="D63" s="272"/>
      <c r="E63" s="272"/>
      <c r="F63" s="272"/>
      <c r="G63" s="272"/>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ht="21" outlineLevel="1" x14ac:dyDescent="0.25">
      <c r="A64" s="158"/>
      <c r="B64" s="159"/>
      <c r="C64" s="271" t="s">
        <v>2413</v>
      </c>
      <c r="D64" s="272"/>
      <c r="E64" s="272"/>
      <c r="F64" s="272"/>
      <c r="G64" s="272"/>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190</v>
      </c>
      <c r="AH64" s="151"/>
      <c r="AI64" s="151"/>
      <c r="AJ64" s="151"/>
      <c r="AK64" s="151"/>
      <c r="AL64" s="151"/>
      <c r="AM64" s="151"/>
      <c r="AN64" s="151"/>
      <c r="AO64" s="151"/>
      <c r="AP64" s="151"/>
      <c r="AQ64" s="151"/>
      <c r="AR64" s="151"/>
      <c r="AS64" s="151"/>
      <c r="AT64" s="151"/>
      <c r="AU64" s="151"/>
      <c r="AV64" s="151"/>
      <c r="AW64" s="151"/>
      <c r="AX64" s="151"/>
      <c r="AY64" s="151"/>
      <c r="AZ64" s="151"/>
      <c r="BA64" s="184" t="str">
        <f>C64</f>
        <v>- prolepení trhlin na výbězích svorníku a přilehlých žebrech jihozápadní části klenby (svorník s trojlisty, úseky žeber dosedající ke svorníku) bez snímání prvku pomocí prostředků na epoxidové bázi s</v>
      </c>
      <c r="BB64" s="151"/>
      <c r="BC64" s="151"/>
      <c r="BD64" s="151"/>
      <c r="BE64" s="151"/>
      <c r="BF64" s="151"/>
      <c r="BG64" s="151"/>
      <c r="BH64" s="151"/>
    </row>
    <row r="65" spans="1:60" outlineLevel="1" x14ac:dyDescent="0.25">
      <c r="A65" s="158"/>
      <c r="B65" s="159"/>
      <c r="C65" s="271" t="s">
        <v>2394</v>
      </c>
      <c r="D65" s="272"/>
      <c r="E65" s="272"/>
      <c r="F65" s="272"/>
      <c r="G65" s="272"/>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190</v>
      </c>
      <c r="AH65" s="151"/>
      <c r="AI65" s="151"/>
      <c r="AJ65" s="151"/>
      <c r="AK65" s="151"/>
      <c r="AL65" s="151"/>
      <c r="AM65" s="151"/>
      <c r="AN65" s="151"/>
      <c r="AO65" s="151"/>
      <c r="AP65" s="151"/>
      <c r="AQ65" s="151"/>
      <c r="AR65" s="151"/>
      <c r="AS65" s="151"/>
      <c r="AT65" s="151"/>
      <c r="AU65" s="151"/>
      <c r="AV65" s="151"/>
      <c r="AW65" s="151"/>
      <c r="AX65" s="151"/>
      <c r="AY65" s="151"/>
      <c r="AZ65" s="151"/>
      <c r="BA65" s="184" t="str">
        <f>C65</f>
        <v>NKP SHaZ BEČOV NAD TEPLOU - SO 05 RESTAUROVÁNÍ HORNÍHO HRADU - AKTUALIZACE 03/2021 • NPÚ ÚPS V PRAZE •</v>
      </c>
      <c r="BB65" s="151"/>
      <c r="BC65" s="151"/>
      <c r="BD65" s="151"/>
      <c r="BE65" s="151"/>
      <c r="BF65" s="151"/>
      <c r="BG65" s="151"/>
      <c r="BH65" s="151"/>
    </row>
    <row r="66" spans="1:60" outlineLevel="1" x14ac:dyDescent="0.25">
      <c r="A66" s="158"/>
      <c r="B66" s="159"/>
      <c r="C66" s="271" t="s">
        <v>2395</v>
      </c>
      <c r="D66" s="272"/>
      <c r="E66" s="272"/>
      <c r="F66" s="272"/>
      <c r="G66" s="272"/>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190</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271" t="s">
        <v>2414</v>
      </c>
      <c r="D67" s="272"/>
      <c r="E67" s="272"/>
      <c r="F67" s="272"/>
      <c r="G67" s="272"/>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190</v>
      </c>
      <c r="AH67" s="151"/>
      <c r="AI67" s="151"/>
      <c r="AJ67" s="151"/>
      <c r="AK67" s="151"/>
      <c r="AL67" s="151"/>
      <c r="AM67" s="151"/>
      <c r="AN67" s="151"/>
      <c r="AO67" s="151"/>
      <c r="AP67" s="151"/>
      <c r="AQ67" s="151"/>
      <c r="AR67" s="151"/>
      <c r="AS67" s="151"/>
      <c r="AT67" s="151"/>
      <c r="AU67" s="151"/>
      <c r="AV67" s="151"/>
      <c r="AW67" s="151"/>
      <c r="AX67" s="151"/>
      <c r="AY67" s="151"/>
      <c r="AZ67" s="151"/>
      <c r="BA67" s="184" t="str">
        <f>C67</f>
        <v>modifikací proti stékavosti (jedná se o staticky silně namáhané spoje) probarveným ve hmotě do barvy kamene</v>
      </c>
      <c r="BB67" s="151"/>
      <c r="BC67" s="151"/>
      <c r="BD67" s="151"/>
      <c r="BE67" s="151"/>
      <c r="BF67" s="151"/>
      <c r="BG67" s="151"/>
      <c r="BH67" s="151"/>
    </row>
    <row r="68" spans="1:60" ht="21" outlineLevel="1" x14ac:dyDescent="0.25">
      <c r="A68" s="158"/>
      <c r="B68" s="159"/>
      <c r="C68" s="271" t="s">
        <v>2415</v>
      </c>
      <c r="D68" s="272"/>
      <c r="E68" s="272"/>
      <c r="F68" s="272"/>
      <c r="G68" s="272"/>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190</v>
      </c>
      <c r="AH68" s="151"/>
      <c r="AI68" s="151"/>
      <c r="AJ68" s="151"/>
      <c r="AK68" s="151"/>
      <c r="AL68" s="151"/>
      <c r="AM68" s="151"/>
      <c r="AN68" s="151"/>
      <c r="AO68" s="151"/>
      <c r="AP68" s="151"/>
      <c r="AQ68" s="151"/>
      <c r="AR68" s="151"/>
      <c r="AS68" s="151"/>
      <c r="AT68" s="151"/>
      <c r="AU68" s="151"/>
      <c r="AV68" s="151"/>
      <c r="AW68" s="151"/>
      <c r="AX68" s="151"/>
      <c r="AY68" s="151"/>
      <c r="AZ68" s="151"/>
      <c r="BA68" s="184" t="str">
        <f>C68</f>
        <v>- injektáže a zajištění lože sejmutého úseku žebra pomocí injektážních prostředků na minerální bázi s vápenným pojivem s klínováním přírodním kamenivem</v>
      </c>
      <c r="BB68" s="151"/>
      <c r="BC68" s="151"/>
      <c r="BD68" s="151"/>
      <c r="BE68" s="151"/>
      <c r="BF68" s="151"/>
      <c r="BG68" s="151"/>
      <c r="BH68" s="151"/>
    </row>
    <row r="69" spans="1:60" ht="21" outlineLevel="1" x14ac:dyDescent="0.25">
      <c r="A69" s="158"/>
      <c r="B69" s="159"/>
      <c r="C69" s="271" t="s">
        <v>2416</v>
      </c>
      <c r="D69" s="272"/>
      <c r="E69" s="272"/>
      <c r="F69" s="272"/>
      <c r="G69" s="272"/>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190</v>
      </c>
      <c r="AH69" s="151"/>
      <c r="AI69" s="151"/>
      <c r="AJ69" s="151"/>
      <c r="AK69" s="151"/>
      <c r="AL69" s="151"/>
      <c r="AM69" s="151"/>
      <c r="AN69" s="151"/>
      <c r="AO69" s="151"/>
      <c r="AP69" s="151"/>
      <c r="AQ69" s="151"/>
      <c r="AR69" s="151"/>
      <c r="AS69" s="151"/>
      <c r="AT69" s="151"/>
      <c r="AU69" s="151"/>
      <c r="AV69" s="151"/>
      <c r="AW69" s="151"/>
      <c r="AX69" s="151"/>
      <c r="AY69" s="151"/>
      <c r="AZ69" s="151"/>
      <c r="BA69" s="184" t="str">
        <f>C69</f>
        <v>- zpětné osazení sejmutého úseku žebry dle osazovací šablony na vápennou maltu s klínování přírodním kamenivem s dodržením spárořezu a patřičného vzepětí oblouku s průběžným zajištěním do konstrukce lešení</v>
      </c>
      <c r="BB69" s="151"/>
      <c r="BC69" s="151"/>
      <c r="BD69" s="151"/>
      <c r="BE69" s="151"/>
      <c r="BF69" s="151"/>
      <c r="BG69" s="151"/>
      <c r="BH69" s="151"/>
    </row>
    <row r="70" spans="1:60" outlineLevel="1" x14ac:dyDescent="0.25">
      <c r="A70" s="158"/>
      <c r="B70" s="159"/>
      <c r="C70" s="271" t="s">
        <v>2417</v>
      </c>
      <c r="D70" s="272"/>
      <c r="E70" s="272"/>
      <c r="F70" s="272"/>
      <c r="G70" s="272"/>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271" t="s">
        <v>2418</v>
      </c>
      <c r="D71" s="272"/>
      <c r="E71" s="272"/>
      <c r="F71" s="272"/>
      <c r="G71" s="272"/>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190</v>
      </c>
      <c r="AH71" s="151"/>
      <c r="AI71" s="151"/>
      <c r="AJ71" s="151"/>
      <c r="AK71" s="151"/>
      <c r="AL71" s="151"/>
      <c r="AM71" s="151"/>
      <c r="AN71" s="151"/>
      <c r="AO71" s="151"/>
      <c r="AP71" s="151"/>
      <c r="AQ71" s="151"/>
      <c r="AR71" s="151"/>
      <c r="AS71" s="151"/>
      <c r="AT71" s="151"/>
      <c r="AU71" s="151"/>
      <c r="AV71" s="151"/>
      <c r="AW71" s="151"/>
      <c r="AX71" s="151"/>
      <c r="AY71" s="151"/>
      <c r="AZ71" s="151"/>
      <c r="BA71" s="184" t="str">
        <f>C71</f>
        <v>- provedení finální úpravy (lokální plastická retuš materiály na bázi umělého kamene a lokální barevná retuš ve spolupráci s restaurátory-malíři)</v>
      </c>
      <c r="BB71" s="151"/>
      <c r="BC71" s="151"/>
      <c r="BD71" s="151"/>
      <c r="BE71" s="151"/>
      <c r="BF71" s="151"/>
      <c r="BG71" s="151"/>
      <c r="BH71" s="151"/>
    </row>
    <row r="72" spans="1:60" x14ac:dyDescent="0.25">
      <c r="A72" s="3"/>
      <c r="B72" s="4"/>
      <c r="C72" s="189"/>
      <c r="D72" s="6"/>
      <c r="E72" s="3"/>
      <c r="F72" s="3"/>
      <c r="G72" s="3"/>
      <c r="H72" s="3"/>
      <c r="I72" s="3"/>
      <c r="J72" s="3"/>
      <c r="K72" s="3"/>
      <c r="L72" s="3"/>
      <c r="M72" s="3"/>
      <c r="N72" s="3"/>
      <c r="O72" s="3"/>
      <c r="P72" s="3"/>
      <c r="Q72" s="3"/>
      <c r="R72" s="3"/>
      <c r="S72" s="3"/>
      <c r="T72" s="3"/>
      <c r="U72" s="3"/>
      <c r="V72" s="3"/>
      <c r="W72" s="3"/>
      <c r="X72" s="3"/>
      <c r="AE72">
        <v>15</v>
      </c>
      <c r="AF72">
        <v>21</v>
      </c>
      <c r="AG72" t="s">
        <v>168</v>
      </c>
    </row>
    <row r="73" spans="1:60" x14ac:dyDescent="0.25">
      <c r="A73" s="154"/>
      <c r="B73" s="155" t="s">
        <v>29</v>
      </c>
      <c r="C73" s="190"/>
      <c r="D73" s="156"/>
      <c r="E73" s="157"/>
      <c r="F73" s="157"/>
      <c r="G73" s="185">
        <f>G8</f>
        <v>5607149</v>
      </c>
      <c r="H73" s="3"/>
      <c r="I73" s="3"/>
      <c r="J73" s="3"/>
      <c r="K73" s="3"/>
      <c r="L73" s="3"/>
      <c r="M73" s="3"/>
      <c r="N73" s="3"/>
      <c r="O73" s="3"/>
      <c r="P73" s="3"/>
      <c r="Q73" s="3"/>
      <c r="R73" s="3"/>
      <c r="S73" s="3"/>
      <c r="T73" s="3"/>
      <c r="U73" s="3"/>
      <c r="V73" s="3"/>
      <c r="W73" s="3"/>
      <c r="X73" s="3"/>
      <c r="AE73">
        <f>SUMIF(L7:L71,AE72,G7:G71)</f>
        <v>0</v>
      </c>
      <c r="AF73">
        <f>SUMIF(L7:L71,AF72,G7:G71)</f>
        <v>5607149</v>
      </c>
      <c r="AG73" t="s">
        <v>233</v>
      </c>
    </row>
    <row r="74" spans="1:60" x14ac:dyDescent="0.25">
      <c r="C74" s="191"/>
      <c r="D74" s="10"/>
      <c r="AG74" t="s">
        <v>234</v>
      </c>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XDANo0OLS8EVqqjIyxonT8d+2NTiSCl44/vEsSQRjMlz0wazrRxJNNue2zFzvhnyoNpZdoB6or4GW00tb10aFA==" saltValue="9pZdt56iBl1z5DMI/oExBQ==" spinCount="100000" sheet="1"/>
  <mergeCells count="48">
    <mergeCell ref="C71:G71"/>
    <mergeCell ref="C60:G60"/>
    <mergeCell ref="C61:G61"/>
    <mergeCell ref="C62:G62"/>
    <mergeCell ref="C63:G63"/>
    <mergeCell ref="C64:G64"/>
    <mergeCell ref="C65:G65"/>
    <mergeCell ref="C66:G66"/>
    <mergeCell ref="C67:G67"/>
    <mergeCell ref="C68:G68"/>
    <mergeCell ref="C69:G69"/>
    <mergeCell ref="C70:G70"/>
    <mergeCell ref="C59:G59"/>
    <mergeCell ref="C47:G47"/>
    <mergeCell ref="C48:G48"/>
    <mergeCell ref="C49:G49"/>
    <mergeCell ref="C50:G50"/>
    <mergeCell ref="C51:G51"/>
    <mergeCell ref="C52:G52"/>
    <mergeCell ref="C53:G53"/>
    <mergeCell ref="C55:G55"/>
    <mergeCell ref="C56:G56"/>
    <mergeCell ref="C57:G57"/>
    <mergeCell ref="C58:G58"/>
    <mergeCell ref="C46:G46"/>
    <mergeCell ref="C35:G35"/>
    <mergeCell ref="C36:G36"/>
    <mergeCell ref="C37:G37"/>
    <mergeCell ref="C38:G38"/>
    <mergeCell ref="C39:G39"/>
    <mergeCell ref="C40:G40"/>
    <mergeCell ref="C41:G41"/>
    <mergeCell ref="C42:G42"/>
    <mergeCell ref="C43:G43"/>
    <mergeCell ref="C44:G44"/>
    <mergeCell ref="C45:G45"/>
    <mergeCell ref="C34:G34"/>
    <mergeCell ref="A1:G1"/>
    <mergeCell ref="C2:G2"/>
    <mergeCell ref="C3:G3"/>
    <mergeCell ref="C4:G4"/>
    <mergeCell ref="C10:G10"/>
    <mergeCell ref="C12:G12"/>
    <mergeCell ref="C17:G17"/>
    <mergeCell ref="C24:G24"/>
    <mergeCell ref="C29:G29"/>
    <mergeCell ref="C31:G31"/>
    <mergeCell ref="C33:G3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6EB47-7EFC-43A2-88B7-05E79D0B5E7F}">
  <sheetPr>
    <outlinePr summaryBelow="0"/>
  </sheetPr>
  <dimension ref="A1:BH5000"/>
  <sheetViews>
    <sheetView workbookViewId="0">
      <pane ySplit="7" topLeftCell="A326" activePane="bottomLeft" state="frozen"/>
      <selection pane="bottomLeft" activeCell="F339" sqref="F339"/>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67</v>
      </c>
      <c r="C4" s="266" t="s">
        <v>82</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SUMIF(AG9:AG12,"&lt;&gt;NOR",G9:G12)</f>
        <v>7200</v>
      </c>
      <c r="H8" s="171"/>
      <c r="I8" s="171">
        <f>SUM(I9:I12)</f>
        <v>0</v>
      </c>
      <c r="J8" s="171"/>
      <c r="K8" s="171">
        <f>SUM(K9:K12)</f>
        <v>0</v>
      </c>
      <c r="L8" s="171"/>
      <c r="M8" s="171">
        <f>SUM(M9:M12)</f>
        <v>8712</v>
      </c>
      <c r="N8" s="171"/>
      <c r="O8" s="171">
        <f>SUM(O9:O12)</f>
        <v>0.01</v>
      </c>
      <c r="P8" s="171"/>
      <c r="Q8" s="171">
        <f>SUM(Q9:Q12)</f>
        <v>0</v>
      </c>
      <c r="R8" s="171"/>
      <c r="S8" s="171"/>
      <c r="T8" s="172"/>
      <c r="U8" s="166"/>
      <c r="V8" s="166">
        <f>SUM(V9:V12)</f>
        <v>0</v>
      </c>
      <c r="W8" s="166"/>
      <c r="X8" s="166"/>
      <c r="AG8" t="s">
        <v>182</v>
      </c>
    </row>
    <row r="9" spans="1:60" ht="20.399999999999999" outlineLevel="1" x14ac:dyDescent="0.25">
      <c r="A9" s="177">
        <v>1</v>
      </c>
      <c r="B9" s="178" t="s">
        <v>2419</v>
      </c>
      <c r="C9" s="187" t="s">
        <v>2420</v>
      </c>
      <c r="D9" s="179" t="s">
        <v>255</v>
      </c>
      <c r="E9" s="180">
        <v>1</v>
      </c>
      <c r="F9" s="181">
        <v>7200</v>
      </c>
      <c r="G9" s="182">
        <f>ROUND(E9*F9,2)</f>
        <v>7200</v>
      </c>
      <c r="H9" s="181"/>
      <c r="I9" s="182">
        <f>ROUND(E9*H9,2)</f>
        <v>0</v>
      </c>
      <c r="J9" s="181"/>
      <c r="K9" s="182">
        <f>ROUND(E9*J9,2)</f>
        <v>0</v>
      </c>
      <c r="L9" s="182">
        <v>21</v>
      </c>
      <c r="M9" s="182">
        <f>G9*(1+L9/100)</f>
        <v>8712</v>
      </c>
      <c r="N9" s="182">
        <v>0.01</v>
      </c>
      <c r="O9" s="182">
        <f>ROUND(E9*N9,2)</f>
        <v>0.01</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41.4" outlineLevel="1" x14ac:dyDescent="0.25">
      <c r="A10" s="158"/>
      <c r="B10" s="159"/>
      <c r="C10" s="260" t="s">
        <v>2421</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NÁVRH: PEČLIVÉ VYČIŠTĚNÍ DUTINY,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 PODROBNĚ VIZ. TABULKY MÍSTNOSTÍ (D.1.1.8) A "R-KI".</v>
      </c>
      <c r="BB10" s="151"/>
      <c r="BC10" s="151"/>
      <c r="BD10" s="151"/>
      <c r="BE10" s="151"/>
      <c r="BF10" s="151"/>
      <c r="BG10" s="151"/>
      <c r="BH10" s="151"/>
    </row>
    <row r="11" spans="1:60" outlineLevel="1" x14ac:dyDescent="0.25">
      <c r="A11" s="158"/>
      <c r="B11" s="159"/>
      <c r="C11" s="188" t="s">
        <v>1031</v>
      </c>
      <c r="D11" s="164"/>
      <c r="E11" s="165"/>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2422</v>
      </c>
      <c r="D12" s="164"/>
      <c r="E12" s="165">
        <v>1</v>
      </c>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x14ac:dyDescent="0.25">
      <c r="A13" s="167" t="s">
        <v>181</v>
      </c>
      <c r="B13" s="168" t="s">
        <v>118</v>
      </c>
      <c r="C13" s="186" t="s">
        <v>119</v>
      </c>
      <c r="D13" s="169"/>
      <c r="E13" s="170"/>
      <c r="F13" s="171"/>
      <c r="G13" s="171">
        <f>SUMIF(AG14:AG57,"&lt;&gt;NOR",G14:G57)</f>
        <v>66406.320000000007</v>
      </c>
      <c r="H13" s="171"/>
      <c r="I13" s="171">
        <f>SUM(I14:I57)</f>
        <v>0</v>
      </c>
      <c r="J13" s="171"/>
      <c r="K13" s="171">
        <f>SUM(K14:K57)</f>
        <v>0</v>
      </c>
      <c r="L13" s="171"/>
      <c r="M13" s="171">
        <f>SUM(M14:M57)</f>
        <v>80351.647200000007</v>
      </c>
      <c r="N13" s="171"/>
      <c r="O13" s="171">
        <f>SUM(O14:O57)</f>
        <v>6.9999999999999993E-2</v>
      </c>
      <c r="P13" s="171"/>
      <c r="Q13" s="171">
        <f>SUM(Q14:Q57)</f>
        <v>0</v>
      </c>
      <c r="R13" s="171"/>
      <c r="S13" s="171"/>
      <c r="T13" s="172"/>
      <c r="U13" s="166"/>
      <c r="V13" s="166">
        <f>SUM(V14:V57)</f>
        <v>0</v>
      </c>
      <c r="W13" s="166"/>
      <c r="X13" s="166"/>
      <c r="AG13" t="s">
        <v>182</v>
      </c>
    </row>
    <row r="14" spans="1:60" outlineLevel="1" x14ac:dyDescent="0.25">
      <c r="A14" s="177">
        <v>2</v>
      </c>
      <c r="B14" s="178" t="s">
        <v>2269</v>
      </c>
      <c r="C14" s="187" t="s">
        <v>2270</v>
      </c>
      <c r="D14" s="179" t="s">
        <v>237</v>
      </c>
      <c r="E14" s="180">
        <v>9.8209999999999997</v>
      </c>
      <c r="F14" s="181">
        <v>1920</v>
      </c>
      <c r="G14" s="182">
        <f>ROUND(E14*F14,2)</f>
        <v>18856.32</v>
      </c>
      <c r="H14" s="181"/>
      <c r="I14" s="182">
        <f>ROUND(E14*H14,2)</f>
        <v>0</v>
      </c>
      <c r="J14" s="181"/>
      <c r="K14" s="182">
        <f>ROUND(E14*J14,2)</f>
        <v>0</v>
      </c>
      <c r="L14" s="182">
        <v>21</v>
      </c>
      <c r="M14" s="182">
        <f>G14*(1+L14/100)</f>
        <v>22816.147199999999</v>
      </c>
      <c r="N14" s="182">
        <v>0</v>
      </c>
      <c r="O14" s="182">
        <f>ROUND(E14*N14,2)</f>
        <v>0</v>
      </c>
      <c r="P14" s="182">
        <v>0</v>
      </c>
      <c r="Q14" s="182">
        <f>ROUND(E14*P14,2)</f>
        <v>0</v>
      </c>
      <c r="R14" s="182"/>
      <c r="S14" s="182" t="s">
        <v>277</v>
      </c>
      <c r="T14" s="183" t="s">
        <v>186</v>
      </c>
      <c r="U14" s="160">
        <v>0</v>
      </c>
      <c r="V14" s="160">
        <f>ROUND(E14*U14,2)</f>
        <v>0</v>
      </c>
      <c r="W14" s="160"/>
      <c r="X14" s="160" t="s">
        <v>239</v>
      </c>
      <c r="Y14" s="151"/>
      <c r="Z14" s="151"/>
      <c r="AA14" s="151"/>
      <c r="AB14" s="151"/>
      <c r="AC14" s="151"/>
      <c r="AD14" s="151"/>
      <c r="AE14" s="151"/>
      <c r="AF14" s="151"/>
      <c r="AG14" s="151" t="s">
        <v>240</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1031</v>
      </c>
      <c r="D15" s="164"/>
      <c r="E15" s="165"/>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2423</v>
      </c>
      <c r="D16" s="164"/>
      <c r="E16" s="165"/>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2424</v>
      </c>
      <c r="D17" s="164"/>
      <c r="E17" s="165">
        <v>0.17499999999999999</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2425</v>
      </c>
      <c r="D18" s="164"/>
      <c r="E18" s="165">
        <v>0.38500000000000001</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2426</v>
      </c>
      <c r="D19" s="164"/>
      <c r="E19" s="165">
        <v>0.188</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2427</v>
      </c>
      <c r="D20" s="164"/>
      <c r="E20" s="165">
        <v>0.186</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2428</v>
      </c>
      <c r="D21" s="164"/>
      <c r="E21" s="165">
        <v>0.1125</v>
      </c>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2429</v>
      </c>
      <c r="D22" s="164"/>
      <c r="E22" s="165">
        <v>0.39</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2430</v>
      </c>
      <c r="D23" s="164"/>
      <c r="E23" s="165">
        <v>0.19600000000000001</v>
      </c>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2425</v>
      </c>
      <c r="D24" s="164"/>
      <c r="E24" s="165">
        <v>0.38500000000000001</v>
      </c>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2429</v>
      </c>
      <c r="D25" s="164"/>
      <c r="E25" s="165">
        <v>0.39</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2431</v>
      </c>
      <c r="D26" s="164"/>
      <c r="E26" s="165">
        <v>0.68500000000000005</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2432</v>
      </c>
      <c r="D27" s="164"/>
      <c r="E27" s="165">
        <v>0.48499999999999999</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2433</v>
      </c>
      <c r="D28" s="164"/>
      <c r="E28" s="165">
        <v>0.158</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2434</v>
      </c>
      <c r="D29" s="164"/>
      <c r="E29" s="165">
        <v>0.377</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2435</v>
      </c>
      <c r="D30" s="164"/>
      <c r="E30" s="165">
        <v>0.19</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2435</v>
      </c>
      <c r="D31" s="164"/>
      <c r="E31" s="165">
        <v>0.19</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2429</v>
      </c>
      <c r="D32" s="164"/>
      <c r="E32" s="165">
        <v>0.39</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2436</v>
      </c>
      <c r="D33" s="164"/>
      <c r="E33" s="165">
        <v>0.77500000000000002</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2437</v>
      </c>
      <c r="D34" s="164"/>
      <c r="E34" s="165">
        <v>0.72850000000000004</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2438</v>
      </c>
      <c r="D35" s="164"/>
      <c r="E35" s="165">
        <v>0.438</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2439</v>
      </c>
      <c r="D36" s="164"/>
      <c r="E36" s="165">
        <v>7.7499999999999999E-2</v>
      </c>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2440</v>
      </c>
      <c r="D37" s="164"/>
      <c r="E37" s="165">
        <v>0.41949999999999998</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95" t="s">
        <v>400</v>
      </c>
      <c r="D38" s="193"/>
      <c r="E38" s="194">
        <v>7.3209999999999997</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1</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2441</v>
      </c>
      <c r="D39" s="164"/>
      <c r="E39" s="165"/>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2442</v>
      </c>
      <c r="D40" s="164"/>
      <c r="E40" s="165">
        <v>2.5</v>
      </c>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95" t="s">
        <v>400</v>
      </c>
      <c r="D41" s="193"/>
      <c r="E41" s="194">
        <v>2.5</v>
      </c>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1</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77">
        <v>3</v>
      </c>
      <c r="B42" s="178" t="s">
        <v>431</v>
      </c>
      <c r="C42" s="187" t="s">
        <v>2285</v>
      </c>
      <c r="D42" s="179" t="s">
        <v>237</v>
      </c>
      <c r="E42" s="180">
        <v>12.65</v>
      </c>
      <c r="F42" s="181">
        <v>3000</v>
      </c>
      <c r="G42" s="182">
        <f>ROUND(E42*F42,2)</f>
        <v>37950</v>
      </c>
      <c r="H42" s="181"/>
      <c r="I42" s="182">
        <f>ROUND(E42*H42,2)</f>
        <v>0</v>
      </c>
      <c r="J42" s="181"/>
      <c r="K42" s="182">
        <f>ROUND(E42*J42,2)</f>
        <v>0</v>
      </c>
      <c r="L42" s="182">
        <v>21</v>
      </c>
      <c r="M42" s="182">
        <f>G42*(1+L42/100)</f>
        <v>45919.5</v>
      </c>
      <c r="N42" s="182">
        <v>5.0000000000000001E-3</v>
      </c>
      <c r="O42" s="182">
        <f>ROUND(E42*N42,2)</f>
        <v>0.06</v>
      </c>
      <c r="P42" s="182">
        <v>0</v>
      </c>
      <c r="Q42" s="182">
        <f>ROUND(E42*P42,2)</f>
        <v>0</v>
      </c>
      <c r="R42" s="182"/>
      <c r="S42" s="182" t="s">
        <v>277</v>
      </c>
      <c r="T42" s="183" t="s">
        <v>186</v>
      </c>
      <c r="U42" s="160">
        <v>0</v>
      </c>
      <c r="V42" s="160">
        <f>ROUND(E42*U42,2)</f>
        <v>0</v>
      </c>
      <c r="W42" s="160"/>
      <c r="X42" s="160" t="s">
        <v>239</v>
      </c>
      <c r="Y42" s="151"/>
      <c r="Z42" s="151"/>
      <c r="AA42" s="151"/>
      <c r="AB42" s="151"/>
      <c r="AC42" s="151"/>
      <c r="AD42" s="151"/>
      <c r="AE42" s="151"/>
      <c r="AF42" s="151"/>
      <c r="AG42" s="151" t="s">
        <v>240</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260" t="s">
        <v>1274</v>
      </c>
      <c r="D43" s="261"/>
      <c r="E43" s="261"/>
      <c r="F43" s="261"/>
      <c r="G43" s="261"/>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190</v>
      </c>
      <c r="AH43" s="151"/>
      <c r="AI43" s="151"/>
      <c r="AJ43" s="151"/>
      <c r="AK43" s="151"/>
      <c r="AL43" s="151"/>
      <c r="AM43" s="151"/>
      <c r="AN43" s="151"/>
      <c r="AO43" s="151"/>
      <c r="AP43" s="151"/>
      <c r="AQ43" s="151"/>
      <c r="AR43" s="151"/>
      <c r="AS43" s="151"/>
      <c r="AT43" s="151"/>
      <c r="AU43" s="151"/>
      <c r="AV43" s="151"/>
      <c r="AW43" s="151"/>
      <c r="AX43" s="151"/>
      <c r="AY43" s="151"/>
      <c r="AZ43" s="151"/>
      <c r="BA43" s="184" t="str">
        <f>C43</f>
        <v>2.NP - 1. patro, popis prvku a návrh na jeho opravu nebo restaurování viz D1.1.9 Tabulky truhlářských prvků</v>
      </c>
      <c r="BB43" s="151"/>
      <c r="BC43" s="151"/>
      <c r="BD43" s="151"/>
      <c r="BE43" s="151"/>
      <c r="BF43" s="151"/>
      <c r="BG43" s="151"/>
      <c r="BH43" s="151"/>
    </row>
    <row r="44" spans="1:60" outlineLevel="1" x14ac:dyDescent="0.25">
      <c r="A44" s="158"/>
      <c r="B44" s="159"/>
      <c r="C44" s="192" t="s">
        <v>204</v>
      </c>
      <c r="D44" s="161"/>
      <c r="E44" s="162"/>
      <c r="F44" s="163"/>
      <c r="G44" s="163"/>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ht="21" outlineLevel="1" x14ac:dyDescent="0.25">
      <c r="A45" s="158"/>
      <c r="B45" s="159"/>
      <c r="C45" s="271" t="s">
        <v>2286</v>
      </c>
      <c r="D45" s="272"/>
      <c r="E45" s="272"/>
      <c r="F45" s="272"/>
      <c r="G45" s="272"/>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190</v>
      </c>
      <c r="AH45" s="151"/>
      <c r="AI45" s="151"/>
      <c r="AJ45" s="151"/>
      <c r="AK45" s="151"/>
      <c r="AL45" s="151"/>
      <c r="AM45" s="151"/>
      <c r="AN45" s="151"/>
      <c r="AO45" s="151"/>
      <c r="AP45" s="151"/>
      <c r="AQ45" s="151"/>
      <c r="AR45" s="151"/>
      <c r="AS45" s="151"/>
      <c r="AT45" s="151"/>
      <c r="AU45" s="151"/>
      <c r="AV45" s="151"/>
      <c r="AW45" s="151"/>
      <c r="AX45" s="151"/>
      <c r="AY45" s="151"/>
      <c r="AZ45" s="151"/>
      <c r="BA45" s="184" t="str">
        <f>C45</f>
        <v>Před započetím prací lokální zpevnění, konzervace a zajištění přelepů omítkových ploch v nejbližším okolí uvažovaných prací (pás šíře cca 250 mm), aby bylo minimalizováno jejich případné poškození (provede restaurátor s příslušnou licencí MK ČR):</v>
      </c>
      <c r="BB45" s="151"/>
      <c r="BC45" s="151"/>
      <c r="BD45" s="151"/>
      <c r="BE45" s="151"/>
      <c r="BF45" s="151"/>
      <c r="BG45" s="151"/>
      <c r="BH45" s="151"/>
    </row>
    <row r="46" spans="1:60" outlineLevel="1" x14ac:dyDescent="0.25">
      <c r="A46" s="158"/>
      <c r="B46" s="159"/>
      <c r="C46" s="188" t="s">
        <v>1031</v>
      </c>
      <c r="D46" s="164"/>
      <c r="E46" s="165"/>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188" t="s">
        <v>204</v>
      </c>
      <c r="D47" s="164"/>
      <c r="E47" s="165"/>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2443</v>
      </c>
      <c r="D48" s="164"/>
      <c r="E48" s="165">
        <v>6.35</v>
      </c>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2444</v>
      </c>
      <c r="D49" s="164"/>
      <c r="E49" s="165">
        <v>3.2</v>
      </c>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2445</v>
      </c>
      <c r="D50" s="164"/>
      <c r="E50" s="165">
        <v>3.1</v>
      </c>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77">
        <v>4</v>
      </c>
      <c r="B51" s="178" t="s">
        <v>460</v>
      </c>
      <c r="C51" s="187" t="s">
        <v>2446</v>
      </c>
      <c r="D51" s="179" t="s">
        <v>237</v>
      </c>
      <c r="E51" s="180">
        <v>2</v>
      </c>
      <c r="F51" s="181">
        <v>4800</v>
      </c>
      <c r="G51" s="182">
        <f>ROUND(E51*F51,2)</f>
        <v>9600</v>
      </c>
      <c r="H51" s="181"/>
      <c r="I51" s="182">
        <f>ROUND(E51*H51,2)</f>
        <v>0</v>
      </c>
      <c r="J51" s="181"/>
      <c r="K51" s="182">
        <f>ROUND(E51*J51,2)</f>
        <v>0</v>
      </c>
      <c r="L51" s="182">
        <v>21</v>
      </c>
      <c r="M51" s="182">
        <f>G51*(1+L51/100)</f>
        <v>11616</v>
      </c>
      <c r="N51" s="182">
        <v>5.0000000000000001E-3</v>
      </c>
      <c r="O51" s="182">
        <f>ROUND(E51*N51,2)</f>
        <v>0.01</v>
      </c>
      <c r="P51" s="182">
        <v>0</v>
      </c>
      <c r="Q51" s="182">
        <f>ROUND(E51*P51,2)</f>
        <v>0</v>
      </c>
      <c r="R51" s="182"/>
      <c r="S51" s="182" t="s">
        <v>277</v>
      </c>
      <c r="T51" s="183" t="s">
        <v>186</v>
      </c>
      <c r="U51" s="160">
        <v>0</v>
      </c>
      <c r="V51" s="160">
        <f>ROUND(E51*U51,2)</f>
        <v>0</v>
      </c>
      <c r="W51" s="160"/>
      <c r="X51" s="160" t="s">
        <v>239</v>
      </c>
      <c r="Y51" s="151"/>
      <c r="Z51" s="151"/>
      <c r="AA51" s="151"/>
      <c r="AB51" s="151"/>
      <c r="AC51" s="151"/>
      <c r="AD51" s="151"/>
      <c r="AE51" s="151"/>
      <c r="AF51" s="151"/>
      <c r="AG51" s="151" t="s">
        <v>240</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260" t="s">
        <v>1274</v>
      </c>
      <c r="D52" s="261"/>
      <c r="E52" s="261"/>
      <c r="F52" s="261"/>
      <c r="G52" s="261"/>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190</v>
      </c>
      <c r="AH52" s="151"/>
      <c r="AI52" s="151"/>
      <c r="AJ52" s="151"/>
      <c r="AK52" s="151"/>
      <c r="AL52" s="151"/>
      <c r="AM52" s="151"/>
      <c r="AN52" s="151"/>
      <c r="AO52" s="151"/>
      <c r="AP52" s="151"/>
      <c r="AQ52" s="151"/>
      <c r="AR52" s="151"/>
      <c r="AS52" s="151"/>
      <c r="AT52" s="151"/>
      <c r="AU52" s="151"/>
      <c r="AV52" s="151"/>
      <c r="AW52" s="151"/>
      <c r="AX52" s="151"/>
      <c r="AY52" s="151"/>
      <c r="AZ52" s="151"/>
      <c r="BA52" s="184" t="str">
        <f>C52</f>
        <v>2.NP - 1. patro, popis prvku a návrh na jeho opravu nebo restaurování viz D1.1.9 Tabulky truhlářských prvků</v>
      </c>
      <c r="BB52" s="151"/>
      <c r="BC52" s="151"/>
      <c r="BD52" s="151"/>
      <c r="BE52" s="151"/>
      <c r="BF52" s="151"/>
      <c r="BG52" s="151"/>
      <c r="BH52" s="151"/>
    </row>
    <row r="53" spans="1:60" outlineLevel="1" x14ac:dyDescent="0.25">
      <c r="A53" s="158"/>
      <c r="B53" s="159"/>
      <c r="C53" s="192" t="s">
        <v>204</v>
      </c>
      <c r="D53" s="161"/>
      <c r="E53" s="162"/>
      <c r="F53" s="163"/>
      <c r="G53" s="163"/>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190</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ht="21" outlineLevel="1" x14ac:dyDescent="0.25">
      <c r="A54" s="158"/>
      <c r="B54" s="159"/>
      <c r="C54" s="271" t="s">
        <v>2286</v>
      </c>
      <c r="D54" s="272"/>
      <c r="E54" s="272"/>
      <c r="F54" s="272"/>
      <c r="G54" s="272"/>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190</v>
      </c>
      <c r="AH54" s="151"/>
      <c r="AI54" s="151"/>
      <c r="AJ54" s="151"/>
      <c r="AK54" s="151"/>
      <c r="AL54" s="151"/>
      <c r="AM54" s="151"/>
      <c r="AN54" s="151"/>
      <c r="AO54" s="151"/>
      <c r="AP54" s="151"/>
      <c r="AQ54" s="151"/>
      <c r="AR54" s="151"/>
      <c r="AS54" s="151"/>
      <c r="AT54" s="151"/>
      <c r="AU54" s="151"/>
      <c r="AV54" s="151"/>
      <c r="AW54" s="151"/>
      <c r="AX54" s="151"/>
      <c r="AY54" s="151"/>
      <c r="AZ54" s="151"/>
      <c r="BA54" s="184" t="str">
        <f>C54</f>
        <v>Před započetím prací lokální zpevnění, konzervace a zajištění přelepů omítkových ploch v nejbližším okolí uvažovaných prací (pás šíře cca 250 mm), aby bylo minimalizováno jejich případné poškození (provede restaurátor s příslušnou licencí MK ČR):</v>
      </c>
      <c r="BB54" s="151"/>
      <c r="BC54" s="151"/>
      <c r="BD54" s="151"/>
      <c r="BE54" s="151"/>
      <c r="BF54" s="151"/>
      <c r="BG54" s="151"/>
      <c r="BH54" s="151"/>
    </row>
    <row r="55" spans="1:60" ht="20.399999999999999" outlineLevel="1" x14ac:dyDescent="0.25">
      <c r="A55" s="158"/>
      <c r="B55" s="159"/>
      <c r="C55" s="188" t="s">
        <v>2447</v>
      </c>
      <c r="D55" s="164"/>
      <c r="E55" s="165"/>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88" t="s">
        <v>1031</v>
      </c>
      <c r="D56" s="164"/>
      <c r="E56" s="165"/>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188" t="s">
        <v>2448</v>
      </c>
      <c r="D57" s="164"/>
      <c r="E57" s="165">
        <v>2</v>
      </c>
      <c r="F57" s="160"/>
      <c r="G57" s="16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192</v>
      </c>
      <c r="AH57" s="151">
        <v>0</v>
      </c>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x14ac:dyDescent="0.25">
      <c r="A58" s="167" t="s">
        <v>181</v>
      </c>
      <c r="B58" s="168" t="s">
        <v>128</v>
      </c>
      <c r="C58" s="186" t="s">
        <v>129</v>
      </c>
      <c r="D58" s="169"/>
      <c r="E58" s="170"/>
      <c r="F58" s="171"/>
      <c r="G58" s="171">
        <f>SUMIF(AG59:AG68,"&lt;&gt;NOR",G59:G68)</f>
        <v>213.38</v>
      </c>
      <c r="H58" s="171"/>
      <c r="I58" s="171">
        <f>SUM(I59:I68)</f>
        <v>0</v>
      </c>
      <c r="J58" s="171"/>
      <c r="K58" s="171">
        <f>SUM(K59:K68)</f>
        <v>0</v>
      </c>
      <c r="L58" s="171"/>
      <c r="M58" s="171">
        <f>SUM(M59:M68)</f>
        <v>258.18979999999999</v>
      </c>
      <c r="N58" s="171"/>
      <c r="O58" s="171">
        <f>SUM(O59:O68)</f>
        <v>0</v>
      </c>
      <c r="P58" s="171"/>
      <c r="Q58" s="171">
        <f>SUM(Q59:Q68)</f>
        <v>0</v>
      </c>
      <c r="R58" s="171"/>
      <c r="S58" s="171"/>
      <c r="T58" s="172"/>
      <c r="U58" s="166"/>
      <c r="V58" s="166">
        <f>SUM(V59:V68)</f>
        <v>0.46</v>
      </c>
      <c r="W58" s="166"/>
      <c r="X58" s="166"/>
      <c r="AG58" t="s">
        <v>182</v>
      </c>
    </row>
    <row r="59" spans="1:60" ht="30.6" outlineLevel="1" x14ac:dyDescent="0.25">
      <c r="A59" s="177">
        <v>5</v>
      </c>
      <c r="B59" s="178" t="s">
        <v>297</v>
      </c>
      <c r="C59" s="187" t="s">
        <v>298</v>
      </c>
      <c r="D59" s="179" t="s">
        <v>299</v>
      </c>
      <c r="E59" s="180">
        <v>8.3250000000000005E-2</v>
      </c>
      <c r="F59" s="181">
        <v>2485</v>
      </c>
      <c r="G59" s="182">
        <f>ROUND(E59*F59,2)</f>
        <v>206.88</v>
      </c>
      <c r="H59" s="181"/>
      <c r="I59" s="182">
        <f>ROUND(E59*H59,2)</f>
        <v>0</v>
      </c>
      <c r="J59" s="181"/>
      <c r="K59" s="182">
        <f>ROUND(E59*J59,2)</f>
        <v>0</v>
      </c>
      <c r="L59" s="182">
        <v>21</v>
      </c>
      <c r="M59" s="182">
        <f>G59*(1+L59/100)</f>
        <v>250.32479999999998</v>
      </c>
      <c r="N59" s="182">
        <v>0</v>
      </c>
      <c r="O59" s="182">
        <f>ROUND(E59*N59,2)</f>
        <v>0</v>
      </c>
      <c r="P59" s="182">
        <v>0</v>
      </c>
      <c r="Q59" s="182">
        <f>ROUND(E59*P59,2)</f>
        <v>0</v>
      </c>
      <c r="R59" s="182" t="s">
        <v>256</v>
      </c>
      <c r="S59" s="182" t="s">
        <v>185</v>
      </c>
      <c r="T59" s="183" t="s">
        <v>185</v>
      </c>
      <c r="U59" s="160">
        <v>5.5</v>
      </c>
      <c r="V59" s="160">
        <f>ROUND(E59*U59,2)</f>
        <v>0.46</v>
      </c>
      <c r="W59" s="160"/>
      <c r="X59" s="160" t="s">
        <v>300</v>
      </c>
      <c r="Y59" s="151"/>
      <c r="Z59" s="151"/>
      <c r="AA59" s="151"/>
      <c r="AB59" s="151"/>
      <c r="AC59" s="151"/>
      <c r="AD59" s="151"/>
      <c r="AE59" s="151"/>
      <c r="AF59" s="151"/>
      <c r="AG59" s="151" t="s">
        <v>301</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269" t="s">
        <v>302</v>
      </c>
      <c r="D60" s="270"/>
      <c r="E60" s="270"/>
      <c r="F60" s="270"/>
      <c r="G60" s="27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251</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5">
      <c r="A61" s="158"/>
      <c r="B61" s="159"/>
      <c r="C61" s="188" t="s">
        <v>303</v>
      </c>
      <c r="D61" s="164"/>
      <c r="E61" s="165"/>
      <c r="F61" s="160"/>
      <c r="G61" s="160"/>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192</v>
      </c>
      <c r="AH61" s="151">
        <v>0</v>
      </c>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188" t="s">
        <v>2449</v>
      </c>
      <c r="D62" s="164"/>
      <c r="E62" s="165"/>
      <c r="F62" s="160"/>
      <c r="G62" s="16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192</v>
      </c>
      <c r="AH62" s="151">
        <v>0</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2450</v>
      </c>
      <c r="D63" s="164"/>
      <c r="E63" s="165">
        <v>8.3250000000000005E-2</v>
      </c>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ht="40.799999999999997" outlineLevel="1" x14ac:dyDescent="0.25">
      <c r="A64" s="177">
        <v>6</v>
      </c>
      <c r="B64" s="178" t="s">
        <v>306</v>
      </c>
      <c r="C64" s="187" t="s">
        <v>307</v>
      </c>
      <c r="D64" s="179" t="s">
        <v>299</v>
      </c>
      <c r="E64" s="180">
        <v>8.3250000000000005E-2</v>
      </c>
      <c r="F64" s="181">
        <v>78.099999999999994</v>
      </c>
      <c r="G64" s="182">
        <f>ROUND(E64*F64,2)</f>
        <v>6.5</v>
      </c>
      <c r="H64" s="181"/>
      <c r="I64" s="182">
        <f>ROUND(E64*H64,2)</f>
        <v>0</v>
      </c>
      <c r="J64" s="181"/>
      <c r="K64" s="182">
        <f>ROUND(E64*J64,2)</f>
        <v>0</v>
      </c>
      <c r="L64" s="182">
        <v>21</v>
      </c>
      <c r="M64" s="182">
        <f>G64*(1+L64/100)</f>
        <v>7.8650000000000002</v>
      </c>
      <c r="N64" s="182">
        <v>0</v>
      </c>
      <c r="O64" s="182">
        <f>ROUND(E64*N64,2)</f>
        <v>0</v>
      </c>
      <c r="P64" s="182">
        <v>0</v>
      </c>
      <c r="Q64" s="182">
        <f>ROUND(E64*P64,2)</f>
        <v>0</v>
      </c>
      <c r="R64" s="182" t="s">
        <v>256</v>
      </c>
      <c r="S64" s="182" t="s">
        <v>185</v>
      </c>
      <c r="T64" s="183" t="s">
        <v>185</v>
      </c>
      <c r="U64" s="160">
        <v>0</v>
      </c>
      <c r="V64" s="160">
        <f>ROUND(E64*U64,2)</f>
        <v>0</v>
      </c>
      <c r="W64" s="160"/>
      <c r="X64" s="160" t="s">
        <v>300</v>
      </c>
      <c r="Y64" s="151"/>
      <c r="Z64" s="151"/>
      <c r="AA64" s="151"/>
      <c r="AB64" s="151"/>
      <c r="AC64" s="151"/>
      <c r="AD64" s="151"/>
      <c r="AE64" s="151"/>
      <c r="AF64" s="151"/>
      <c r="AG64" s="151" t="s">
        <v>301</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269" t="s">
        <v>302</v>
      </c>
      <c r="D65" s="270"/>
      <c r="E65" s="270"/>
      <c r="F65" s="270"/>
      <c r="G65" s="270"/>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251</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5">
      <c r="A66" s="158"/>
      <c r="B66" s="159"/>
      <c r="C66" s="188" t="s">
        <v>303</v>
      </c>
      <c r="D66" s="164"/>
      <c r="E66" s="165"/>
      <c r="F66" s="160"/>
      <c r="G66" s="160"/>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192</v>
      </c>
      <c r="AH66" s="151">
        <v>0</v>
      </c>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188" t="s">
        <v>2449</v>
      </c>
      <c r="D67" s="164"/>
      <c r="E67" s="165"/>
      <c r="F67" s="160"/>
      <c r="G67" s="160"/>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192</v>
      </c>
      <c r="AH67" s="151">
        <v>0</v>
      </c>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188" t="s">
        <v>2450</v>
      </c>
      <c r="D68" s="164"/>
      <c r="E68" s="165">
        <v>8.3250000000000005E-2</v>
      </c>
      <c r="F68" s="160"/>
      <c r="G68" s="16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192</v>
      </c>
      <c r="AH68" s="151">
        <v>0</v>
      </c>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x14ac:dyDescent="0.25">
      <c r="A69" s="167" t="s">
        <v>181</v>
      </c>
      <c r="B69" s="168" t="s">
        <v>130</v>
      </c>
      <c r="C69" s="186" t="s">
        <v>131</v>
      </c>
      <c r="D69" s="169"/>
      <c r="E69" s="170"/>
      <c r="F69" s="171"/>
      <c r="G69" s="171">
        <f>SUMIF(AG70:AG87,"&lt;&gt;NOR",G70:G87)</f>
        <v>62238</v>
      </c>
      <c r="H69" s="171"/>
      <c r="I69" s="171">
        <f>SUM(I70:I87)</f>
        <v>0</v>
      </c>
      <c r="J69" s="171"/>
      <c r="K69" s="171">
        <f>SUM(K70:K87)</f>
        <v>0</v>
      </c>
      <c r="L69" s="171"/>
      <c r="M69" s="171">
        <f>SUM(M70:M87)</f>
        <v>75307.98</v>
      </c>
      <c r="N69" s="171"/>
      <c r="O69" s="171">
        <f>SUM(O70:O87)</f>
        <v>0</v>
      </c>
      <c r="P69" s="171"/>
      <c r="Q69" s="171">
        <f>SUM(Q70:Q87)</f>
        <v>0</v>
      </c>
      <c r="R69" s="171"/>
      <c r="S69" s="171"/>
      <c r="T69" s="172"/>
      <c r="U69" s="166"/>
      <c r="V69" s="166">
        <f>SUM(V70:V87)</f>
        <v>0</v>
      </c>
      <c r="W69" s="166"/>
      <c r="X69" s="166"/>
      <c r="AG69" t="s">
        <v>182</v>
      </c>
    </row>
    <row r="70" spans="1:60" ht="20.399999999999999" outlineLevel="1" x14ac:dyDescent="0.25">
      <c r="A70" s="177">
        <v>7</v>
      </c>
      <c r="B70" s="178" t="s">
        <v>684</v>
      </c>
      <c r="C70" s="187" t="s">
        <v>2291</v>
      </c>
      <c r="D70" s="179" t="s">
        <v>360</v>
      </c>
      <c r="E70" s="180">
        <v>50.6</v>
      </c>
      <c r="F70" s="181">
        <v>1230</v>
      </c>
      <c r="G70" s="182">
        <f>ROUND(E70*F70,2)</f>
        <v>62238</v>
      </c>
      <c r="H70" s="181"/>
      <c r="I70" s="182">
        <f>ROUND(E70*H70,2)</f>
        <v>0</v>
      </c>
      <c r="J70" s="181"/>
      <c r="K70" s="182">
        <f>ROUND(E70*J70,2)</f>
        <v>0</v>
      </c>
      <c r="L70" s="182">
        <v>21</v>
      </c>
      <c r="M70" s="182">
        <f>G70*(1+L70/100)</f>
        <v>75307.98</v>
      </c>
      <c r="N70" s="182">
        <v>0</v>
      </c>
      <c r="O70" s="182">
        <f>ROUND(E70*N70,2)</f>
        <v>0</v>
      </c>
      <c r="P70" s="182">
        <v>0</v>
      </c>
      <c r="Q70" s="182">
        <f>ROUND(E70*P70,2)</f>
        <v>0</v>
      </c>
      <c r="R70" s="182"/>
      <c r="S70" s="182" t="s">
        <v>277</v>
      </c>
      <c r="T70" s="183" t="s">
        <v>186</v>
      </c>
      <c r="U70" s="160">
        <v>0</v>
      </c>
      <c r="V70" s="160">
        <f>ROUND(E70*U70,2)</f>
        <v>0</v>
      </c>
      <c r="W70" s="160"/>
      <c r="X70" s="160" t="s">
        <v>239</v>
      </c>
      <c r="Y70" s="151"/>
      <c r="Z70" s="151"/>
      <c r="AA70" s="151"/>
      <c r="AB70" s="151"/>
      <c r="AC70" s="151"/>
      <c r="AD70" s="151"/>
      <c r="AE70" s="151"/>
      <c r="AF70" s="151"/>
      <c r="AG70" s="151" t="s">
        <v>240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260" t="s">
        <v>1274</v>
      </c>
      <c r="D71" s="261"/>
      <c r="E71" s="261"/>
      <c r="F71" s="261"/>
      <c r="G71" s="261"/>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190</v>
      </c>
      <c r="AH71" s="151"/>
      <c r="AI71" s="151"/>
      <c r="AJ71" s="151"/>
      <c r="AK71" s="151"/>
      <c r="AL71" s="151"/>
      <c r="AM71" s="151"/>
      <c r="AN71" s="151"/>
      <c r="AO71" s="151"/>
      <c r="AP71" s="151"/>
      <c r="AQ71" s="151"/>
      <c r="AR71" s="151"/>
      <c r="AS71" s="151"/>
      <c r="AT71" s="151"/>
      <c r="AU71" s="151"/>
      <c r="AV71" s="151"/>
      <c r="AW71" s="151"/>
      <c r="AX71" s="151"/>
      <c r="AY71" s="151"/>
      <c r="AZ71" s="151"/>
      <c r="BA71" s="184" t="str">
        <f>C71</f>
        <v>2.NP - 1. patro, popis prvku a návrh na jeho opravu nebo restaurování viz D1.1.9 Tabulky truhlářských prvků</v>
      </c>
      <c r="BB71" s="151"/>
      <c r="BC71" s="151"/>
      <c r="BD71" s="151"/>
      <c r="BE71" s="151"/>
      <c r="BF71" s="151"/>
      <c r="BG71" s="151"/>
      <c r="BH71" s="151"/>
    </row>
    <row r="72" spans="1:60" outlineLevel="1" x14ac:dyDescent="0.25">
      <c r="A72" s="158"/>
      <c r="B72" s="159"/>
      <c r="C72" s="192" t="s">
        <v>204</v>
      </c>
      <c r="D72" s="161"/>
      <c r="E72" s="162"/>
      <c r="F72" s="163"/>
      <c r="G72" s="163"/>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190</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271" t="s">
        <v>2293</v>
      </c>
      <c r="D73" s="272"/>
      <c r="E73" s="272"/>
      <c r="F73" s="272"/>
      <c r="G73" s="272"/>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190</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271" t="s">
        <v>929</v>
      </c>
      <c r="D74" s="272"/>
      <c r="E74" s="272"/>
      <c r="F74" s="272"/>
      <c r="G74" s="272"/>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190</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271" t="s">
        <v>802</v>
      </c>
      <c r="D75" s="272"/>
      <c r="E75" s="272"/>
      <c r="F75" s="272"/>
      <c r="G75" s="272"/>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190</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271" t="s">
        <v>2294</v>
      </c>
      <c r="D76" s="272"/>
      <c r="E76" s="272"/>
      <c r="F76" s="272"/>
      <c r="G76" s="272"/>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190</v>
      </c>
      <c r="AH76" s="151"/>
      <c r="AI76" s="151"/>
      <c r="AJ76" s="151"/>
      <c r="AK76" s="151"/>
      <c r="AL76" s="151"/>
      <c r="AM76" s="151"/>
      <c r="AN76" s="151"/>
      <c r="AO76" s="151"/>
      <c r="AP76" s="151"/>
      <c r="AQ76" s="151"/>
      <c r="AR76" s="151"/>
      <c r="AS76" s="151"/>
      <c r="AT76" s="151"/>
      <c r="AU76" s="151"/>
      <c r="AV76" s="151"/>
      <c r="AW76" s="151"/>
      <c r="AX76" s="151"/>
      <c r="AY76" s="151"/>
      <c r="AZ76" s="151"/>
      <c r="BA76" s="184" t="str">
        <f>C76</f>
        <v>Zazděné (ztužující) dubové fošny ve zdivu pod stropními trámy a (lokálně) nad podlahou v místnostech Donjonu.</v>
      </c>
      <c r="BB76" s="151"/>
      <c r="BC76" s="151"/>
      <c r="BD76" s="151"/>
      <c r="BE76" s="151"/>
      <c r="BF76" s="151"/>
      <c r="BG76" s="151"/>
      <c r="BH76" s="151"/>
    </row>
    <row r="77" spans="1:60" outlineLevel="1" x14ac:dyDescent="0.25">
      <c r="A77" s="158"/>
      <c r="B77" s="159"/>
      <c r="C77" s="271" t="s">
        <v>964</v>
      </c>
      <c r="D77" s="272"/>
      <c r="E77" s="272"/>
      <c r="F77" s="272"/>
      <c r="G77" s="272"/>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190</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271" t="s">
        <v>2295</v>
      </c>
      <c r="D78" s="272"/>
      <c r="E78" s="272"/>
      <c r="F78" s="272"/>
      <c r="G78" s="272"/>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190</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271" t="s">
        <v>2296</v>
      </c>
      <c r="D79" s="272"/>
      <c r="E79" s="272"/>
      <c r="F79" s="272"/>
      <c r="G79" s="272"/>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190</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271" t="s">
        <v>2297</v>
      </c>
      <c r="D80" s="272"/>
      <c r="E80" s="272"/>
      <c r="F80" s="272"/>
      <c r="G80" s="272"/>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190</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271" t="s">
        <v>1344</v>
      </c>
      <c r="D81" s="272"/>
      <c r="E81" s="272"/>
      <c r="F81" s="272"/>
      <c r="G81" s="272"/>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190</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271" t="s">
        <v>2298</v>
      </c>
      <c r="D82" s="272"/>
      <c r="E82" s="272"/>
      <c r="F82" s="272"/>
      <c r="G82" s="272"/>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190</v>
      </c>
      <c r="AH82" s="151"/>
      <c r="AI82" s="151"/>
      <c r="AJ82" s="151"/>
      <c r="AK82" s="151"/>
      <c r="AL82" s="151"/>
      <c r="AM82" s="151"/>
      <c r="AN82" s="151"/>
      <c r="AO82" s="151"/>
      <c r="AP82" s="151"/>
      <c r="AQ82" s="151"/>
      <c r="AR82" s="151"/>
      <c r="AS82" s="151"/>
      <c r="AT82" s="151"/>
      <c r="AU82" s="151"/>
      <c r="AV82" s="151"/>
      <c r="AW82" s="151"/>
      <c r="AX82" s="151"/>
      <c r="AY82" s="151"/>
      <c r="AZ82" s="151"/>
      <c r="BA82" s="184" t="str">
        <f>C82</f>
        <v>Lokální výměna (resp. doplnění) degradovaných přesně vytypovaných partií formou repliky a místní analogie (viz. schéma)</v>
      </c>
      <c r="BB82" s="151"/>
      <c r="BC82" s="151"/>
      <c r="BD82" s="151"/>
      <c r="BE82" s="151"/>
      <c r="BF82" s="151"/>
      <c r="BG82" s="151"/>
      <c r="BH82" s="151"/>
    </row>
    <row r="83" spans="1:60" outlineLevel="1" x14ac:dyDescent="0.25">
      <c r="A83" s="158"/>
      <c r="B83" s="159"/>
      <c r="C83" s="188" t="s">
        <v>2299</v>
      </c>
      <c r="D83" s="164"/>
      <c r="E83" s="165"/>
      <c r="F83" s="160"/>
      <c r="G83" s="160"/>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192</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188" t="s">
        <v>1031</v>
      </c>
      <c r="D84" s="164"/>
      <c r="E84" s="165"/>
      <c r="F84" s="160"/>
      <c r="G84" s="160"/>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192</v>
      </c>
      <c r="AH84" s="151">
        <v>0</v>
      </c>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88" t="s">
        <v>2451</v>
      </c>
      <c r="D85" s="164"/>
      <c r="E85" s="165">
        <v>25.3</v>
      </c>
      <c r="F85" s="160"/>
      <c r="G85" s="160"/>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192</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188" t="s">
        <v>2452</v>
      </c>
      <c r="D86" s="164"/>
      <c r="E86" s="165">
        <v>12.7</v>
      </c>
      <c r="F86" s="160"/>
      <c r="G86" s="160"/>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192</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88" t="s">
        <v>2453</v>
      </c>
      <c r="D87" s="164"/>
      <c r="E87" s="165">
        <v>12.6</v>
      </c>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x14ac:dyDescent="0.25">
      <c r="A88" s="154" t="s">
        <v>181</v>
      </c>
      <c r="B88" s="155" t="s">
        <v>132</v>
      </c>
      <c r="C88" s="190" t="s">
        <v>133</v>
      </c>
      <c r="D88" s="173"/>
      <c r="E88" s="174"/>
      <c r="F88" s="175"/>
      <c r="G88" s="175">
        <f>SUMIF(AG89:AG173,"&lt;&gt;NOR",G89:G173)</f>
        <v>28047.45</v>
      </c>
      <c r="H88" s="175"/>
      <c r="I88" s="175">
        <f>SUM(I89:I173)</f>
        <v>0</v>
      </c>
      <c r="J88" s="175"/>
      <c r="K88" s="175">
        <f>SUM(K89:K173)</f>
        <v>0</v>
      </c>
      <c r="L88" s="175"/>
      <c r="M88" s="175">
        <f>SUM(M89:M173)</f>
        <v>33937.414499999999</v>
      </c>
      <c r="N88" s="175"/>
      <c r="O88" s="175">
        <f>SUM(O89:O173)</f>
        <v>0</v>
      </c>
      <c r="P88" s="175"/>
      <c r="Q88" s="175">
        <f>SUM(Q89:Q173)</f>
        <v>0</v>
      </c>
      <c r="R88" s="175"/>
      <c r="S88" s="175"/>
      <c r="T88" s="176"/>
      <c r="U88" s="166"/>
      <c r="V88" s="166">
        <f>SUM(V89:V173)</f>
        <v>0.02</v>
      </c>
      <c r="W88" s="166"/>
      <c r="X88" s="166"/>
      <c r="AG88" t="s">
        <v>182</v>
      </c>
    </row>
    <row r="89" spans="1:60" outlineLevel="1" x14ac:dyDescent="0.25">
      <c r="A89" s="158"/>
      <c r="B89" s="159"/>
      <c r="C89" s="260" t="s">
        <v>711</v>
      </c>
      <c r="D89" s="261"/>
      <c r="E89" s="261"/>
      <c r="F89" s="261"/>
      <c r="G89" s="261"/>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190</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ht="21" outlineLevel="1" x14ac:dyDescent="0.25">
      <c r="A90" s="158"/>
      <c r="B90" s="159"/>
      <c r="C90" s="271" t="s">
        <v>843</v>
      </c>
      <c r="D90" s="272"/>
      <c r="E90" s="272"/>
      <c r="F90" s="272"/>
      <c r="G90" s="272"/>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190</v>
      </c>
      <c r="AH90" s="151"/>
      <c r="AI90" s="151"/>
      <c r="AJ90" s="151"/>
      <c r="AK90" s="151"/>
      <c r="AL90" s="151"/>
      <c r="AM90" s="151"/>
      <c r="AN90" s="151"/>
      <c r="AO90" s="151"/>
      <c r="AP90" s="151"/>
      <c r="AQ90" s="151"/>
      <c r="AR90" s="151"/>
      <c r="AS90" s="151"/>
      <c r="AT90" s="151"/>
      <c r="AU90" s="151"/>
      <c r="AV90" s="151"/>
      <c r="AW90" s="151"/>
      <c r="AX90" s="151"/>
      <c r="AY90" s="151"/>
      <c r="AZ90" s="151"/>
      <c r="BA90" s="184" t="str">
        <f>C90</f>
        <v>- před zahájením restaurátorské opravy budou projektantem, investorem a odpovědnými zástupci (pracovníky) Národního památkového ústavu a Krajského úřadu Karlovarského kraje odsouhlaseny vzorky zpracování a povrchové úpravy.</v>
      </c>
      <c r="BB90" s="151"/>
      <c r="BC90" s="151"/>
      <c r="BD90" s="151"/>
      <c r="BE90" s="151"/>
      <c r="BF90" s="151"/>
      <c r="BG90" s="151"/>
      <c r="BH90" s="151"/>
    </row>
    <row r="91" spans="1:60" ht="31.2" outlineLevel="1" x14ac:dyDescent="0.25">
      <c r="A91" s="158"/>
      <c r="B91" s="159"/>
      <c r="C91" s="271" t="s">
        <v>713</v>
      </c>
      <c r="D91" s="272"/>
      <c r="E91" s="272"/>
      <c r="F91" s="272"/>
      <c r="G91" s="272"/>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190</v>
      </c>
      <c r="AH91" s="151"/>
      <c r="AI91" s="151"/>
      <c r="AJ91" s="151"/>
      <c r="AK91" s="151"/>
      <c r="AL91" s="151"/>
      <c r="AM91" s="151"/>
      <c r="AN91" s="151"/>
      <c r="AO91" s="151"/>
      <c r="AP91" s="151"/>
      <c r="AQ91" s="151"/>
      <c r="AR91" s="151"/>
      <c r="AS91" s="151"/>
      <c r="AT91" s="151"/>
      <c r="AU91" s="151"/>
      <c r="AV91" s="151"/>
      <c r="AW91" s="151"/>
      <c r="AX91" s="151"/>
      <c r="AY91" s="151"/>
      <c r="AZ91" s="151"/>
      <c r="BA91" s="184" t="str">
        <f>C91</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91" s="151"/>
      <c r="BC91" s="151"/>
      <c r="BD91" s="151"/>
      <c r="BE91" s="151"/>
      <c r="BF91" s="151"/>
      <c r="BG91" s="151"/>
      <c r="BH91" s="151"/>
    </row>
    <row r="92" spans="1:60" outlineLevel="1" x14ac:dyDescent="0.25">
      <c r="A92" s="177">
        <v>8</v>
      </c>
      <c r="B92" s="178" t="s">
        <v>2454</v>
      </c>
      <c r="C92" s="187" t="s">
        <v>2455</v>
      </c>
      <c r="D92" s="179" t="s">
        <v>255</v>
      </c>
      <c r="E92" s="180">
        <v>1</v>
      </c>
      <c r="F92" s="181">
        <v>7680</v>
      </c>
      <c r="G92" s="182">
        <f>ROUND(E92*F92,2)</f>
        <v>7680</v>
      </c>
      <c r="H92" s="181"/>
      <c r="I92" s="182">
        <f>ROUND(E92*H92,2)</f>
        <v>0</v>
      </c>
      <c r="J92" s="181"/>
      <c r="K92" s="182">
        <f>ROUND(E92*J92,2)</f>
        <v>0</v>
      </c>
      <c r="L92" s="182">
        <v>21</v>
      </c>
      <c r="M92" s="182">
        <f>G92*(1+L92/100)</f>
        <v>9292.7999999999993</v>
      </c>
      <c r="N92" s="182">
        <v>2E-3</v>
      </c>
      <c r="O92" s="182">
        <f>ROUND(E92*N92,2)</f>
        <v>0</v>
      </c>
      <c r="P92" s="182">
        <v>0</v>
      </c>
      <c r="Q92" s="182">
        <f>ROUND(E92*P92,2)</f>
        <v>0</v>
      </c>
      <c r="R92" s="182"/>
      <c r="S92" s="182" t="s">
        <v>277</v>
      </c>
      <c r="T92" s="183" t="s">
        <v>186</v>
      </c>
      <c r="U92" s="160">
        <v>0</v>
      </c>
      <c r="V92" s="160">
        <f>ROUND(E92*U92,2)</f>
        <v>0</v>
      </c>
      <c r="W92" s="160"/>
      <c r="X92" s="160" t="s">
        <v>310</v>
      </c>
      <c r="Y92" s="151"/>
      <c r="Z92" s="151"/>
      <c r="AA92" s="151"/>
      <c r="AB92" s="151"/>
      <c r="AC92" s="151"/>
      <c r="AD92" s="151"/>
      <c r="AE92" s="151"/>
      <c r="AF92" s="151"/>
      <c r="AG92" s="151" t="s">
        <v>311</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260" t="s">
        <v>1274</v>
      </c>
      <c r="D93" s="261"/>
      <c r="E93" s="261"/>
      <c r="F93" s="261"/>
      <c r="G93" s="261"/>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190</v>
      </c>
      <c r="AH93" s="151"/>
      <c r="AI93" s="151"/>
      <c r="AJ93" s="151"/>
      <c r="AK93" s="151"/>
      <c r="AL93" s="151"/>
      <c r="AM93" s="151"/>
      <c r="AN93" s="151"/>
      <c r="AO93" s="151"/>
      <c r="AP93" s="151"/>
      <c r="AQ93" s="151"/>
      <c r="AR93" s="151"/>
      <c r="AS93" s="151"/>
      <c r="AT93" s="151"/>
      <c r="AU93" s="151"/>
      <c r="AV93" s="151"/>
      <c r="AW93" s="151"/>
      <c r="AX93" s="151"/>
      <c r="AY93" s="151"/>
      <c r="AZ93" s="151"/>
      <c r="BA93" s="184" t="str">
        <f>C93</f>
        <v>2.NP - 1. patro, popis prvku a návrh na jeho opravu nebo restaurování viz D1.1.9 Tabulky truhlářských prvků</v>
      </c>
      <c r="BB93" s="151"/>
      <c r="BC93" s="151"/>
      <c r="BD93" s="151"/>
      <c r="BE93" s="151"/>
      <c r="BF93" s="151"/>
      <c r="BG93" s="151"/>
      <c r="BH93" s="151"/>
    </row>
    <row r="94" spans="1:60" outlineLevel="1" x14ac:dyDescent="0.25">
      <c r="A94" s="158"/>
      <c r="B94" s="159"/>
      <c r="C94" s="192" t="s">
        <v>204</v>
      </c>
      <c r="D94" s="161"/>
      <c r="E94" s="162"/>
      <c r="F94" s="163"/>
      <c r="G94" s="163"/>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190</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271" t="s">
        <v>2455</v>
      </c>
      <c r="D95" s="272"/>
      <c r="E95" s="272"/>
      <c r="F95" s="272"/>
      <c r="G95" s="272"/>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190</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271" t="s">
        <v>2456</v>
      </c>
      <c r="D96" s="272"/>
      <c r="E96" s="272"/>
      <c r="F96" s="272"/>
      <c r="G96" s="272"/>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190</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271" t="s">
        <v>2457</v>
      </c>
      <c r="D97" s="272"/>
      <c r="E97" s="272"/>
      <c r="F97" s="272"/>
      <c r="G97" s="272"/>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190</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271" t="s">
        <v>911</v>
      </c>
      <c r="D98" s="272"/>
      <c r="E98" s="272"/>
      <c r="F98" s="272"/>
      <c r="G98" s="272"/>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190</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192" t="s">
        <v>204</v>
      </c>
      <c r="D99" s="161"/>
      <c r="E99" s="162"/>
      <c r="F99" s="163"/>
      <c r="G99" s="163"/>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190</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271" t="s">
        <v>802</v>
      </c>
      <c r="D100" s="272"/>
      <c r="E100" s="272"/>
      <c r="F100" s="272"/>
      <c r="G100" s="272"/>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190</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ht="21" outlineLevel="1" x14ac:dyDescent="0.25">
      <c r="A101" s="158"/>
      <c r="B101" s="159"/>
      <c r="C101" s="271" t="s">
        <v>2458</v>
      </c>
      <c r="D101" s="272"/>
      <c r="E101" s="272"/>
      <c r="F101" s="272"/>
      <c r="G101" s="272"/>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190</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84" t="str">
        <f>C101</f>
        <v>Vestavěná gotická skříňka (z původní výstavby hradu kolem r. 1360) se dvěma poličkami a jehlanovým zakončením je zhotovena z částečně vyhlazených fošen a zasazena do zdi (patrně již při stavbě). Dřevo bez povrchové úpravy.</v>
      </c>
      <c r="BB101" s="151"/>
      <c r="BC101" s="151"/>
      <c r="BD101" s="151"/>
      <c r="BE101" s="151"/>
      <c r="BF101" s="151"/>
      <c r="BG101" s="151"/>
      <c r="BH101" s="151"/>
    </row>
    <row r="102" spans="1:60" outlineLevel="1" x14ac:dyDescent="0.25">
      <c r="A102" s="158"/>
      <c r="B102" s="159"/>
      <c r="C102" s="271" t="s">
        <v>2334</v>
      </c>
      <c r="D102" s="272"/>
      <c r="E102" s="272"/>
      <c r="F102" s="272"/>
      <c r="G102" s="272"/>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190</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271" t="s">
        <v>2459</v>
      </c>
      <c r="D103" s="272"/>
      <c r="E103" s="272"/>
      <c r="F103" s="272"/>
      <c r="G103" s="272"/>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190</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192" t="s">
        <v>204</v>
      </c>
      <c r="D104" s="161"/>
      <c r="E104" s="162"/>
      <c r="F104" s="163"/>
      <c r="G104" s="163"/>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190</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271" t="s">
        <v>2336</v>
      </c>
      <c r="D105" s="272"/>
      <c r="E105" s="272"/>
      <c r="F105" s="272"/>
      <c r="G105" s="272"/>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190</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271" t="s">
        <v>2460</v>
      </c>
      <c r="D106" s="272"/>
      <c r="E106" s="272"/>
      <c r="F106" s="272"/>
      <c r="G106" s="272"/>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190</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92" t="s">
        <v>204</v>
      </c>
      <c r="D107" s="161"/>
      <c r="E107" s="162"/>
      <c r="F107" s="163"/>
      <c r="G107" s="163"/>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190</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271" t="s">
        <v>2267</v>
      </c>
      <c r="D108" s="272"/>
      <c r="E108" s="272"/>
      <c r="F108" s="272"/>
      <c r="G108" s="272"/>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190</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84" t="str">
        <f>C108</f>
        <v>dále viz Restaurátorsko-konzervační intence pro restaurování vybraných prostor hradu Bečov nad Teplou.</v>
      </c>
      <c r="BB108" s="151"/>
      <c r="BC108" s="151"/>
      <c r="BD108" s="151"/>
      <c r="BE108" s="151"/>
      <c r="BF108" s="151"/>
      <c r="BG108" s="151"/>
      <c r="BH108" s="151"/>
    </row>
    <row r="109" spans="1:60" outlineLevel="1" x14ac:dyDescent="0.25">
      <c r="A109" s="177">
        <v>9</v>
      </c>
      <c r="B109" s="178" t="s">
        <v>2461</v>
      </c>
      <c r="C109" s="187" t="s">
        <v>2462</v>
      </c>
      <c r="D109" s="179" t="s">
        <v>255</v>
      </c>
      <c r="E109" s="180">
        <v>1</v>
      </c>
      <c r="F109" s="181">
        <v>5376</v>
      </c>
      <c r="G109" s="182">
        <f>ROUND(E109*F109,2)</f>
        <v>5376</v>
      </c>
      <c r="H109" s="181"/>
      <c r="I109" s="182">
        <f>ROUND(E109*H109,2)</f>
        <v>0</v>
      </c>
      <c r="J109" s="181"/>
      <c r="K109" s="182">
        <f>ROUND(E109*J109,2)</f>
        <v>0</v>
      </c>
      <c r="L109" s="182">
        <v>21</v>
      </c>
      <c r="M109" s="182">
        <f>G109*(1+L109/100)</f>
        <v>6504.96</v>
      </c>
      <c r="N109" s="182">
        <v>2E-3</v>
      </c>
      <c r="O109" s="182">
        <f>ROUND(E109*N109,2)</f>
        <v>0</v>
      </c>
      <c r="P109" s="182">
        <v>0</v>
      </c>
      <c r="Q109" s="182">
        <f>ROUND(E109*P109,2)</f>
        <v>0</v>
      </c>
      <c r="R109" s="182"/>
      <c r="S109" s="182" t="s">
        <v>277</v>
      </c>
      <c r="T109" s="183" t="s">
        <v>186</v>
      </c>
      <c r="U109" s="160">
        <v>0</v>
      </c>
      <c r="V109" s="160">
        <f>ROUND(E109*U109,2)</f>
        <v>0</v>
      </c>
      <c r="W109" s="160"/>
      <c r="X109" s="160" t="s">
        <v>310</v>
      </c>
      <c r="Y109" s="151"/>
      <c r="Z109" s="151"/>
      <c r="AA109" s="151"/>
      <c r="AB109" s="151"/>
      <c r="AC109" s="151"/>
      <c r="AD109" s="151"/>
      <c r="AE109" s="151"/>
      <c r="AF109" s="151"/>
      <c r="AG109" s="151" t="s">
        <v>311</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260" t="s">
        <v>1274</v>
      </c>
      <c r="D110" s="261"/>
      <c r="E110" s="261"/>
      <c r="F110" s="261"/>
      <c r="G110" s="261"/>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190</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84" t="str">
        <f>C110</f>
        <v>2.NP - 1. patro, popis prvku a návrh na jeho opravu nebo restaurování viz D1.1.9 Tabulky truhlářských prvků</v>
      </c>
      <c r="BB110" s="151"/>
      <c r="BC110" s="151"/>
      <c r="BD110" s="151"/>
      <c r="BE110" s="151"/>
      <c r="BF110" s="151"/>
      <c r="BG110" s="151"/>
      <c r="BH110" s="151"/>
    </row>
    <row r="111" spans="1:60" outlineLevel="1" x14ac:dyDescent="0.25">
      <c r="A111" s="158"/>
      <c r="B111" s="159"/>
      <c r="C111" s="192" t="s">
        <v>204</v>
      </c>
      <c r="D111" s="161"/>
      <c r="E111" s="162"/>
      <c r="F111" s="163"/>
      <c r="G111" s="163"/>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190</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271" t="s">
        <v>2462</v>
      </c>
      <c r="D112" s="272"/>
      <c r="E112" s="272"/>
      <c r="F112" s="272"/>
      <c r="G112" s="272"/>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190</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271" t="s">
        <v>2463</v>
      </c>
      <c r="D113" s="272"/>
      <c r="E113" s="272"/>
      <c r="F113" s="272"/>
      <c r="G113" s="272"/>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190</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271" t="s">
        <v>946</v>
      </c>
      <c r="D114" s="272"/>
      <c r="E114" s="272"/>
      <c r="F114" s="272"/>
      <c r="G114" s="272"/>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190</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271" t="s">
        <v>911</v>
      </c>
      <c r="D115" s="272"/>
      <c r="E115" s="272"/>
      <c r="F115" s="272"/>
      <c r="G115" s="272"/>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190</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92" t="s">
        <v>204</v>
      </c>
      <c r="D116" s="161"/>
      <c r="E116" s="162"/>
      <c r="F116" s="163"/>
      <c r="G116" s="163"/>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190</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271" t="s">
        <v>802</v>
      </c>
      <c r="D117" s="272"/>
      <c r="E117" s="272"/>
      <c r="F117" s="272"/>
      <c r="G117" s="272"/>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190</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ht="21" outlineLevel="1" x14ac:dyDescent="0.25">
      <c r="A118" s="158"/>
      <c r="B118" s="159"/>
      <c r="C118" s="271" t="s">
        <v>2464</v>
      </c>
      <c r="D118" s="272"/>
      <c r="E118" s="272"/>
      <c r="F118" s="272"/>
      <c r="G118" s="272"/>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190</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84" t="str">
        <f>C118</f>
        <v>Dvě gotická sedátka lichoběžníkového tvaru vč. jedné podlážky (z původní výstavby hradu kolem r. 1360) částečně zazděná ve špaletě okna, zhotovená ze tří prken (podlážka z jednoho prkna). Dřevo bez povrchové úpravy.</v>
      </c>
      <c r="BB118" s="151"/>
      <c r="BC118" s="151"/>
      <c r="BD118" s="151"/>
      <c r="BE118" s="151"/>
      <c r="BF118" s="151"/>
      <c r="BG118" s="151"/>
      <c r="BH118" s="151"/>
    </row>
    <row r="119" spans="1:60" outlineLevel="1" x14ac:dyDescent="0.25">
      <c r="A119" s="158"/>
      <c r="B119" s="159"/>
      <c r="C119" s="192" t="s">
        <v>204</v>
      </c>
      <c r="D119" s="161"/>
      <c r="E119" s="162"/>
      <c r="F119" s="163"/>
      <c r="G119" s="163"/>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190</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271" t="s">
        <v>2334</v>
      </c>
      <c r="D120" s="272"/>
      <c r="E120" s="272"/>
      <c r="F120" s="272"/>
      <c r="G120" s="272"/>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190</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271" t="s">
        <v>2465</v>
      </c>
      <c r="D121" s="272"/>
      <c r="E121" s="272"/>
      <c r="F121" s="272"/>
      <c r="G121" s="272"/>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190</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192" t="s">
        <v>204</v>
      </c>
      <c r="D122" s="161"/>
      <c r="E122" s="162"/>
      <c r="F122" s="163"/>
      <c r="G122" s="163"/>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190</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271" t="s">
        <v>2336</v>
      </c>
      <c r="D123" s="272"/>
      <c r="E123" s="272"/>
      <c r="F123" s="272"/>
      <c r="G123" s="272"/>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190</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271" t="s">
        <v>2466</v>
      </c>
      <c r="D124" s="272"/>
      <c r="E124" s="272"/>
      <c r="F124" s="272"/>
      <c r="G124" s="272"/>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190</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192" t="s">
        <v>204</v>
      </c>
      <c r="D125" s="161"/>
      <c r="E125" s="162"/>
      <c r="F125" s="163"/>
      <c r="G125" s="163"/>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190</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271" t="s">
        <v>2267</v>
      </c>
      <c r="D126" s="272"/>
      <c r="E126" s="272"/>
      <c r="F126" s="272"/>
      <c r="G126" s="272"/>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190</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84" t="str">
        <f>C126</f>
        <v>dále viz Restaurátorsko-konzervační intence pro restaurování vybraných prostor hradu Bečov nad Teplou.</v>
      </c>
      <c r="BB126" s="151"/>
      <c r="BC126" s="151"/>
      <c r="BD126" s="151"/>
      <c r="BE126" s="151"/>
      <c r="BF126" s="151"/>
      <c r="BG126" s="151"/>
      <c r="BH126" s="151"/>
    </row>
    <row r="127" spans="1:60" outlineLevel="1" x14ac:dyDescent="0.25">
      <c r="A127" s="177">
        <v>10</v>
      </c>
      <c r="B127" s="178" t="s">
        <v>2467</v>
      </c>
      <c r="C127" s="187" t="s">
        <v>2468</v>
      </c>
      <c r="D127" s="179" t="s">
        <v>255</v>
      </c>
      <c r="E127" s="180">
        <v>1</v>
      </c>
      <c r="F127" s="181">
        <v>13440</v>
      </c>
      <c r="G127" s="182">
        <f>ROUND(E127*F127,2)</f>
        <v>13440</v>
      </c>
      <c r="H127" s="181"/>
      <c r="I127" s="182">
        <f>ROUND(E127*H127,2)</f>
        <v>0</v>
      </c>
      <c r="J127" s="181"/>
      <c r="K127" s="182">
        <f>ROUND(E127*J127,2)</f>
        <v>0</v>
      </c>
      <c r="L127" s="182">
        <v>21</v>
      </c>
      <c r="M127" s="182">
        <f>G127*(1+L127/100)</f>
        <v>16262.4</v>
      </c>
      <c r="N127" s="182">
        <v>2E-3</v>
      </c>
      <c r="O127" s="182">
        <f>ROUND(E127*N127,2)</f>
        <v>0</v>
      </c>
      <c r="P127" s="182">
        <v>0</v>
      </c>
      <c r="Q127" s="182">
        <f>ROUND(E127*P127,2)</f>
        <v>0</v>
      </c>
      <c r="R127" s="182"/>
      <c r="S127" s="182" t="s">
        <v>277</v>
      </c>
      <c r="T127" s="183" t="s">
        <v>186</v>
      </c>
      <c r="U127" s="160">
        <v>0</v>
      </c>
      <c r="V127" s="160">
        <f>ROUND(E127*U127,2)</f>
        <v>0</v>
      </c>
      <c r="W127" s="160"/>
      <c r="X127" s="160" t="s">
        <v>310</v>
      </c>
      <c r="Y127" s="151"/>
      <c r="Z127" s="151"/>
      <c r="AA127" s="151"/>
      <c r="AB127" s="151"/>
      <c r="AC127" s="151"/>
      <c r="AD127" s="151"/>
      <c r="AE127" s="151"/>
      <c r="AF127" s="151"/>
      <c r="AG127" s="151" t="s">
        <v>311</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260" t="s">
        <v>1274</v>
      </c>
      <c r="D128" s="261"/>
      <c r="E128" s="261"/>
      <c r="F128" s="261"/>
      <c r="G128" s="261"/>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190</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84" t="str">
        <f>C128</f>
        <v>2.NP - 1. patro, popis prvku a návrh na jeho opravu nebo restaurování viz D1.1.9 Tabulky truhlářských prvků</v>
      </c>
      <c r="BB128" s="151"/>
      <c r="BC128" s="151"/>
      <c r="BD128" s="151"/>
      <c r="BE128" s="151"/>
      <c r="BF128" s="151"/>
      <c r="BG128" s="151"/>
      <c r="BH128" s="151"/>
    </row>
    <row r="129" spans="1:60" outlineLevel="1" x14ac:dyDescent="0.25">
      <c r="A129" s="158"/>
      <c r="B129" s="159"/>
      <c r="C129" s="192" t="s">
        <v>204</v>
      </c>
      <c r="D129" s="161"/>
      <c r="E129" s="162"/>
      <c r="F129" s="163"/>
      <c r="G129" s="163"/>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190</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271" t="s">
        <v>2468</v>
      </c>
      <c r="D130" s="272"/>
      <c r="E130" s="272"/>
      <c r="F130" s="272"/>
      <c r="G130" s="272"/>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190</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271" t="s">
        <v>2469</v>
      </c>
      <c r="D131" s="272"/>
      <c r="E131" s="272"/>
      <c r="F131" s="272"/>
      <c r="G131" s="272"/>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190</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58"/>
      <c r="B132" s="159"/>
      <c r="C132" s="271" t="s">
        <v>2470</v>
      </c>
      <c r="D132" s="272"/>
      <c r="E132" s="272"/>
      <c r="F132" s="272"/>
      <c r="G132" s="272"/>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190</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271" t="s">
        <v>946</v>
      </c>
      <c r="D133" s="272"/>
      <c r="E133" s="272"/>
      <c r="F133" s="272"/>
      <c r="G133" s="272"/>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190</v>
      </c>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271" t="s">
        <v>911</v>
      </c>
      <c r="D134" s="272"/>
      <c r="E134" s="272"/>
      <c r="F134" s="272"/>
      <c r="G134" s="272"/>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190</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192" t="s">
        <v>204</v>
      </c>
      <c r="D135" s="161"/>
      <c r="E135" s="162"/>
      <c r="F135" s="163"/>
      <c r="G135" s="163"/>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190</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271" t="s">
        <v>802</v>
      </c>
      <c r="D136" s="272"/>
      <c r="E136" s="272"/>
      <c r="F136" s="272"/>
      <c r="G136" s="272"/>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190</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ht="21" outlineLevel="1" x14ac:dyDescent="0.25">
      <c r="A137" s="158"/>
      <c r="B137" s="159"/>
      <c r="C137" s="271" t="s">
        <v>2471</v>
      </c>
      <c r="D137" s="272"/>
      <c r="E137" s="272"/>
      <c r="F137" s="272"/>
      <c r="G137" s="272"/>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190</v>
      </c>
      <c r="AH137" s="151"/>
      <c r="AI137" s="151"/>
      <c r="AJ137" s="151"/>
      <c r="AK137" s="151"/>
      <c r="AL137" s="151"/>
      <c r="AM137" s="151"/>
      <c r="AN137" s="151"/>
      <c r="AO137" s="151"/>
      <c r="AP137" s="151"/>
      <c r="AQ137" s="151"/>
      <c r="AR137" s="151"/>
      <c r="AS137" s="151"/>
      <c r="AT137" s="151"/>
      <c r="AU137" s="151"/>
      <c r="AV137" s="151"/>
      <c r="AW137" s="151"/>
      <c r="AX137" s="151"/>
      <c r="AY137" s="151"/>
      <c r="AZ137" s="151"/>
      <c r="BA137" s="184" t="str">
        <f>C137</f>
        <v>Dvě gotická sedátka lichoběžníkového tvaru vč. jedné podlážky (z původní výstavby hradu kolem r. 1360) částečně zazděná ve špaletě okna, zhotovená ze tří prken, napravo chybí asi polovina, nalevo zazděna a částečně seříznuta (podlážka z jednoho prkna). Dřevo bez povrchové úpravy.</v>
      </c>
      <c r="BB137" s="151"/>
      <c r="BC137" s="151"/>
      <c r="BD137" s="151"/>
      <c r="BE137" s="151"/>
      <c r="BF137" s="151"/>
      <c r="BG137" s="151"/>
      <c r="BH137" s="151"/>
    </row>
    <row r="138" spans="1:60" outlineLevel="1" x14ac:dyDescent="0.25">
      <c r="A138" s="158"/>
      <c r="B138" s="159"/>
      <c r="C138" s="192" t="s">
        <v>204</v>
      </c>
      <c r="D138" s="161"/>
      <c r="E138" s="162"/>
      <c r="F138" s="163"/>
      <c r="G138" s="163"/>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190</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58"/>
      <c r="B139" s="159"/>
      <c r="C139" s="271" t="s">
        <v>2334</v>
      </c>
      <c r="D139" s="272"/>
      <c r="E139" s="272"/>
      <c r="F139" s="272"/>
      <c r="G139" s="272"/>
      <c r="H139" s="160"/>
      <c r="I139" s="160"/>
      <c r="J139" s="160"/>
      <c r="K139" s="160"/>
      <c r="L139" s="160"/>
      <c r="M139" s="160"/>
      <c r="N139" s="160"/>
      <c r="O139" s="160"/>
      <c r="P139" s="160"/>
      <c r="Q139" s="160"/>
      <c r="R139" s="160"/>
      <c r="S139" s="160"/>
      <c r="T139" s="160"/>
      <c r="U139" s="160"/>
      <c r="V139" s="160"/>
      <c r="W139" s="160"/>
      <c r="X139" s="160"/>
      <c r="Y139" s="151"/>
      <c r="Z139" s="151"/>
      <c r="AA139" s="151"/>
      <c r="AB139" s="151"/>
      <c r="AC139" s="151"/>
      <c r="AD139" s="151"/>
      <c r="AE139" s="151"/>
      <c r="AF139" s="151"/>
      <c r="AG139" s="151" t="s">
        <v>190</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271" t="s">
        <v>2465</v>
      </c>
      <c r="D140" s="272"/>
      <c r="E140" s="272"/>
      <c r="F140" s="272"/>
      <c r="G140" s="272"/>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190</v>
      </c>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92" t="s">
        <v>204</v>
      </c>
      <c r="D141" s="161"/>
      <c r="E141" s="162"/>
      <c r="F141" s="163"/>
      <c r="G141" s="163"/>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190</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271" t="s">
        <v>2336</v>
      </c>
      <c r="D142" s="272"/>
      <c r="E142" s="272"/>
      <c r="F142" s="272"/>
      <c r="G142" s="272"/>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190</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271" t="s">
        <v>2466</v>
      </c>
      <c r="D143" s="272"/>
      <c r="E143" s="272"/>
      <c r="F143" s="272"/>
      <c r="G143" s="272"/>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190</v>
      </c>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58"/>
      <c r="B144" s="159"/>
      <c r="C144" s="192" t="s">
        <v>204</v>
      </c>
      <c r="D144" s="161"/>
      <c r="E144" s="162"/>
      <c r="F144" s="163"/>
      <c r="G144" s="163"/>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190</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271" t="s">
        <v>2267</v>
      </c>
      <c r="D145" s="272"/>
      <c r="E145" s="272"/>
      <c r="F145" s="272"/>
      <c r="G145" s="272"/>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190</v>
      </c>
      <c r="AH145" s="151"/>
      <c r="AI145" s="151"/>
      <c r="AJ145" s="151"/>
      <c r="AK145" s="151"/>
      <c r="AL145" s="151"/>
      <c r="AM145" s="151"/>
      <c r="AN145" s="151"/>
      <c r="AO145" s="151"/>
      <c r="AP145" s="151"/>
      <c r="AQ145" s="151"/>
      <c r="AR145" s="151"/>
      <c r="AS145" s="151"/>
      <c r="AT145" s="151"/>
      <c r="AU145" s="151"/>
      <c r="AV145" s="151"/>
      <c r="AW145" s="151"/>
      <c r="AX145" s="151"/>
      <c r="AY145" s="151"/>
      <c r="AZ145" s="151"/>
      <c r="BA145" s="184" t="str">
        <f>C145</f>
        <v>dále viz Restaurátorsko-konzervační intence pro restaurování vybraných prostor hradu Bečov nad Teplou.</v>
      </c>
      <c r="BB145" s="151"/>
      <c r="BC145" s="151"/>
      <c r="BD145" s="151"/>
      <c r="BE145" s="151"/>
      <c r="BF145" s="151"/>
      <c r="BG145" s="151"/>
      <c r="BH145" s="151"/>
    </row>
    <row r="146" spans="1:60" outlineLevel="1" x14ac:dyDescent="0.25">
      <c r="A146" s="177">
        <v>11</v>
      </c>
      <c r="B146" s="178" t="s">
        <v>2472</v>
      </c>
      <c r="C146" s="187" t="s">
        <v>2473</v>
      </c>
      <c r="D146" s="179" t="s">
        <v>255</v>
      </c>
      <c r="E146" s="180">
        <v>1</v>
      </c>
      <c r="F146" s="181">
        <v>1536</v>
      </c>
      <c r="G146" s="182">
        <f>ROUND(E146*F146,2)</f>
        <v>1536</v>
      </c>
      <c r="H146" s="181"/>
      <c r="I146" s="182">
        <f>ROUND(E146*H146,2)</f>
        <v>0</v>
      </c>
      <c r="J146" s="181"/>
      <c r="K146" s="182">
        <f>ROUND(E146*J146,2)</f>
        <v>0</v>
      </c>
      <c r="L146" s="182">
        <v>21</v>
      </c>
      <c r="M146" s="182">
        <f>G146*(1+L146/100)</f>
        <v>1858.56</v>
      </c>
      <c r="N146" s="182">
        <v>1E-3</v>
      </c>
      <c r="O146" s="182">
        <f>ROUND(E146*N146,2)</f>
        <v>0</v>
      </c>
      <c r="P146" s="182">
        <v>0</v>
      </c>
      <c r="Q146" s="182">
        <f>ROUND(E146*P146,2)</f>
        <v>0</v>
      </c>
      <c r="R146" s="182"/>
      <c r="S146" s="182" t="s">
        <v>277</v>
      </c>
      <c r="T146" s="183" t="s">
        <v>186</v>
      </c>
      <c r="U146" s="160">
        <v>0</v>
      </c>
      <c r="V146" s="160">
        <f>ROUND(E146*U146,2)</f>
        <v>0</v>
      </c>
      <c r="W146" s="160"/>
      <c r="X146" s="160" t="s">
        <v>310</v>
      </c>
      <c r="Y146" s="151"/>
      <c r="Z146" s="151"/>
      <c r="AA146" s="151"/>
      <c r="AB146" s="151"/>
      <c r="AC146" s="151"/>
      <c r="AD146" s="151"/>
      <c r="AE146" s="151"/>
      <c r="AF146" s="151"/>
      <c r="AG146" s="151" t="s">
        <v>311</v>
      </c>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260" t="s">
        <v>1274</v>
      </c>
      <c r="D147" s="261"/>
      <c r="E147" s="261"/>
      <c r="F147" s="261"/>
      <c r="G147" s="261"/>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190</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84" t="str">
        <f>C147</f>
        <v>2.NP - 1. patro, popis prvku a návrh na jeho opravu nebo restaurování viz D1.1.9 Tabulky truhlářských prvků</v>
      </c>
      <c r="BB147" s="151"/>
      <c r="BC147" s="151"/>
      <c r="BD147" s="151"/>
      <c r="BE147" s="151"/>
      <c r="BF147" s="151"/>
      <c r="BG147" s="151"/>
      <c r="BH147" s="151"/>
    </row>
    <row r="148" spans="1:60" outlineLevel="1" x14ac:dyDescent="0.25">
      <c r="A148" s="158"/>
      <c r="B148" s="159"/>
      <c r="C148" s="192" t="s">
        <v>204</v>
      </c>
      <c r="D148" s="161"/>
      <c r="E148" s="162"/>
      <c r="F148" s="163"/>
      <c r="G148" s="163"/>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190</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271" t="s">
        <v>2473</v>
      </c>
      <c r="D149" s="272"/>
      <c r="E149" s="272"/>
      <c r="F149" s="272"/>
      <c r="G149" s="272"/>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190</v>
      </c>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58"/>
      <c r="B150" s="159"/>
      <c r="C150" s="271" t="s">
        <v>2474</v>
      </c>
      <c r="D150" s="272"/>
      <c r="E150" s="272"/>
      <c r="F150" s="272"/>
      <c r="G150" s="272"/>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190</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271" t="s">
        <v>946</v>
      </c>
      <c r="D151" s="272"/>
      <c r="E151" s="272"/>
      <c r="F151" s="272"/>
      <c r="G151" s="272"/>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190</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271" t="s">
        <v>911</v>
      </c>
      <c r="D152" s="272"/>
      <c r="E152" s="272"/>
      <c r="F152" s="272"/>
      <c r="G152" s="272"/>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190</v>
      </c>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192" t="s">
        <v>204</v>
      </c>
      <c r="D153" s="161"/>
      <c r="E153" s="162"/>
      <c r="F153" s="163"/>
      <c r="G153" s="163"/>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190</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271" t="s">
        <v>802</v>
      </c>
      <c r="D154" s="272"/>
      <c r="E154" s="272"/>
      <c r="F154" s="272"/>
      <c r="G154" s="272"/>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190</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271" t="s">
        <v>2475</v>
      </c>
      <c r="D155" s="272"/>
      <c r="E155" s="272"/>
      <c r="F155" s="272"/>
      <c r="G155" s="272"/>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190</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84" t="str">
        <f>C155</f>
        <v>Zazděná torza gotických sedátek a okenního parapetu (z původní výstavby hradu kolem r. 1360). Dřevo bez povrchové úpravy.</v>
      </c>
      <c r="BB155" s="151"/>
      <c r="BC155" s="151"/>
      <c r="BD155" s="151"/>
      <c r="BE155" s="151"/>
      <c r="BF155" s="151"/>
      <c r="BG155" s="151"/>
      <c r="BH155" s="151"/>
    </row>
    <row r="156" spans="1:60" outlineLevel="1" x14ac:dyDescent="0.25">
      <c r="A156" s="158"/>
      <c r="B156" s="159"/>
      <c r="C156" s="192" t="s">
        <v>204</v>
      </c>
      <c r="D156" s="161"/>
      <c r="E156" s="162"/>
      <c r="F156" s="163"/>
      <c r="G156" s="163"/>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190</v>
      </c>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271" t="s">
        <v>2334</v>
      </c>
      <c r="D157" s="272"/>
      <c r="E157" s="272"/>
      <c r="F157" s="272"/>
      <c r="G157" s="272"/>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190</v>
      </c>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271" t="s">
        <v>2476</v>
      </c>
      <c r="D158" s="272"/>
      <c r="E158" s="272"/>
      <c r="F158" s="272"/>
      <c r="G158" s="272"/>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190</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92" t="s">
        <v>204</v>
      </c>
      <c r="D159" s="161"/>
      <c r="E159" s="162"/>
      <c r="F159" s="163"/>
      <c r="G159" s="163"/>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190</v>
      </c>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271" t="s">
        <v>2336</v>
      </c>
      <c r="D160" s="272"/>
      <c r="E160" s="272"/>
      <c r="F160" s="272"/>
      <c r="G160" s="272"/>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190</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271" t="s">
        <v>2466</v>
      </c>
      <c r="D161" s="272"/>
      <c r="E161" s="272"/>
      <c r="F161" s="272"/>
      <c r="G161" s="272"/>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190</v>
      </c>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58"/>
      <c r="B162" s="159"/>
      <c r="C162" s="192" t="s">
        <v>204</v>
      </c>
      <c r="D162" s="161"/>
      <c r="E162" s="162"/>
      <c r="F162" s="163"/>
      <c r="G162" s="163"/>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190</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271" t="s">
        <v>2267</v>
      </c>
      <c r="D163" s="272"/>
      <c r="E163" s="272"/>
      <c r="F163" s="272"/>
      <c r="G163" s="272"/>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190</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84" t="str">
        <f>C163</f>
        <v>dále viz Restaurátorsko-konzervační intence pro restaurování vybraných prostor hradu Bečov nad Teplou.</v>
      </c>
      <c r="BB163" s="151"/>
      <c r="BC163" s="151"/>
      <c r="BD163" s="151"/>
      <c r="BE163" s="151"/>
      <c r="BF163" s="151"/>
      <c r="BG163" s="151"/>
      <c r="BH163" s="151"/>
    </row>
    <row r="164" spans="1:60" outlineLevel="1" x14ac:dyDescent="0.25">
      <c r="A164" s="177">
        <v>12</v>
      </c>
      <c r="B164" s="178" t="s">
        <v>810</v>
      </c>
      <c r="C164" s="187" t="s">
        <v>811</v>
      </c>
      <c r="D164" s="179" t="s">
        <v>299</v>
      </c>
      <c r="E164" s="180">
        <v>7.0000000000000001E-3</v>
      </c>
      <c r="F164" s="181">
        <v>1347</v>
      </c>
      <c r="G164" s="182">
        <f>ROUND(E164*F164,2)</f>
        <v>9.43</v>
      </c>
      <c r="H164" s="181"/>
      <c r="I164" s="182">
        <f>ROUND(E164*H164,2)</f>
        <v>0</v>
      </c>
      <c r="J164" s="181"/>
      <c r="K164" s="182">
        <f>ROUND(E164*J164,2)</f>
        <v>0</v>
      </c>
      <c r="L164" s="182">
        <v>21</v>
      </c>
      <c r="M164" s="182">
        <f>G164*(1+L164/100)</f>
        <v>11.410299999999999</v>
      </c>
      <c r="N164" s="182">
        <v>0</v>
      </c>
      <c r="O164" s="182">
        <f>ROUND(E164*N164,2)</f>
        <v>0</v>
      </c>
      <c r="P164" s="182">
        <v>0</v>
      </c>
      <c r="Q164" s="182">
        <f>ROUND(E164*P164,2)</f>
        <v>0</v>
      </c>
      <c r="R164" s="182" t="s">
        <v>812</v>
      </c>
      <c r="S164" s="182" t="s">
        <v>185</v>
      </c>
      <c r="T164" s="183" t="s">
        <v>185</v>
      </c>
      <c r="U164" s="160">
        <v>2.4940000000000002</v>
      </c>
      <c r="V164" s="160">
        <f>ROUND(E164*U164,2)</f>
        <v>0.02</v>
      </c>
      <c r="W164" s="160"/>
      <c r="X164" s="160" t="s">
        <v>300</v>
      </c>
      <c r="Y164" s="151"/>
      <c r="Z164" s="151"/>
      <c r="AA164" s="151"/>
      <c r="AB164" s="151"/>
      <c r="AC164" s="151"/>
      <c r="AD164" s="151"/>
      <c r="AE164" s="151"/>
      <c r="AF164" s="151"/>
      <c r="AG164" s="151" t="s">
        <v>301</v>
      </c>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269" t="s">
        <v>323</v>
      </c>
      <c r="D165" s="270"/>
      <c r="E165" s="270"/>
      <c r="F165" s="270"/>
      <c r="G165" s="270"/>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251</v>
      </c>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88" t="s">
        <v>303</v>
      </c>
      <c r="D166" s="164"/>
      <c r="E166" s="165"/>
      <c r="F166" s="160"/>
      <c r="G166" s="160"/>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192</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188" t="s">
        <v>2477</v>
      </c>
      <c r="D167" s="164"/>
      <c r="E167" s="165"/>
      <c r="F167" s="160"/>
      <c r="G167" s="160"/>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192</v>
      </c>
      <c r="AH167" s="151">
        <v>0</v>
      </c>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880</v>
      </c>
      <c r="D168" s="164"/>
      <c r="E168" s="165">
        <v>7.0000000000000001E-3</v>
      </c>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ht="30.6" outlineLevel="1" x14ac:dyDescent="0.25">
      <c r="A169" s="177">
        <v>13</v>
      </c>
      <c r="B169" s="178" t="s">
        <v>815</v>
      </c>
      <c r="C169" s="187" t="s">
        <v>816</v>
      </c>
      <c r="D169" s="179" t="s">
        <v>299</v>
      </c>
      <c r="E169" s="180">
        <v>7.0000000000000001E-3</v>
      </c>
      <c r="F169" s="181">
        <v>860</v>
      </c>
      <c r="G169" s="182">
        <f>ROUND(E169*F169,2)</f>
        <v>6.02</v>
      </c>
      <c r="H169" s="181"/>
      <c r="I169" s="182">
        <f>ROUND(E169*H169,2)</f>
        <v>0</v>
      </c>
      <c r="J169" s="181"/>
      <c r="K169" s="182">
        <f>ROUND(E169*J169,2)</f>
        <v>0</v>
      </c>
      <c r="L169" s="182">
        <v>21</v>
      </c>
      <c r="M169" s="182">
        <f>G169*(1+L169/100)</f>
        <v>7.2841999999999993</v>
      </c>
      <c r="N169" s="182">
        <v>0</v>
      </c>
      <c r="O169" s="182">
        <f>ROUND(E169*N169,2)</f>
        <v>0</v>
      </c>
      <c r="P169" s="182">
        <v>0</v>
      </c>
      <c r="Q169" s="182">
        <f>ROUND(E169*P169,2)</f>
        <v>0</v>
      </c>
      <c r="R169" s="182" t="s">
        <v>812</v>
      </c>
      <c r="S169" s="182" t="s">
        <v>185</v>
      </c>
      <c r="T169" s="183" t="s">
        <v>185</v>
      </c>
      <c r="U169" s="160">
        <v>0</v>
      </c>
      <c r="V169" s="160">
        <f>ROUND(E169*U169,2)</f>
        <v>0</v>
      </c>
      <c r="W169" s="160"/>
      <c r="X169" s="160" t="s">
        <v>300</v>
      </c>
      <c r="Y169" s="151"/>
      <c r="Z169" s="151"/>
      <c r="AA169" s="151"/>
      <c r="AB169" s="151"/>
      <c r="AC169" s="151"/>
      <c r="AD169" s="151"/>
      <c r="AE169" s="151"/>
      <c r="AF169" s="151"/>
      <c r="AG169" s="151" t="s">
        <v>301</v>
      </c>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269" t="s">
        <v>323</v>
      </c>
      <c r="D170" s="270"/>
      <c r="E170" s="270"/>
      <c r="F170" s="270"/>
      <c r="G170" s="27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251</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188" t="s">
        <v>303</v>
      </c>
      <c r="D171" s="164"/>
      <c r="E171" s="165"/>
      <c r="F171" s="160"/>
      <c r="G171" s="160"/>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192</v>
      </c>
      <c r="AH171" s="151">
        <v>0</v>
      </c>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88" t="s">
        <v>2477</v>
      </c>
      <c r="D172" s="164"/>
      <c r="E172" s="165"/>
      <c r="F172" s="160"/>
      <c r="G172" s="16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192</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88" t="s">
        <v>880</v>
      </c>
      <c r="D173" s="164"/>
      <c r="E173" s="165">
        <v>7.0000000000000001E-3</v>
      </c>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0</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x14ac:dyDescent="0.25">
      <c r="A174" s="154" t="s">
        <v>181</v>
      </c>
      <c r="B174" s="155" t="s">
        <v>138</v>
      </c>
      <c r="C174" s="190" t="s">
        <v>139</v>
      </c>
      <c r="D174" s="173"/>
      <c r="E174" s="174"/>
      <c r="F174" s="175"/>
      <c r="G174" s="175">
        <f>SUMIF(AG175:AG331,"&lt;&gt;NOR",G175:G331)</f>
        <v>150266.13</v>
      </c>
      <c r="H174" s="175"/>
      <c r="I174" s="175">
        <f>SUM(I175:I331)</f>
        <v>0</v>
      </c>
      <c r="J174" s="175"/>
      <c r="K174" s="175">
        <f>SUM(K175:K331)</f>
        <v>0</v>
      </c>
      <c r="L174" s="175"/>
      <c r="M174" s="175">
        <f>SUM(M175:M331)</f>
        <v>181822.01730000001</v>
      </c>
      <c r="N174" s="175"/>
      <c r="O174" s="175">
        <f>SUM(O175:O331)</f>
        <v>0.18</v>
      </c>
      <c r="P174" s="175"/>
      <c r="Q174" s="175">
        <f>SUM(Q175:Q331)</f>
        <v>0</v>
      </c>
      <c r="R174" s="175"/>
      <c r="S174" s="175"/>
      <c r="T174" s="176"/>
      <c r="U174" s="166"/>
      <c r="V174" s="166">
        <f>SUM(V175:V331)</f>
        <v>0.33</v>
      </c>
      <c r="W174" s="166"/>
      <c r="X174" s="166"/>
      <c r="AG174" t="s">
        <v>182</v>
      </c>
    </row>
    <row r="175" spans="1:60" outlineLevel="1" x14ac:dyDescent="0.25">
      <c r="A175" s="158"/>
      <c r="B175" s="159"/>
      <c r="C175" s="260" t="s">
        <v>711</v>
      </c>
      <c r="D175" s="261"/>
      <c r="E175" s="261"/>
      <c r="F175" s="261"/>
      <c r="G175" s="261"/>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190</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ht="21" outlineLevel="1" x14ac:dyDescent="0.25">
      <c r="A176" s="158"/>
      <c r="B176" s="159"/>
      <c r="C176" s="271" t="s">
        <v>843</v>
      </c>
      <c r="D176" s="272"/>
      <c r="E176" s="272"/>
      <c r="F176" s="272"/>
      <c r="G176" s="272"/>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190</v>
      </c>
      <c r="AH176" s="151"/>
      <c r="AI176" s="151"/>
      <c r="AJ176" s="151"/>
      <c r="AK176" s="151"/>
      <c r="AL176" s="151"/>
      <c r="AM176" s="151"/>
      <c r="AN176" s="151"/>
      <c r="AO176" s="151"/>
      <c r="AP176" s="151"/>
      <c r="AQ176" s="151"/>
      <c r="AR176" s="151"/>
      <c r="AS176" s="151"/>
      <c r="AT176" s="151"/>
      <c r="AU176" s="151"/>
      <c r="AV176" s="151"/>
      <c r="AW176" s="151"/>
      <c r="AX176" s="151"/>
      <c r="AY176" s="151"/>
      <c r="AZ176" s="151"/>
      <c r="BA176" s="184" t="str">
        <f>C176</f>
        <v>- před zahájením restaurátorské opravy budou projektantem, investorem a odpovědnými zástupci (pracovníky) Národního památkového ústavu a Krajského úřadu Karlovarského kraje odsouhlaseny vzorky zpracování a povrchové úpravy.</v>
      </c>
      <c r="BB176" s="151"/>
      <c r="BC176" s="151"/>
      <c r="BD176" s="151"/>
      <c r="BE176" s="151"/>
      <c r="BF176" s="151"/>
      <c r="BG176" s="151"/>
      <c r="BH176" s="151"/>
    </row>
    <row r="177" spans="1:60" ht="31.2" outlineLevel="1" x14ac:dyDescent="0.25">
      <c r="A177" s="158"/>
      <c r="B177" s="159"/>
      <c r="C177" s="271" t="s">
        <v>1420</v>
      </c>
      <c r="D177" s="272"/>
      <c r="E177" s="272"/>
      <c r="F177" s="272"/>
      <c r="G177" s="272"/>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190</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84" t="str">
        <f>C177</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77" s="151"/>
      <c r="BC177" s="151"/>
      <c r="BD177" s="151"/>
      <c r="BE177" s="151"/>
      <c r="BF177" s="151"/>
      <c r="BG177" s="151"/>
      <c r="BH177" s="151"/>
    </row>
    <row r="178" spans="1:60" ht="20.399999999999999" outlineLevel="1" x14ac:dyDescent="0.25">
      <c r="A178" s="177">
        <v>14</v>
      </c>
      <c r="B178" s="178" t="s">
        <v>2478</v>
      </c>
      <c r="C178" s="187" t="s">
        <v>2479</v>
      </c>
      <c r="D178" s="179" t="s">
        <v>255</v>
      </c>
      <c r="E178" s="180">
        <v>1</v>
      </c>
      <c r="F178" s="181">
        <v>26400</v>
      </c>
      <c r="G178" s="182">
        <f>ROUND(E178*F178,2)</f>
        <v>26400</v>
      </c>
      <c r="H178" s="181"/>
      <c r="I178" s="182">
        <f>ROUND(E178*H178,2)</f>
        <v>0</v>
      </c>
      <c r="J178" s="181"/>
      <c r="K178" s="182">
        <f>ROUND(E178*J178,2)</f>
        <v>0</v>
      </c>
      <c r="L178" s="182">
        <v>21</v>
      </c>
      <c r="M178" s="182">
        <f>G178*(1+L178/100)</f>
        <v>31944</v>
      </c>
      <c r="N178" s="182">
        <v>0.01</v>
      </c>
      <c r="O178" s="182">
        <f>ROUND(E178*N178,2)</f>
        <v>0.01</v>
      </c>
      <c r="P178" s="182">
        <v>0</v>
      </c>
      <c r="Q178" s="182">
        <f>ROUND(E178*P178,2)</f>
        <v>0</v>
      </c>
      <c r="R178" s="182"/>
      <c r="S178" s="182" t="s">
        <v>277</v>
      </c>
      <c r="T178" s="183" t="s">
        <v>186</v>
      </c>
      <c r="U178" s="160">
        <v>0</v>
      </c>
      <c r="V178" s="160">
        <f>ROUND(E178*U178,2)</f>
        <v>0</v>
      </c>
      <c r="W178" s="160"/>
      <c r="X178" s="160" t="s">
        <v>310</v>
      </c>
      <c r="Y178" s="151"/>
      <c r="Z178" s="151"/>
      <c r="AA178" s="151"/>
      <c r="AB178" s="151"/>
      <c r="AC178" s="151"/>
      <c r="AD178" s="151"/>
      <c r="AE178" s="151"/>
      <c r="AF178" s="151"/>
      <c r="AG178" s="151" t="s">
        <v>311</v>
      </c>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1" x14ac:dyDescent="0.25">
      <c r="A179" s="158"/>
      <c r="B179" s="159"/>
      <c r="C179" s="260" t="s">
        <v>1423</v>
      </c>
      <c r="D179" s="261"/>
      <c r="E179" s="261"/>
      <c r="F179" s="261"/>
      <c r="G179" s="261"/>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190</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84" t="str">
        <f>C179</f>
        <v>2.NP - 1. patro, popis prvku a návrh na jeho opravu nebo restaurování viz D1.1.9 Tabulky kamenických prvků</v>
      </c>
      <c r="BB179" s="151"/>
      <c r="BC179" s="151"/>
      <c r="BD179" s="151"/>
      <c r="BE179" s="151"/>
      <c r="BF179" s="151"/>
      <c r="BG179" s="151"/>
      <c r="BH179" s="151"/>
    </row>
    <row r="180" spans="1:60" outlineLevel="1" x14ac:dyDescent="0.25">
      <c r="A180" s="158"/>
      <c r="B180" s="159"/>
      <c r="C180" s="192" t="s">
        <v>204</v>
      </c>
      <c r="D180" s="161"/>
      <c r="E180" s="162"/>
      <c r="F180" s="163"/>
      <c r="G180" s="163"/>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190</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271" t="s">
        <v>2480</v>
      </c>
      <c r="D181" s="272"/>
      <c r="E181" s="272"/>
      <c r="F181" s="272"/>
      <c r="G181" s="272"/>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190</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84" t="str">
        <f>C181</f>
        <v>Kamenné ostění - pozdně gotický portál půlkruhově zakončený s bohatou profilací v západní stěně místnosti SK_201;</v>
      </c>
      <c r="BB181" s="151"/>
      <c r="BC181" s="151"/>
      <c r="BD181" s="151"/>
      <c r="BE181" s="151"/>
      <c r="BF181" s="151"/>
      <c r="BG181" s="151"/>
      <c r="BH181" s="151"/>
    </row>
    <row r="182" spans="1:60" outlineLevel="1" x14ac:dyDescent="0.25">
      <c r="A182" s="158"/>
      <c r="B182" s="159"/>
      <c r="C182" s="271" t="s">
        <v>2481</v>
      </c>
      <c r="D182" s="272"/>
      <c r="E182" s="272"/>
      <c r="F182" s="272"/>
      <c r="G182" s="272"/>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190</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271" t="s">
        <v>313</v>
      </c>
      <c r="D183" s="272"/>
      <c r="E183" s="272"/>
      <c r="F183" s="272"/>
      <c r="G183" s="272"/>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190</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ht="41.4" outlineLevel="1" x14ac:dyDescent="0.25">
      <c r="A184" s="158"/>
      <c r="B184" s="159"/>
      <c r="C184" s="271" t="s">
        <v>2482</v>
      </c>
      <c r="D184" s="272"/>
      <c r="E184" s="272"/>
      <c r="F184" s="272"/>
      <c r="G184" s="272"/>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190</v>
      </c>
      <c r="AH184" s="151"/>
      <c r="AI184" s="151"/>
      <c r="AJ184" s="151"/>
      <c r="AK184" s="151"/>
      <c r="AL184" s="151"/>
      <c r="AM184" s="151"/>
      <c r="AN184" s="151"/>
      <c r="AO184" s="151"/>
      <c r="AP184" s="151"/>
      <c r="AQ184" s="151"/>
      <c r="AR184" s="151"/>
      <c r="AS184" s="151"/>
      <c r="AT184" s="151"/>
      <c r="AU184" s="151"/>
      <c r="AV184" s="151"/>
      <c r="AW184" s="151"/>
      <c r="AX184" s="151"/>
      <c r="AY184" s="151"/>
      <c r="AZ184" s="151"/>
      <c r="BA184" s="184" t="str">
        <f t="shared" ref="BA184:BA189" si="0">C184</f>
        <v>Tento portál propojuje místnost SK_201 s místností DJ_201. Je přístupný po dvoustupňovém dřevěném schodišti. Jedná se o půlkruhem ukončené pozdně gotické ostění s bohatou profilací, v níž se mísí tvarosloví pozdní gotiky a saské renesance. Ze soklové části v podobě hladkého výrazného okosení vybíhá profilace střídající oblouny a výžlabky s tím, že oblouny vyrůstají z nízkých válcových soklíků členěných tordovaným žlábkováním. Jedná se o velmi jemnou a precisní kamenickou práci doloženou kamenickými značkami mistrů, kteří tento prvek zhotovili.</v>
      </c>
      <c r="BB184" s="151"/>
      <c r="BC184" s="151"/>
      <c r="BD184" s="151"/>
      <c r="BE184" s="151"/>
      <c r="BF184" s="151"/>
      <c r="BG184" s="151"/>
      <c r="BH184" s="151"/>
    </row>
    <row r="185" spans="1:60" ht="31.2" outlineLevel="1" x14ac:dyDescent="0.25">
      <c r="A185" s="158"/>
      <c r="B185" s="159"/>
      <c r="C185" s="271" t="s">
        <v>2483</v>
      </c>
      <c r="D185" s="272"/>
      <c r="E185" s="272"/>
      <c r="F185" s="272"/>
      <c r="G185" s="272"/>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190</v>
      </c>
      <c r="AH185" s="151"/>
      <c r="AI185" s="151"/>
      <c r="AJ185" s="151"/>
      <c r="AK185" s="151"/>
      <c r="AL185" s="151"/>
      <c r="AM185" s="151"/>
      <c r="AN185" s="151"/>
      <c r="AO185" s="151"/>
      <c r="AP185" s="151"/>
      <c r="AQ185" s="151"/>
      <c r="AR185" s="151"/>
      <c r="AS185" s="151"/>
      <c r="AT185" s="151"/>
      <c r="AU185" s="151"/>
      <c r="AV185" s="151"/>
      <c r="AW185" s="151"/>
      <c r="AX185" s="151"/>
      <c r="AY185" s="151"/>
      <c r="AZ185" s="151"/>
      <c r="BA185" s="184" t="str">
        <f t="shared" si="0"/>
        <v>Na povrchu ostění se dochovaly četné pozůstatky starších povrchových úprav. Podobně jako jinde jsou vnější strany ostění překryty tenkými vrstvičkami omítek, které sem byly přetaženy z okolních úseků zdí. To platí pro lícovou i rubovou stranu portálu. Na lícové straně ostění tyto omítky vytvářely okolo ostění pravidelnou paspartu.</v>
      </c>
      <c r="BB185" s="151"/>
      <c r="BC185" s="151"/>
      <c r="BD185" s="151"/>
      <c r="BE185" s="151"/>
      <c r="BF185" s="151"/>
      <c r="BG185" s="151"/>
      <c r="BH185" s="151"/>
    </row>
    <row r="186" spans="1:60" ht="31.2" outlineLevel="1" x14ac:dyDescent="0.25">
      <c r="A186" s="158"/>
      <c r="B186" s="159"/>
      <c r="C186" s="271" t="s">
        <v>2484</v>
      </c>
      <c r="D186" s="272"/>
      <c r="E186" s="272"/>
      <c r="F186" s="272"/>
      <c r="G186" s="272"/>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190</v>
      </c>
      <c r="AH186" s="151"/>
      <c r="AI186" s="151"/>
      <c r="AJ186" s="151"/>
      <c r="AK186" s="151"/>
      <c r="AL186" s="151"/>
      <c r="AM186" s="151"/>
      <c r="AN186" s="151"/>
      <c r="AO186" s="151"/>
      <c r="AP186" s="151"/>
      <c r="AQ186" s="151"/>
      <c r="AR186" s="151"/>
      <c r="AS186" s="151"/>
      <c r="AT186" s="151"/>
      <c r="AU186" s="151"/>
      <c r="AV186" s="151"/>
      <c r="AW186" s="151"/>
      <c r="AX186" s="151"/>
      <c r="AY186" s="151"/>
      <c r="AZ186" s="151"/>
      <c r="BA186" s="184" t="str">
        <f t="shared" si="0"/>
        <v>Celý portál se skládá z vysokého hranolového prahu, dvou stojek a dvou dílů záklenku. Jednotlivé díly byly vysekány velmi přesně a osazeny na tenkou spáru. Na vnitřní části pravé stojky se nacházejí dva kruhové otvory svědčící o osazení kovářských prvků souvisejících se zamykáním dveří uzavírajících původně tento prostup. V horním otvoru se dodnes nachází zbytek kovového čepu.</v>
      </c>
      <c r="BB186" s="151"/>
      <c r="BC186" s="151"/>
      <c r="BD186" s="151"/>
      <c r="BE186" s="151"/>
      <c r="BF186" s="151"/>
      <c r="BG186" s="151"/>
      <c r="BH186" s="151"/>
    </row>
    <row r="187" spans="1:60" ht="31.2" outlineLevel="1" x14ac:dyDescent="0.25">
      <c r="A187" s="158"/>
      <c r="B187" s="159"/>
      <c r="C187" s="271" t="s">
        <v>2485</v>
      </c>
      <c r="D187" s="272"/>
      <c r="E187" s="272"/>
      <c r="F187" s="272"/>
      <c r="G187" s="272"/>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190</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84" t="str">
        <f t="shared" si="0"/>
        <v>Na rubové straně portálu se objevují stopy po osazení kovových závěsů pro dveře, a to v podobě dvou párů otvorů se zbytky kovových čepů v dolní části levé stojky a dolní části levého úseku záklenku. Na pravé stojce na rubové straně je v její horní části také malý zbytek kotvící části osazeného kovářského prvku, pravděpodobně zarážky pro závoru. Všechny tyto kovářské prvky jsou mírně korodované.</v>
      </c>
      <c r="BB187" s="151"/>
      <c r="BC187" s="151"/>
      <c r="BD187" s="151"/>
      <c r="BE187" s="151"/>
      <c r="BF187" s="151"/>
      <c r="BG187" s="151"/>
      <c r="BH187" s="151"/>
    </row>
    <row r="188" spans="1:60" ht="31.2" outlineLevel="1" x14ac:dyDescent="0.25">
      <c r="A188" s="158"/>
      <c r="B188" s="159"/>
      <c r="C188" s="271" t="s">
        <v>2486</v>
      </c>
      <c r="D188" s="272"/>
      <c r="E188" s="272"/>
      <c r="F188" s="272"/>
      <c r="G188" s="272"/>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190</v>
      </c>
      <c r="AH188" s="151"/>
      <c r="AI188" s="151"/>
      <c r="AJ188" s="151"/>
      <c r="AK188" s="151"/>
      <c r="AL188" s="151"/>
      <c r="AM188" s="151"/>
      <c r="AN188" s="151"/>
      <c r="AO188" s="151"/>
      <c r="AP188" s="151"/>
      <c r="AQ188" s="151"/>
      <c r="AR188" s="151"/>
      <c r="AS188" s="151"/>
      <c r="AT188" s="151"/>
      <c r="AU188" s="151"/>
      <c r="AV188" s="151"/>
      <c r="AW188" s="151"/>
      <c r="AX188" s="151"/>
      <c r="AY188" s="151"/>
      <c r="AZ188" s="151"/>
      <c r="BA188" s="184" t="str">
        <f t="shared" si="0"/>
        <v>Povrch ostění pokrývá nesouvislá vrstva prachových nečistot, místy jsou v důsledku pochozího provozu portálem v minulosti zapité hlouběji do struktury kamene. Následkem pochozího provozu a lokálního zvýšeného namáhání ostění zavěšenými dveřmi se na ostění vyskytují mechanická poškození, která vypovídají o stáří a způsobu používání tohoto kamenického prvku.</v>
      </c>
      <c r="BB188" s="151"/>
      <c r="BC188" s="151"/>
      <c r="BD188" s="151"/>
      <c r="BE188" s="151"/>
      <c r="BF188" s="151"/>
      <c r="BG188" s="151"/>
      <c r="BH188" s="151"/>
    </row>
    <row r="189" spans="1:60" ht="21" outlineLevel="1" x14ac:dyDescent="0.25">
      <c r="A189" s="158"/>
      <c r="B189" s="159"/>
      <c r="C189" s="271" t="s">
        <v>2487</v>
      </c>
      <c r="D189" s="272"/>
      <c r="E189" s="272"/>
      <c r="F189" s="272"/>
      <c r="G189" s="272"/>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190</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84" t="str">
        <f t="shared" si="0"/>
        <v>Kromě lokálně uvolněného a vypadlého spárování mezi jednotlivými prvky patří k největším poškozením portálu drobné trhliny a mechanické defekty způsobené zvýšeným namáháním rubové strany levé stojky ostění.</v>
      </c>
      <c r="BB189" s="151"/>
      <c r="BC189" s="151"/>
      <c r="BD189" s="151"/>
      <c r="BE189" s="151"/>
      <c r="BF189" s="151"/>
      <c r="BG189" s="151"/>
      <c r="BH189" s="151"/>
    </row>
    <row r="190" spans="1:60" outlineLevel="1" x14ac:dyDescent="0.25">
      <c r="A190" s="158"/>
      <c r="B190" s="159"/>
      <c r="C190" s="192" t="s">
        <v>204</v>
      </c>
      <c r="D190" s="161"/>
      <c r="E190" s="162"/>
      <c r="F190" s="163"/>
      <c r="G190" s="163"/>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190</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271" t="s">
        <v>2366</v>
      </c>
      <c r="D191" s="272"/>
      <c r="E191" s="272"/>
      <c r="F191" s="272"/>
      <c r="G191" s="272"/>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190</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271" t="s">
        <v>1429</v>
      </c>
      <c r="D192" s="272"/>
      <c r="E192" s="272"/>
      <c r="F192" s="272"/>
      <c r="G192" s="272"/>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190</v>
      </c>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271" t="s">
        <v>2488</v>
      </c>
      <c r="D193" s="272"/>
      <c r="E193" s="272"/>
      <c r="F193" s="272"/>
      <c r="G193" s="272"/>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190</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271" t="s">
        <v>2489</v>
      </c>
      <c r="D194" s="272"/>
      <c r="E194" s="272"/>
      <c r="F194" s="272"/>
      <c r="G194" s="272"/>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190</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84" t="str">
        <f>C194</f>
        <v>- osazení nového svlakového dveřního křídla vč. kování 2.23/T formou místní analogie (podrobně viz. Tabulka truhlářských a tesařských prvků)</v>
      </c>
      <c r="BB194" s="151"/>
      <c r="BC194" s="151"/>
      <c r="BD194" s="151"/>
      <c r="BE194" s="151"/>
      <c r="BF194" s="151"/>
      <c r="BG194" s="151"/>
      <c r="BH194" s="151"/>
    </row>
    <row r="195" spans="1:60" outlineLevel="1" x14ac:dyDescent="0.25">
      <c r="A195" s="158"/>
      <c r="B195" s="159"/>
      <c r="C195" s="192" t="s">
        <v>204</v>
      </c>
      <c r="D195" s="161"/>
      <c r="E195" s="162"/>
      <c r="F195" s="163"/>
      <c r="G195" s="163"/>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190</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5">
      <c r="A196" s="158"/>
      <c r="B196" s="159"/>
      <c r="C196" s="271" t="s">
        <v>2319</v>
      </c>
      <c r="D196" s="272"/>
      <c r="E196" s="272"/>
      <c r="F196" s="272"/>
      <c r="G196" s="272"/>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190</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271" t="s">
        <v>864</v>
      </c>
      <c r="D197" s="272"/>
      <c r="E197" s="272"/>
      <c r="F197" s="272"/>
      <c r="G197" s="272"/>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190</v>
      </c>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ht="21" outlineLevel="1" x14ac:dyDescent="0.25">
      <c r="A198" s="158"/>
      <c r="B198" s="159"/>
      <c r="C198" s="271" t="s">
        <v>2490</v>
      </c>
      <c r="D198" s="272"/>
      <c r="E198" s="272"/>
      <c r="F198" s="272"/>
      <c r="G198" s="272"/>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190</v>
      </c>
      <c r="AH198" s="151"/>
      <c r="AI198" s="151"/>
      <c r="AJ198" s="151"/>
      <c r="AK198" s="151"/>
      <c r="AL198" s="151"/>
      <c r="AM198" s="151"/>
      <c r="AN198" s="151"/>
      <c r="AO198" s="151"/>
      <c r="AP198" s="151"/>
      <c r="AQ198" s="151"/>
      <c r="AR198" s="151"/>
      <c r="AS198" s="151"/>
      <c r="AT198" s="151"/>
      <c r="AU198" s="151"/>
      <c r="AV198" s="151"/>
      <c r="AW198" s="151"/>
      <c r="AX198" s="151"/>
      <c r="AY198" s="151"/>
      <c r="AZ198" s="151"/>
      <c r="BA198" s="184" t="str">
        <f>C198</f>
        <v>- lokální zajištění dochovaných povrchových úprav (ve spolupráci s restaurátory s licencí MK ČR pro restaurování figurálních nástěnných maleb; přesný rozsah bude dohodnut před započetím prací)</v>
      </c>
      <c r="BB198" s="151"/>
      <c r="BC198" s="151"/>
      <c r="BD198" s="151"/>
      <c r="BE198" s="151"/>
      <c r="BF198" s="151"/>
      <c r="BG198" s="151"/>
      <c r="BH198" s="151"/>
    </row>
    <row r="199" spans="1:60" outlineLevel="1" x14ac:dyDescent="0.25">
      <c r="A199" s="158"/>
      <c r="B199" s="159"/>
      <c r="C199" s="192" t="s">
        <v>204</v>
      </c>
      <c r="D199" s="161"/>
      <c r="E199" s="162"/>
      <c r="F199" s="163"/>
      <c r="G199" s="163"/>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190</v>
      </c>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192" t="s">
        <v>204</v>
      </c>
      <c r="D200" s="161"/>
      <c r="E200" s="162"/>
      <c r="F200" s="163"/>
      <c r="G200" s="163"/>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190</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271" t="s">
        <v>2267</v>
      </c>
      <c r="D201" s="272"/>
      <c r="E201" s="272"/>
      <c r="F201" s="272"/>
      <c r="G201" s="272"/>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190</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84" t="str">
        <f>C201</f>
        <v>dále viz Restaurátorsko-konzervační intence pro restaurování vybraných prostor hradu Bečov nad Teplou.</v>
      </c>
      <c r="BB201" s="151"/>
      <c r="BC201" s="151"/>
      <c r="BD201" s="151"/>
      <c r="BE201" s="151"/>
      <c r="BF201" s="151"/>
      <c r="BG201" s="151"/>
      <c r="BH201" s="151"/>
    </row>
    <row r="202" spans="1:60" ht="20.399999999999999" outlineLevel="1" x14ac:dyDescent="0.25">
      <c r="A202" s="177">
        <v>15</v>
      </c>
      <c r="B202" s="178" t="s">
        <v>2491</v>
      </c>
      <c r="C202" s="187" t="s">
        <v>2492</v>
      </c>
      <c r="D202" s="179" t="s">
        <v>255</v>
      </c>
      <c r="E202" s="180">
        <v>1</v>
      </c>
      <c r="F202" s="181">
        <v>31200</v>
      </c>
      <c r="G202" s="182">
        <f>ROUND(E202*F202,2)</f>
        <v>31200</v>
      </c>
      <c r="H202" s="181"/>
      <c r="I202" s="182">
        <f>ROUND(E202*H202,2)</f>
        <v>0</v>
      </c>
      <c r="J202" s="181"/>
      <c r="K202" s="182">
        <f>ROUND(E202*J202,2)</f>
        <v>0</v>
      </c>
      <c r="L202" s="182">
        <v>21</v>
      </c>
      <c r="M202" s="182">
        <f>G202*(1+L202/100)</f>
        <v>37752</v>
      </c>
      <c r="N202" s="182">
        <v>0.01</v>
      </c>
      <c r="O202" s="182">
        <f>ROUND(E202*N202,2)</f>
        <v>0.01</v>
      </c>
      <c r="P202" s="182">
        <v>0</v>
      </c>
      <c r="Q202" s="182">
        <f>ROUND(E202*P202,2)</f>
        <v>0</v>
      </c>
      <c r="R202" s="182"/>
      <c r="S202" s="182" t="s">
        <v>277</v>
      </c>
      <c r="T202" s="183" t="s">
        <v>186</v>
      </c>
      <c r="U202" s="160">
        <v>0</v>
      </c>
      <c r="V202" s="160">
        <f>ROUND(E202*U202,2)</f>
        <v>0</v>
      </c>
      <c r="W202" s="160"/>
      <c r="X202" s="160" t="s">
        <v>310</v>
      </c>
      <c r="Y202" s="151"/>
      <c r="Z202" s="151"/>
      <c r="AA202" s="151"/>
      <c r="AB202" s="151"/>
      <c r="AC202" s="151"/>
      <c r="AD202" s="151"/>
      <c r="AE202" s="151"/>
      <c r="AF202" s="151"/>
      <c r="AG202" s="151" t="s">
        <v>311</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58"/>
      <c r="B203" s="159"/>
      <c r="C203" s="260" t="s">
        <v>1423</v>
      </c>
      <c r="D203" s="261"/>
      <c r="E203" s="261"/>
      <c r="F203" s="261"/>
      <c r="G203" s="261"/>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190</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84" t="str">
        <f>C203</f>
        <v>2.NP - 1. patro, popis prvku a návrh na jeho opravu nebo restaurování viz D1.1.9 Tabulky kamenických prvků</v>
      </c>
      <c r="BB203" s="151"/>
      <c r="BC203" s="151"/>
      <c r="BD203" s="151"/>
      <c r="BE203" s="151"/>
      <c r="BF203" s="151"/>
      <c r="BG203" s="151"/>
      <c r="BH203" s="151"/>
    </row>
    <row r="204" spans="1:60" outlineLevel="1" x14ac:dyDescent="0.25">
      <c r="A204" s="158"/>
      <c r="B204" s="159"/>
      <c r="C204" s="192" t="s">
        <v>204</v>
      </c>
      <c r="D204" s="161"/>
      <c r="E204" s="162"/>
      <c r="F204" s="163"/>
      <c r="G204" s="163"/>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190</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5">
      <c r="A205" s="158"/>
      <c r="B205" s="159"/>
      <c r="C205" s="271" t="s">
        <v>2493</v>
      </c>
      <c r="D205" s="272"/>
      <c r="E205" s="272"/>
      <c r="F205" s="272"/>
      <c r="G205" s="272"/>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190</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84" t="str">
        <f>C205</f>
        <v>Kamenné ostění - pozdně gotický portál půlkruhově zakončený s bohatou profilací ve východní stěně místnosti SK_201 (vstup do Kaple);</v>
      </c>
      <c r="BB205" s="151"/>
      <c r="BC205" s="151"/>
      <c r="BD205" s="151"/>
      <c r="BE205" s="151"/>
      <c r="BF205" s="151"/>
      <c r="BG205" s="151"/>
      <c r="BH205" s="151"/>
    </row>
    <row r="206" spans="1:60" outlineLevel="1" x14ac:dyDescent="0.25">
      <c r="A206" s="158"/>
      <c r="B206" s="159"/>
      <c r="C206" s="271" t="s">
        <v>2494</v>
      </c>
      <c r="D206" s="272"/>
      <c r="E206" s="272"/>
      <c r="F206" s="272"/>
      <c r="G206" s="272"/>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190</v>
      </c>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5">
      <c r="A207" s="158"/>
      <c r="B207" s="159"/>
      <c r="C207" s="192" t="s">
        <v>204</v>
      </c>
      <c r="D207" s="161"/>
      <c r="E207" s="162"/>
      <c r="F207" s="163"/>
      <c r="G207" s="163"/>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190</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271" t="s">
        <v>313</v>
      </c>
      <c r="D208" s="272"/>
      <c r="E208" s="272"/>
      <c r="F208" s="272"/>
      <c r="G208" s="272"/>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190</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ht="31.2" outlineLevel="1" x14ac:dyDescent="0.25">
      <c r="A209" s="158"/>
      <c r="B209" s="159"/>
      <c r="C209" s="271" t="s">
        <v>2495</v>
      </c>
      <c r="D209" s="272"/>
      <c r="E209" s="272"/>
      <c r="F209" s="272"/>
      <c r="G209" s="272"/>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190</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84" t="str">
        <f t="shared" ref="BA209:BA214" si="1">C209</f>
        <v>Tento portál propojuje místnost SK_201 s druhým patrem kaple. Jedná se o půlkruhem ukončené pozdně gotické ostění s bohatou profilací, v níž se mísí tvarosloví pozdní gotiky a saské renesance. Ze soklové části v podobě hladkého výrazného okosení vybíhá profilace střídající oblouny a výžlabky s tím, že oblouny vyrůstají z válcových soklíků členěných tordovaným žlábkováním.</v>
      </c>
      <c r="BB209" s="151"/>
      <c r="BC209" s="151"/>
      <c r="BD209" s="151"/>
      <c r="BE209" s="151"/>
      <c r="BF209" s="151"/>
      <c r="BG209" s="151"/>
      <c r="BH209" s="151"/>
    </row>
    <row r="210" spans="1:60" ht="31.2" outlineLevel="1" x14ac:dyDescent="0.25">
      <c r="A210" s="158"/>
      <c r="B210" s="159"/>
      <c r="C210" s="271" t="s">
        <v>2496</v>
      </c>
      <c r="D210" s="272"/>
      <c r="E210" s="272"/>
      <c r="F210" s="272"/>
      <c r="G210" s="272"/>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190</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84" t="str">
        <f t="shared" si="1"/>
        <v>Jedná se o velmi jemnou a precisní kamenickou práci doloženou značkami mistrů, kteří tento prvek zhotovili. Na povrchu ostění se dochovaly četné pozůstatky starších povrchových úprav. Podobně jako jinde jsou vnější strany ostění překryty tenkými vrstvičkami omítek, které sem byly přetaženy z okolních úseků zdí, což platí pro lícovou i rubovou stranu portálu.</v>
      </c>
      <c r="BB210" s="151"/>
      <c r="BC210" s="151"/>
      <c r="BD210" s="151"/>
      <c r="BE210" s="151"/>
      <c r="BF210" s="151"/>
      <c r="BG210" s="151"/>
      <c r="BH210" s="151"/>
    </row>
    <row r="211" spans="1:60" ht="41.4" outlineLevel="1" x14ac:dyDescent="0.25">
      <c r="A211" s="158"/>
      <c r="B211" s="159"/>
      <c r="C211" s="271" t="s">
        <v>2497</v>
      </c>
      <c r="D211" s="272"/>
      <c r="E211" s="272"/>
      <c r="F211" s="272"/>
      <c r="G211" s="272"/>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190</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84" t="str">
        <f t="shared" si="1"/>
        <v>Celý portál se skládá z vysokého hranolového prahu, dvou stojek a dvou dílů záklenku. Jednotlivé díly byly vysekány velmi přesně a osazeny na tenkou spáru. Na vnitřní části levé stojky se nacházejí dva otvory po kovářských prvcích souvisejících s osazením dveří uzavírajících původně tento prostup. V obou otvorech se dodnes nacházejí části těchto kovových prvků, které jsou mírně korodované. Podobný zbytek kovového čepu se nachází také na vnitřní straně pravé stojky.</v>
      </c>
      <c r="BB211" s="151"/>
      <c r="BC211" s="151"/>
      <c r="BD211" s="151"/>
      <c r="BE211" s="151"/>
      <c r="BF211" s="151"/>
      <c r="BG211" s="151"/>
      <c r="BH211" s="151"/>
    </row>
    <row r="212" spans="1:60" ht="31.2" outlineLevel="1" x14ac:dyDescent="0.25">
      <c r="A212" s="158"/>
      <c r="B212" s="159"/>
      <c r="C212" s="271" t="s">
        <v>2498</v>
      </c>
      <c r="D212" s="272"/>
      <c r="E212" s="272"/>
      <c r="F212" s="272"/>
      <c r="G212" s="272"/>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190</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84" t="str">
        <f t="shared" si="1"/>
        <v>Povrch ostění pokrývá nesouvislá vrstva prachových nečistot, místy však v důsledku pochozího provozu portálem v minulosti jsou nečistoty zapité hlouběji do povrchu kamene. Následkem pochozího provozu a lokálního zvýšeného namáhání ostění zavěšenými dveřmi se objevují rozsáhlejší mechanická poškození, která vypovídají o stáří a způsobu používání tohoto kamenického prvku.</v>
      </c>
      <c r="BB212" s="151"/>
      <c r="BC212" s="151"/>
      <c r="BD212" s="151"/>
      <c r="BE212" s="151"/>
      <c r="BF212" s="151"/>
      <c r="BG212" s="151"/>
      <c r="BH212" s="151"/>
    </row>
    <row r="213" spans="1:60" ht="41.4" outlineLevel="1" x14ac:dyDescent="0.25">
      <c r="A213" s="158"/>
      <c r="B213" s="159"/>
      <c r="C213" s="271" t="s">
        <v>2499</v>
      </c>
      <c r="D213" s="272"/>
      <c r="E213" s="272"/>
      <c r="F213" s="272"/>
      <c r="G213" s="272"/>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190</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84" t="str">
        <f t="shared" si="1"/>
        <v>Kromě lokálně uvolněného a vypadlého spárování mezi jednotlivými prvky patří k největším poškozením portálu trhlina, která se propisuje spárou mezi oběma díly záklenku. Spára se zde rozevírá směrem dolů a přímo na ni navazuje velká trhlina v přilehlé části zdiva. Je zřejmé, že celá konstrukce se zde deformuje. Jedná se o pokračování poruchy, která se propisuje celým prostorem kaple a která se projevuje odtržením klenebních kápí od žeber a rozvojem trhlin v dolních úsecích žeber klenby.</v>
      </c>
      <c r="BB213" s="151"/>
      <c r="BC213" s="151"/>
      <c r="BD213" s="151"/>
      <c r="BE213" s="151"/>
      <c r="BF213" s="151"/>
      <c r="BG213" s="151"/>
      <c r="BH213" s="151"/>
    </row>
    <row r="214" spans="1:60" ht="21" outlineLevel="1" x14ac:dyDescent="0.25">
      <c r="A214" s="158"/>
      <c r="B214" s="159"/>
      <c r="C214" s="271" t="s">
        <v>2500</v>
      </c>
      <c r="D214" s="272"/>
      <c r="E214" s="272"/>
      <c r="F214" s="272"/>
      <c r="G214" s="272"/>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190</v>
      </c>
      <c r="AH214" s="151"/>
      <c r="AI214" s="151"/>
      <c r="AJ214" s="151"/>
      <c r="AK214" s="151"/>
      <c r="AL214" s="151"/>
      <c r="AM214" s="151"/>
      <c r="AN214" s="151"/>
      <c r="AO214" s="151"/>
      <c r="AP214" s="151"/>
      <c r="AQ214" s="151"/>
      <c r="AR214" s="151"/>
      <c r="AS214" s="151"/>
      <c r="AT214" s="151"/>
      <c r="AU214" s="151"/>
      <c r="AV214" s="151"/>
      <c r="AW214" s="151"/>
      <c r="AX214" s="151"/>
      <c r="AY214" s="151"/>
      <c r="AZ214" s="151"/>
      <c r="BA214" s="184" t="str">
        <f t="shared" si="1"/>
        <v>Pravděpodobně se stejnou statickou poruchou souvisí vydrolení a rozpraskání úseků zdiva po stranách stojek portálu, nejvíce právě na rubové straně, která se obrací do prostoru hradní kaple.</v>
      </c>
      <c r="BB214" s="151"/>
      <c r="BC214" s="151"/>
      <c r="BD214" s="151"/>
      <c r="BE214" s="151"/>
      <c r="BF214" s="151"/>
      <c r="BG214" s="151"/>
      <c r="BH214" s="151"/>
    </row>
    <row r="215" spans="1:60" outlineLevel="1" x14ac:dyDescent="0.25">
      <c r="A215" s="158"/>
      <c r="B215" s="159"/>
      <c r="C215" s="192" t="s">
        <v>204</v>
      </c>
      <c r="D215" s="161"/>
      <c r="E215" s="162"/>
      <c r="F215" s="163"/>
      <c r="G215" s="163"/>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271" t="s">
        <v>2366</v>
      </c>
      <c r="D216" s="272"/>
      <c r="E216" s="272"/>
      <c r="F216" s="272"/>
      <c r="G216" s="272"/>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190</v>
      </c>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271" t="s">
        <v>1429</v>
      </c>
      <c r="D217" s="272"/>
      <c r="E217" s="272"/>
      <c r="F217" s="272"/>
      <c r="G217" s="272"/>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190</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271" t="s">
        <v>2501</v>
      </c>
      <c r="D218" s="272"/>
      <c r="E218" s="272"/>
      <c r="F218" s="272"/>
      <c r="G218" s="272"/>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190</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58"/>
      <c r="B219" s="159"/>
      <c r="C219" s="271" t="s">
        <v>2488</v>
      </c>
      <c r="D219" s="272"/>
      <c r="E219" s="272"/>
      <c r="F219" s="272"/>
      <c r="G219" s="272"/>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190</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271" t="s">
        <v>2502</v>
      </c>
      <c r="D220" s="272"/>
      <c r="E220" s="272"/>
      <c r="F220" s="272"/>
      <c r="G220" s="272"/>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190</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84" t="str">
        <f>C220</f>
        <v>- související úpravy dveřní niky: osazení demontovatelné dřevěné podesty a zábradlí 2.21/T (podrobně viz. Tabulka truhlářských a tesařských prvků)</v>
      </c>
      <c r="BB220" s="151"/>
      <c r="BC220" s="151"/>
      <c r="BD220" s="151"/>
      <c r="BE220" s="151"/>
      <c r="BF220" s="151"/>
      <c r="BG220" s="151"/>
      <c r="BH220" s="151"/>
    </row>
    <row r="221" spans="1:60" outlineLevel="1" x14ac:dyDescent="0.25">
      <c r="A221" s="158"/>
      <c r="B221" s="159"/>
      <c r="C221" s="192" t="s">
        <v>204</v>
      </c>
      <c r="D221" s="161"/>
      <c r="E221" s="162"/>
      <c r="F221" s="163"/>
      <c r="G221" s="163"/>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190</v>
      </c>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271" t="s">
        <v>2319</v>
      </c>
      <c r="D222" s="272"/>
      <c r="E222" s="272"/>
      <c r="F222" s="272"/>
      <c r="G222" s="272"/>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190</v>
      </c>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271" t="s">
        <v>864</v>
      </c>
      <c r="D223" s="272"/>
      <c r="E223" s="272"/>
      <c r="F223" s="272"/>
      <c r="G223" s="272"/>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190</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271" t="s">
        <v>874</v>
      </c>
      <c r="D224" s="272"/>
      <c r="E224" s="272"/>
      <c r="F224" s="272"/>
      <c r="G224" s="272"/>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190</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ht="21" outlineLevel="1" x14ac:dyDescent="0.25">
      <c r="A225" s="158"/>
      <c r="B225" s="159"/>
      <c r="C225" s="271" t="s">
        <v>2503</v>
      </c>
      <c r="D225" s="272"/>
      <c r="E225" s="272"/>
      <c r="F225" s="272"/>
      <c r="G225" s="272"/>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190</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84" t="str">
        <f>C225</f>
        <v>- vyklínování horní části portálu se snahou vrátit tento úsek do původní polohy a následné důsledné vyplnění navazujících trhlin injektážním prostředkem na minerální bázi určeným na kámen a opětovné vyzdění uvolněného a vypadlého zdiva</v>
      </c>
      <c r="BB225" s="151"/>
      <c r="BC225" s="151"/>
      <c r="BD225" s="151"/>
      <c r="BE225" s="151"/>
      <c r="BF225" s="151"/>
      <c r="BG225" s="151"/>
      <c r="BH225" s="151"/>
    </row>
    <row r="226" spans="1:60" outlineLevel="1" x14ac:dyDescent="0.25">
      <c r="A226" s="158"/>
      <c r="B226" s="159"/>
      <c r="C226" s="271" t="s">
        <v>2504</v>
      </c>
      <c r="D226" s="272"/>
      <c r="E226" s="272"/>
      <c r="F226" s="272"/>
      <c r="G226" s="272"/>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190</v>
      </c>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92" t="s">
        <v>204</v>
      </c>
      <c r="D227" s="161"/>
      <c r="E227" s="162"/>
      <c r="F227" s="163"/>
      <c r="G227" s="163"/>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190</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271" t="s">
        <v>2267</v>
      </c>
      <c r="D228" s="272"/>
      <c r="E228" s="272"/>
      <c r="F228" s="272"/>
      <c r="G228" s="272"/>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190</v>
      </c>
      <c r="AH228" s="151"/>
      <c r="AI228" s="151"/>
      <c r="AJ228" s="151"/>
      <c r="AK228" s="151"/>
      <c r="AL228" s="151"/>
      <c r="AM228" s="151"/>
      <c r="AN228" s="151"/>
      <c r="AO228" s="151"/>
      <c r="AP228" s="151"/>
      <c r="AQ228" s="151"/>
      <c r="AR228" s="151"/>
      <c r="AS228" s="151"/>
      <c r="AT228" s="151"/>
      <c r="AU228" s="151"/>
      <c r="AV228" s="151"/>
      <c r="AW228" s="151"/>
      <c r="AX228" s="151"/>
      <c r="AY228" s="151"/>
      <c r="AZ228" s="151"/>
      <c r="BA228" s="184" t="str">
        <f>C228</f>
        <v>dále viz Restaurátorsko-konzervační intence pro restaurování vybraných prostor hradu Bečov nad Teplou.</v>
      </c>
      <c r="BB228" s="151"/>
      <c r="BC228" s="151"/>
      <c r="BD228" s="151"/>
      <c r="BE228" s="151"/>
      <c r="BF228" s="151"/>
      <c r="BG228" s="151"/>
      <c r="BH228" s="151"/>
    </row>
    <row r="229" spans="1:60" ht="20.399999999999999" outlineLevel="1" x14ac:dyDescent="0.25">
      <c r="A229" s="177">
        <v>16</v>
      </c>
      <c r="B229" s="178" t="s">
        <v>2505</v>
      </c>
      <c r="C229" s="187" t="s">
        <v>2506</v>
      </c>
      <c r="D229" s="179" t="s">
        <v>255</v>
      </c>
      <c r="E229" s="180">
        <v>1</v>
      </c>
      <c r="F229" s="181">
        <v>14400</v>
      </c>
      <c r="G229" s="182">
        <f>ROUND(E229*F229,2)</f>
        <v>14400</v>
      </c>
      <c r="H229" s="181"/>
      <c r="I229" s="182">
        <f>ROUND(E229*H229,2)</f>
        <v>0</v>
      </c>
      <c r="J229" s="181"/>
      <c r="K229" s="182">
        <f>ROUND(E229*J229,2)</f>
        <v>0</v>
      </c>
      <c r="L229" s="182">
        <v>21</v>
      </c>
      <c r="M229" s="182">
        <f>G229*(1+L229/100)</f>
        <v>17424</v>
      </c>
      <c r="N229" s="182">
        <v>0.05</v>
      </c>
      <c r="O229" s="182">
        <f>ROUND(E229*N229,2)</f>
        <v>0.05</v>
      </c>
      <c r="P229" s="182">
        <v>0</v>
      </c>
      <c r="Q229" s="182">
        <f>ROUND(E229*P229,2)</f>
        <v>0</v>
      </c>
      <c r="R229" s="182"/>
      <c r="S229" s="182" t="s">
        <v>277</v>
      </c>
      <c r="T229" s="183" t="s">
        <v>186</v>
      </c>
      <c r="U229" s="160">
        <v>0</v>
      </c>
      <c r="V229" s="160">
        <f>ROUND(E229*U229,2)</f>
        <v>0</v>
      </c>
      <c r="W229" s="160"/>
      <c r="X229" s="160" t="s">
        <v>310</v>
      </c>
      <c r="Y229" s="151"/>
      <c r="Z229" s="151"/>
      <c r="AA229" s="151"/>
      <c r="AB229" s="151"/>
      <c r="AC229" s="151"/>
      <c r="AD229" s="151"/>
      <c r="AE229" s="151"/>
      <c r="AF229" s="151"/>
      <c r="AG229" s="151" t="s">
        <v>311</v>
      </c>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5">
      <c r="A230" s="158"/>
      <c r="B230" s="159"/>
      <c r="C230" s="260" t="s">
        <v>1423</v>
      </c>
      <c r="D230" s="261"/>
      <c r="E230" s="261"/>
      <c r="F230" s="261"/>
      <c r="G230" s="261"/>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190</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84" t="str">
        <f>C230</f>
        <v>2.NP - 1. patro, popis prvku a návrh na jeho opravu nebo restaurování viz D1.1.9 Tabulky kamenických prvků</v>
      </c>
      <c r="BB230" s="151"/>
      <c r="BC230" s="151"/>
      <c r="BD230" s="151"/>
      <c r="BE230" s="151"/>
      <c r="BF230" s="151"/>
      <c r="BG230" s="151"/>
      <c r="BH230" s="151"/>
    </row>
    <row r="231" spans="1:60" outlineLevel="1" x14ac:dyDescent="0.25">
      <c r="A231" s="158"/>
      <c r="B231" s="159"/>
      <c r="C231" s="192" t="s">
        <v>204</v>
      </c>
      <c r="D231" s="161"/>
      <c r="E231" s="162"/>
      <c r="F231" s="163"/>
      <c r="G231" s="163"/>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190</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ht="21" outlineLevel="1" x14ac:dyDescent="0.25">
      <c r="A232" s="158"/>
      <c r="B232" s="159"/>
      <c r="C232" s="271" t="s">
        <v>2507</v>
      </c>
      <c r="D232" s="272"/>
      <c r="E232" s="272"/>
      <c r="F232" s="272"/>
      <c r="G232" s="272"/>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190</v>
      </c>
      <c r="AH232" s="151"/>
      <c r="AI232" s="151"/>
      <c r="AJ232" s="151"/>
      <c r="AK232" s="151"/>
      <c r="AL232" s="151"/>
      <c r="AM232" s="151"/>
      <c r="AN232" s="151"/>
      <c r="AO232" s="151"/>
      <c r="AP232" s="151"/>
      <c r="AQ232" s="151"/>
      <c r="AR232" s="151"/>
      <c r="AS232" s="151"/>
      <c r="AT232" s="151"/>
      <c r="AU232" s="151"/>
      <c r="AV232" s="151"/>
      <c r="AW232" s="151"/>
      <c r="AX232" s="151"/>
      <c r="AY232" s="151"/>
      <c r="AZ232" s="151"/>
      <c r="BA232" s="184" t="str">
        <f>C232</f>
        <v>Kamenná sedátka s vyžlabenou spodní hranou konzolového přesahu (pravá část z většiny nahrazená betonovou mazaninou) pod ostěním sdruženého okna v severní stěně místnosti SK_201 (pravé okno);</v>
      </c>
      <c r="BB232" s="151"/>
      <c r="BC232" s="151"/>
      <c r="BD232" s="151"/>
      <c r="BE232" s="151"/>
      <c r="BF232" s="151"/>
      <c r="BG232" s="151"/>
      <c r="BH232" s="151"/>
    </row>
    <row r="233" spans="1:60" outlineLevel="1" x14ac:dyDescent="0.25">
      <c r="A233" s="158"/>
      <c r="B233" s="159"/>
      <c r="C233" s="271" t="s">
        <v>2508</v>
      </c>
      <c r="D233" s="272"/>
      <c r="E233" s="272"/>
      <c r="F233" s="272"/>
      <c r="G233" s="272"/>
      <c r="H233" s="160"/>
      <c r="I233" s="160"/>
      <c r="J233" s="160"/>
      <c r="K233" s="160"/>
      <c r="L233" s="160"/>
      <c r="M233" s="160"/>
      <c r="N233" s="160"/>
      <c r="O233" s="160"/>
      <c r="P233" s="160"/>
      <c r="Q233" s="160"/>
      <c r="R233" s="160"/>
      <c r="S233" s="160"/>
      <c r="T233" s="160"/>
      <c r="U233" s="160"/>
      <c r="V233" s="160"/>
      <c r="W233" s="160"/>
      <c r="X233" s="160"/>
      <c r="Y233" s="151"/>
      <c r="Z233" s="151"/>
      <c r="AA233" s="151"/>
      <c r="AB233" s="151"/>
      <c r="AC233" s="151"/>
      <c r="AD233" s="151"/>
      <c r="AE233" s="151"/>
      <c r="AF233" s="151"/>
      <c r="AG233" s="151" t="s">
        <v>190</v>
      </c>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192" t="s">
        <v>204</v>
      </c>
      <c r="D234" s="161"/>
      <c r="E234" s="162"/>
      <c r="F234" s="163"/>
      <c r="G234" s="163"/>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190</v>
      </c>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5">
      <c r="A235" s="158"/>
      <c r="B235" s="159"/>
      <c r="C235" s="271" t="s">
        <v>313</v>
      </c>
      <c r="D235" s="272"/>
      <c r="E235" s="272"/>
      <c r="F235" s="272"/>
      <c r="G235" s="272"/>
      <c r="H235" s="160"/>
      <c r="I235" s="160"/>
      <c r="J235" s="160"/>
      <c r="K235" s="160"/>
      <c r="L235" s="160"/>
      <c r="M235" s="160"/>
      <c r="N235" s="160"/>
      <c r="O235" s="160"/>
      <c r="P235" s="160"/>
      <c r="Q235" s="160"/>
      <c r="R235" s="160"/>
      <c r="S235" s="160"/>
      <c r="T235" s="160"/>
      <c r="U235" s="160"/>
      <c r="V235" s="160"/>
      <c r="W235" s="160"/>
      <c r="X235" s="160"/>
      <c r="Y235" s="151"/>
      <c r="Z235" s="151"/>
      <c r="AA235" s="151"/>
      <c r="AB235" s="151"/>
      <c r="AC235" s="151"/>
      <c r="AD235" s="151"/>
      <c r="AE235" s="151"/>
      <c r="AF235" s="151"/>
      <c r="AG235" s="151" t="s">
        <v>190</v>
      </c>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ht="31.2" outlineLevel="1" x14ac:dyDescent="0.25">
      <c r="A236" s="158"/>
      <c r="B236" s="159"/>
      <c r="C236" s="271" t="s">
        <v>2509</v>
      </c>
      <c r="D236" s="272"/>
      <c r="E236" s="272"/>
      <c r="F236" s="272"/>
      <c r="G236" s="272"/>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190</v>
      </c>
      <c r="AH236" s="151"/>
      <c r="AI236" s="151"/>
      <c r="AJ236" s="151"/>
      <c r="AK236" s="151"/>
      <c r="AL236" s="151"/>
      <c r="AM236" s="151"/>
      <c r="AN236" s="151"/>
      <c r="AO236" s="151"/>
      <c r="AP236" s="151"/>
      <c r="AQ236" s="151"/>
      <c r="AR236" s="151"/>
      <c r="AS236" s="151"/>
      <c r="AT236" s="151"/>
      <c r="AU236" s="151"/>
      <c r="AV236" s="151"/>
      <c r="AW236" s="151"/>
      <c r="AX236" s="151"/>
      <c r="AY236" s="151"/>
      <c r="AZ236" s="151"/>
      <c r="BA236" s="184" t="str">
        <f>C236</f>
        <v>Pod výše popsaným kamenným ostěním se v hluboké špaletě okenního výklenku nacházejí dvě sedátka vyzděná z lomového kamene, v případě levého sedátka se svrchní stranou zakrytou kamennými kvádry, v případě pravého sedátka zakryté kamennou deskou jen v zadní třetině sedací plochy. Levé kamenné sedátko se skládá celkem ze čtyř dílů s tím, že díly, které se nacházejí na čelní straně sedací plochy, jsou profilované.</v>
      </c>
      <c r="BB236" s="151"/>
      <c r="BC236" s="151"/>
      <c r="BD236" s="151"/>
      <c r="BE236" s="151"/>
      <c r="BF236" s="151"/>
      <c r="BG236" s="151"/>
      <c r="BH236" s="151"/>
    </row>
    <row r="237" spans="1:60" ht="31.2" outlineLevel="1" x14ac:dyDescent="0.25">
      <c r="A237" s="158"/>
      <c r="B237" s="159"/>
      <c r="C237" s="271" t="s">
        <v>2510</v>
      </c>
      <c r="D237" s="272"/>
      <c r="E237" s="272"/>
      <c r="F237" s="272"/>
      <c r="G237" s="272"/>
      <c r="H237" s="160"/>
      <c r="I237" s="160"/>
      <c r="J237" s="160"/>
      <c r="K237" s="160"/>
      <c r="L237" s="160"/>
      <c r="M237" s="160"/>
      <c r="N237" s="160"/>
      <c r="O237" s="160"/>
      <c r="P237" s="160"/>
      <c r="Q237" s="160"/>
      <c r="R237" s="160"/>
      <c r="S237" s="160"/>
      <c r="T237" s="160"/>
      <c r="U237" s="160"/>
      <c r="V237" s="160"/>
      <c r="W237" s="160"/>
      <c r="X237" s="160"/>
      <c r="Y237" s="151"/>
      <c r="Z237" s="151"/>
      <c r="AA237" s="151"/>
      <c r="AB237" s="151"/>
      <c r="AC237" s="151"/>
      <c r="AD237" s="151"/>
      <c r="AE237" s="151"/>
      <c r="AF237" s="151"/>
      <c r="AG237" s="151" t="s">
        <v>190</v>
      </c>
      <c r="AH237" s="151"/>
      <c r="AI237" s="151"/>
      <c r="AJ237" s="151"/>
      <c r="AK237" s="151"/>
      <c r="AL237" s="151"/>
      <c r="AM237" s="151"/>
      <c r="AN237" s="151"/>
      <c r="AO237" s="151"/>
      <c r="AP237" s="151"/>
      <c r="AQ237" s="151"/>
      <c r="AR237" s="151"/>
      <c r="AS237" s="151"/>
      <c r="AT237" s="151"/>
      <c r="AU237" s="151"/>
      <c r="AV237" s="151"/>
      <c r="AW237" s="151"/>
      <c r="AX237" s="151"/>
      <c r="AY237" s="151"/>
      <c r="AZ237" s="151"/>
      <c r="BA237" s="184" t="str">
        <f>C237</f>
        <v>Na povrchu jednotlivých kamenných částí sedátka se nacházejí prachové depozity, na bočních stranách se pak objevují také pozůstatky starších povrchových úprav. Jednotlivé díly sedátka jsou uvolněné, spárování mezi nimi je totiž vypadlé. Navíc zdivo pod krajními díly sedátka je také zčásti rozvolněné. Čelní krajní díl sedátka je natolik uvolněný, že hrozí jeho posunutí ze stávajícího místa a případný pád.</v>
      </c>
      <c r="BB237" s="151"/>
      <c r="BC237" s="151"/>
      <c r="BD237" s="151"/>
      <c r="BE237" s="151"/>
      <c r="BF237" s="151"/>
      <c r="BG237" s="151"/>
      <c r="BH237" s="151"/>
    </row>
    <row r="238" spans="1:60" outlineLevel="1" x14ac:dyDescent="0.25">
      <c r="A238" s="158"/>
      <c r="B238" s="159"/>
      <c r="C238" s="192" t="s">
        <v>204</v>
      </c>
      <c r="D238" s="161"/>
      <c r="E238" s="162"/>
      <c r="F238" s="163"/>
      <c r="G238" s="163"/>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190</v>
      </c>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outlineLevel="1" x14ac:dyDescent="0.25">
      <c r="A239" s="158"/>
      <c r="B239" s="159"/>
      <c r="C239" s="271" t="s">
        <v>2366</v>
      </c>
      <c r="D239" s="272"/>
      <c r="E239" s="272"/>
      <c r="F239" s="272"/>
      <c r="G239" s="272"/>
      <c r="H239" s="160"/>
      <c r="I239" s="160"/>
      <c r="J239" s="160"/>
      <c r="K239" s="160"/>
      <c r="L239" s="160"/>
      <c r="M239" s="160"/>
      <c r="N239" s="160"/>
      <c r="O239" s="160"/>
      <c r="P239" s="160"/>
      <c r="Q239" s="160"/>
      <c r="R239" s="160"/>
      <c r="S239" s="160"/>
      <c r="T239" s="160"/>
      <c r="U239" s="160"/>
      <c r="V239" s="160"/>
      <c r="W239" s="160"/>
      <c r="X239" s="160"/>
      <c r="Y239" s="151"/>
      <c r="Z239" s="151"/>
      <c r="AA239" s="151"/>
      <c r="AB239" s="151"/>
      <c r="AC239" s="151"/>
      <c r="AD239" s="151"/>
      <c r="AE239" s="151"/>
      <c r="AF239" s="151"/>
      <c r="AG239" s="151" t="s">
        <v>190</v>
      </c>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outlineLevel="1" x14ac:dyDescent="0.25">
      <c r="A240" s="158"/>
      <c r="B240" s="159"/>
      <c r="C240" s="271" t="s">
        <v>1429</v>
      </c>
      <c r="D240" s="272"/>
      <c r="E240" s="272"/>
      <c r="F240" s="272"/>
      <c r="G240" s="272"/>
      <c r="H240" s="160"/>
      <c r="I240" s="160"/>
      <c r="J240" s="160"/>
      <c r="K240" s="160"/>
      <c r="L240" s="160"/>
      <c r="M240" s="160"/>
      <c r="N240" s="160"/>
      <c r="O240" s="160"/>
      <c r="P240" s="160"/>
      <c r="Q240" s="160"/>
      <c r="R240" s="160"/>
      <c r="S240" s="160"/>
      <c r="T240" s="160"/>
      <c r="U240" s="160"/>
      <c r="V240" s="160"/>
      <c r="W240" s="160"/>
      <c r="X240" s="160"/>
      <c r="Y240" s="151"/>
      <c r="Z240" s="151"/>
      <c r="AA240" s="151"/>
      <c r="AB240" s="151"/>
      <c r="AC240" s="151"/>
      <c r="AD240" s="151"/>
      <c r="AE240" s="151"/>
      <c r="AF240" s="151"/>
      <c r="AG240" s="151" t="s">
        <v>190</v>
      </c>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1" x14ac:dyDescent="0.25">
      <c r="A241" s="158"/>
      <c r="B241" s="159"/>
      <c r="C241" s="271" t="s">
        <v>2511</v>
      </c>
      <c r="D241" s="272"/>
      <c r="E241" s="272"/>
      <c r="F241" s="272"/>
      <c r="G241" s="272"/>
      <c r="H241" s="160"/>
      <c r="I241" s="160"/>
      <c r="J241" s="160"/>
      <c r="K241" s="160"/>
      <c r="L241" s="160"/>
      <c r="M241" s="160"/>
      <c r="N241" s="160"/>
      <c r="O241" s="160"/>
      <c r="P241" s="160"/>
      <c r="Q241" s="160"/>
      <c r="R241" s="160"/>
      <c r="S241" s="160"/>
      <c r="T241" s="160"/>
      <c r="U241" s="160"/>
      <c r="V241" s="160"/>
      <c r="W241" s="160"/>
      <c r="X241" s="160"/>
      <c r="Y241" s="151"/>
      <c r="Z241" s="151"/>
      <c r="AA241" s="151"/>
      <c r="AB241" s="151"/>
      <c r="AC241" s="151"/>
      <c r="AD241" s="151"/>
      <c r="AE241" s="151"/>
      <c r="AF241" s="151"/>
      <c r="AG241" s="151" t="s">
        <v>190</v>
      </c>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outlineLevel="1" x14ac:dyDescent="0.25">
      <c r="A242" s="158"/>
      <c r="B242" s="159"/>
      <c r="C242" s="192" t="s">
        <v>204</v>
      </c>
      <c r="D242" s="161"/>
      <c r="E242" s="162"/>
      <c r="F242" s="163"/>
      <c r="G242" s="163"/>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190</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1" x14ac:dyDescent="0.25">
      <c r="A243" s="158"/>
      <c r="B243" s="159"/>
      <c r="C243" s="271" t="s">
        <v>2319</v>
      </c>
      <c r="D243" s="272"/>
      <c r="E243" s="272"/>
      <c r="F243" s="272"/>
      <c r="G243" s="272"/>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190</v>
      </c>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271" t="s">
        <v>864</v>
      </c>
      <c r="D244" s="272"/>
      <c r="E244" s="272"/>
      <c r="F244" s="272"/>
      <c r="G244" s="272"/>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190</v>
      </c>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58"/>
      <c r="B245" s="159"/>
      <c r="C245" s="271" t="s">
        <v>874</v>
      </c>
      <c r="D245" s="272"/>
      <c r="E245" s="272"/>
      <c r="F245" s="272"/>
      <c r="G245" s="272"/>
      <c r="H245" s="160"/>
      <c r="I245" s="160"/>
      <c r="J245" s="160"/>
      <c r="K245" s="160"/>
      <c r="L245" s="160"/>
      <c r="M245" s="160"/>
      <c r="N245" s="160"/>
      <c r="O245" s="160"/>
      <c r="P245" s="160"/>
      <c r="Q245" s="160"/>
      <c r="R245" s="160"/>
      <c r="S245" s="160"/>
      <c r="T245" s="160"/>
      <c r="U245" s="160"/>
      <c r="V245" s="160"/>
      <c r="W245" s="160"/>
      <c r="X245" s="160"/>
      <c r="Y245" s="151"/>
      <c r="Z245" s="151"/>
      <c r="AA245" s="151"/>
      <c r="AB245" s="151"/>
      <c r="AC245" s="151"/>
      <c r="AD245" s="151"/>
      <c r="AE245" s="151"/>
      <c r="AF245" s="151"/>
      <c r="AG245" s="151" t="s">
        <v>190</v>
      </c>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1" x14ac:dyDescent="0.25">
      <c r="A246" s="158"/>
      <c r="B246" s="159"/>
      <c r="C246" s="271" t="s">
        <v>2512</v>
      </c>
      <c r="D246" s="272"/>
      <c r="E246" s="272"/>
      <c r="F246" s="272"/>
      <c r="G246" s="272"/>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190</v>
      </c>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1" x14ac:dyDescent="0.25">
      <c r="A247" s="158"/>
      <c r="B247" s="159"/>
      <c r="C247" s="271" t="s">
        <v>2513</v>
      </c>
      <c r="D247" s="272"/>
      <c r="E247" s="272"/>
      <c r="F247" s="272"/>
      <c r="G247" s="272"/>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190</v>
      </c>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1" x14ac:dyDescent="0.25">
      <c r="A248" s="158"/>
      <c r="B248" s="159"/>
      <c r="C248" s="192" t="s">
        <v>204</v>
      </c>
      <c r="D248" s="161"/>
      <c r="E248" s="162"/>
      <c r="F248" s="163"/>
      <c r="G248" s="163"/>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190</v>
      </c>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1" x14ac:dyDescent="0.25">
      <c r="A249" s="158"/>
      <c r="B249" s="159"/>
      <c r="C249" s="271" t="s">
        <v>2267</v>
      </c>
      <c r="D249" s="272"/>
      <c r="E249" s="272"/>
      <c r="F249" s="272"/>
      <c r="G249" s="272"/>
      <c r="H249" s="160"/>
      <c r="I249" s="160"/>
      <c r="J249" s="160"/>
      <c r="K249" s="160"/>
      <c r="L249" s="160"/>
      <c r="M249" s="160"/>
      <c r="N249" s="160"/>
      <c r="O249" s="160"/>
      <c r="P249" s="160"/>
      <c r="Q249" s="160"/>
      <c r="R249" s="160"/>
      <c r="S249" s="160"/>
      <c r="T249" s="160"/>
      <c r="U249" s="160"/>
      <c r="V249" s="160"/>
      <c r="W249" s="160"/>
      <c r="X249" s="160"/>
      <c r="Y249" s="151"/>
      <c r="Z249" s="151"/>
      <c r="AA249" s="151"/>
      <c r="AB249" s="151"/>
      <c r="AC249" s="151"/>
      <c r="AD249" s="151"/>
      <c r="AE249" s="151"/>
      <c r="AF249" s="151"/>
      <c r="AG249" s="151" t="s">
        <v>190</v>
      </c>
      <c r="AH249" s="151"/>
      <c r="AI249" s="151"/>
      <c r="AJ249" s="151"/>
      <c r="AK249" s="151"/>
      <c r="AL249" s="151"/>
      <c r="AM249" s="151"/>
      <c r="AN249" s="151"/>
      <c r="AO249" s="151"/>
      <c r="AP249" s="151"/>
      <c r="AQ249" s="151"/>
      <c r="AR249" s="151"/>
      <c r="AS249" s="151"/>
      <c r="AT249" s="151"/>
      <c r="AU249" s="151"/>
      <c r="AV249" s="151"/>
      <c r="AW249" s="151"/>
      <c r="AX249" s="151"/>
      <c r="AY249" s="151"/>
      <c r="AZ249" s="151"/>
      <c r="BA249" s="184" t="str">
        <f>C249</f>
        <v>dále viz Restaurátorsko-konzervační intence pro restaurování vybraných prostor hradu Bečov nad Teplou.</v>
      </c>
      <c r="BB249" s="151"/>
      <c r="BC249" s="151"/>
      <c r="BD249" s="151"/>
      <c r="BE249" s="151"/>
      <c r="BF249" s="151"/>
      <c r="BG249" s="151"/>
      <c r="BH249" s="151"/>
    </row>
    <row r="250" spans="1:60" ht="20.399999999999999" outlineLevel="1" x14ac:dyDescent="0.25">
      <c r="A250" s="177">
        <v>17</v>
      </c>
      <c r="B250" s="178" t="s">
        <v>2514</v>
      </c>
      <c r="C250" s="187" t="s">
        <v>2515</v>
      </c>
      <c r="D250" s="179" t="s">
        <v>255</v>
      </c>
      <c r="E250" s="180">
        <v>1</v>
      </c>
      <c r="F250" s="181">
        <v>10800</v>
      </c>
      <c r="G250" s="182">
        <f>ROUND(E250*F250,2)</f>
        <v>10800</v>
      </c>
      <c r="H250" s="181"/>
      <c r="I250" s="182">
        <f>ROUND(E250*H250,2)</f>
        <v>0</v>
      </c>
      <c r="J250" s="181"/>
      <c r="K250" s="182">
        <f>ROUND(E250*J250,2)</f>
        <v>0</v>
      </c>
      <c r="L250" s="182">
        <v>21</v>
      </c>
      <c r="M250" s="182">
        <f>G250*(1+L250/100)</f>
        <v>13068</v>
      </c>
      <c r="N250" s="182">
        <v>0.05</v>
      </c>
      <c r="O250" s="182">
        <f>ROUND(E250*N250,2)</f>
        <v>0.05</v>
      </c>
      <c r="P250" s="182">
        <v>0</v>
      </c>
      <c r="Q250" s="182">
        <f>ROUND(E250*P250,2)</f>
        <v>0</v>
      </c>
      <c r="R250" s="182"/>
      <c r="S250" s="182" t="s">
        <v>277</v>
      </c>
      <c r="T250" s="183" t="s">
        <v>186</v>
      </c>
      <c r="U250" s="160">
        <v>0</v>
      </c>
      <c r="V250" s="160">
        <f>ROUND(E250*U250,2)</f>
        <v>0</v>
      </c>
      <c r="W250" s="160"/>
      <c r="X250" s="160" t="s">
        <v>310</v>
      </c>
      <c r="Y250" s="151"/>
      <c r="Z250" s="151"/>
      <c r="AA250" s="151"/>
      <c r="AB250" s="151"/>
      <c r="AC250" s="151"/>
      <c r="AD250" s="151"/>
      <c r="AE250" s="151"/>
      <c r="AF250" s="151"/>
      <c r="AG250" s="151" t="s">
        <v>311</v>
      </c>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1" x14ac:dyDescent="0.25">
      <c r="A251" s="158"/>
      <c r="B251" s="159"/>
      <c r="C251" s="260" t="s">
        <v>1423</v>
      </c>
      <c r="D251" s="261"/>
      <c r="E251" s="261"/>
      <c r="F251" s="261"/>
      <c r="G251" s="261"/>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190</v>
      </c>
      <c r="AH251" s="151"/>
      <c r="AI251" s="151"/>
      <c r="AJ251" s="151"/>
      <c r="AK251" s="151"/>
      <c r="AL251" s="151"/>
      <c r="AM251" s="151"/>
      <c r="AN251" s="151"/>
      <c r="AO251" s="151"/>
      <c r="AP251" s="151"/>
      <c r="AQ251" s="151"/>
      <c r="AR251" s="151"/>
      <c r="AS251" s="151"/>
      <c r="AT251" s="151"/>
      <c r="AU251" s="151"/>
      <c r="AV251" s="151"/>
      <c r="AW251" s="151"/>
      <c r="AX251" s="151"/>
      <c r="AY251" s="151"/>
      <c r="AZ251" s="151"/>
      <c r="BA251" s="184" t="str">
        <f>C251</f>
        <v>2.NP - 1. patro, popis prvku a návrh na jeho opravu nebo restaurování viz D1.1.9 Tabulky kamenických prvků</v>
      </c>
      <c r="BB251" s="151"/>
      <c r="BC251" s="151"/>
      <c r="BD251" s="151"/>
      <c r="BE251" s="151"/>
      <c r="BF251" s="151"/>
      <c r="BG251" s="151"/>
      <c r="BH251" s="151"/>
    </row>
    <row r="252" spans="1:60" outlineLevel="1" x14ac:dyDescent="0.25">
      <c r="A252" s="158"/>
      <c r="B252" s="159"/>
      <c r="C252" s="192" t="s">
        <v>204</v>
      </c>
      <c r="D252" s="161"/>
      <c r="E252" s="162"/>
      <c r="F252" s="163"/>
      <c r="G252" s="163"/>
      <c r="H252" s="160"/>
      <c r="I252" s="160"/>
      <c r="J252" s="160"/>
      <c r="K252" s="160"/>
      <c r="L252" s="160"/>
      <c r="M252" s="160"/>
      <c r="N252" s="160"/>
      <c r="O252" s="160"/>
      <c r="P252" s="160"/>
      <c r="Q252" s="160"/>
      <c r="R252" s="160"/>
      <c r="S252" s="160"/>
      <c r="T252" s="160"/>
      <c r="U252" s="160"/>
      <c r="V252" s="160"/>
      <c r="W252" s="160"/>
      <c r="X252" s="160"/>
      <c r="Y252" s="151"/>
      <c r="Z252" s="151"/>
      <c r="AA252" s="151"/>
      <c r="AB252" s="151"/>
      <c r="AC252" s="151"/>
      <c r="AD252" s="151"/>
      <c r="AE252" s="151"/>
      <c r="AF252" s="151"/>
      <c r="AG252" s="151" t="s">
        <v>190</v>
      </c>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outlineLevel="1" x14ac:dyDescent="0.25">
      <c r="A253" s="158"/>
      <c r="B253" s="159"/>
      <c r="C253" s="271" t="s">
        <v>2516</v>
      </c>
      <c r="D253" s="272"/>
      <c r="E253" s="272"/>
      <c r="F253" s="272"/>
      <c r="G253" s="272"/>
      <c r="H253" s="160"/>
      <c r="I253" s="160"/>
      <c r="J253" s="160"/>
      <c r="K253" s="160"/>
      <c r="L253" s="160"/>
      <c r="M253" s="160"/>
      <c r="N253" s="160"/>
      <c r="O253" s="160"/>
      <c r="P253" s="160"/>
      <c r="Q253" s="160"/>
      <c r="R253" s="160"/>
      <c r="S253" s="160"/>
      <c r="T253" s="160"/>
      <c r="U253" s="160"/>
      <c r="V253" s="160"/>
      <c r="W253" s="160"/>
      <c r="X253" s="160"/>
      <c r="Y253" s="151"/>
      <c r="Z253" s="151"/>
      <c r="AA253" s="151"/>
      <c r="AB253" s="151"/>
      <c r="AC253" s="151"/>
      <c r="AD253" s="151"/>
      <c r="AE253" s="151"/>
      <c r="AF253" s="151"/>
      <c r="AG253" s="151" t="s">
        <v>190</v>
      </c>
      <c r="AH253" s="151"/>
      <c r="AI253" s="151"/>
      <c r="AJ253" s="151"/>
      <c r="AK253" s="151"/>
      <c r="AL253" s="151"/>
      <c r="AM253" s="151"/>
      <c r="AN253" s="151"/>
      <c r="AO253" s="151"/>
      <c r="AP253" s="151"/>
      <c r="AQ253" s="151"/>
      <c r="AR253" s="151"/>
      <c r="AS253" s="151"/>
      <c r="AT253" s="151"/>
      <c r="AU253" s="151"/>
      <c r="AV253" s="151"/>
      <c r="AW253" s="151"/>
      <c r="AX253" s="151"/>
      <c r="AY253" s="151"/>
      <c r="AZ253" s="151"/>
      <c r="BA253" s="184" t="str">
        <f>C253</f>
        <v>Kamenná sedátka s vyžlabenou spodní hranou konzolového přesahu pod ostěním sdruženého okna v severní stěně místnosti SK_201 (levé okno);</v>
      </c>
      <c r="BB253" s="151"/>
      <c r="BC253" s="151"/>
      <c r="BD253" s="151"/>
      <c r="BE253" s="151"/>
      <c r="BF253" s="151"/>
      <c r="BG253" s="151"/>
      <c r="BH253" s="151"/>
    </row>
    <row r="254" spans="1:60" outlineLevel="1" x14ac:dyDescent="0.25">
      <c r="A254" s="158"/>
      <c r="B254" s="159"/>
      <c r="C254" s="271" t="s">
        <v>2508</v>
      </c>
      <c r="D254" s="272"/>
      <c r="E254" s="272"/>
      <c r="F254" s="272"/>
      <c r="G254" s="272"/>
      <c r="H254" s="160"/>
      <c r="I254" s="160"/>
      <c r="J254" s="160"/>
      <c r="K254" s="160"/>
      <c r="L254" s="160"/>
      <c r="M254" s="160"/>
      <c r="N254" s="160"/>
      <c r="O254" s="160"/>
      <c r="P254" s="160"/>
      <c r="Q254" s="160"/>
      <c r="R254" s="160"/>
      <c r="S254" s="160"/>
      <c r="T254" s="160"/>
      <c r="U254" s="160"/>
      <c r="V254" s="160"/>
      <c r="W254" s="160"/>
      <c r="X254" s="160"/>
      <c r="Y254" s="151"/>
      <c r="Z254" s="151"/>
      <c r="AA254" s="151"/>
      <c r="AB254" s="151"/>
      <c r="AC254" s="151"/>
      <c r="AD254" s="151"/>
      <c r="AE254" s="151"/>
      <c r="AF254" s="151"/>
      <c r="AG254" s="151" t="s">
        <v>190</v>
      </c>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1" x14ac:dyDescent="0.25">
      <c r="A255" s="158"/>
      <c r="B255" s="159"/>
      <c r="C255" s="192" t="s">
        <v>204</v>
      </c>
      <c r="D255" s="161"/>
      <c r="E255" s="162"/>
      <c r="F255" s="163"/>
      <c r="G255" s="163"/>
      <c r="H255" s="160"/>
      <c r="I255" s="160"/>
      <c r="J255" s="160"/>
      <c r="K255" s="160"/>
      <c r="L255" s="160"/>
      <c r="M255" s="160"/>
      <c r="N255" s="160"/>
      <c r="O255" s="160"/>
      <c r="P255" s="160"/>
      <c r="Q255" s="160"/>
      <c r="R255" s="160"/>
      <c r="S255" s="160"/>
      <c r="T255" s="160"/>
      <c r="U255" s="160"/>
      <c r="V255" s="160"/>
      <c r="W255" s="160"/>
      <c r="X255" s="160"/>
      <c r="Y255" s="151"/>
      <c r="Z255" s="151"/>
      <c r="AA255" s="151"/>
      <c r="AB255" s="151"/>
      <c r="AC255" s="151"/>
      <c r="AD255" s="151"/>
      <c r="AE255" s="151"/>
      <c r="AF255" s="151"/>
      <c r="AG255" s="151" t="s">
        <v>190</v>
      </c>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1" x14ac:dyDescent="0.25">
      <c r="A256" s="158"/>
      <c r="B256" s="159"/>
      <c r="C256" s="271" t="s">
        <v>313</v>
      </c>
      <c r="D256" s="272"/>
      <c r="E256" s="272"/>
      <c r="F256" s="272"/>
      <c r="G256" s="272"/>
      <c r="H256" s="160"/>
      <c r="I256" s="160"/>
      <c r="J256" s="160"/>
      <c r="K256" s="160"/>
      <c r="L256" s="160"/>
      <c r="M256" s="160"/>
      <c r="N256" s="160"/>
      <c r="O256" s="160"/>
      <c r="P256" s="160"/>
      <c r="Q256" s="160"/>
      <c r="R256" s="160"/>
      <c r="S256" s="160"/>
      <c r="T256" s="160"/>
      <c r="U256" s="160"/>
      <c r="V256" s="160"/>
      <c r="W256" s="160"/>
      <c r="X256" s="160"/>
      <c r="Y256" s="151"/>
      <c r="Z256" s="151"/>
      <c r="AA256" s="151"/>
      <c r="AB256" s="151"/>
      <c r="AC256" s="151"/>
      <c r="AD256" s="151"/>
      <c r="AE256" s="151"/>
      <c r="AF256" s="151"/>
      <c r="AG256" s="151" t="s">
        <v>190</v>
      </c>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ht="21" outlineLevel="1" x14ac:dyDescent="0.25">
      <c r="A257" s="158"/>
      <c r="B257" s="159"/>
      <c r="C257" s="271" t="s">
        <v>2517</v>
      </c>
      <c r="D257" s="272"/>
      <c r="E257" s="272"/>
      <c r="F257" s="272"/>
      <c r="G257" s="272"/>
      <c r="H257" s="160"/>
      <c r="I257" s="160"/>
      <c r="J257" s="160"/>
      <c r="K257" s="160"/>
      <c r="L257" s="160"/>
      <c r="M257" s="160"/>
      <c r="N257" s="160"/>
      <c r="O257" s="160"/>
      <c r="P257" s="160"/>
      <c r="Q257" s="160"/>
      <c r="R257" s="160"/>
      <c r="S257" s="160"/>
      <c r="T257" s="160"/>
      <c r="U257" s="160"/>
      <c r="V257" s="160"/>
      <c r="W257" s="160"/>
      <c r="X257" s="160"/>
      <c r="Y257" s="151"/>
      <c r="Z257" s="151"/>
      <c r="AA257" s="151"/>
      <c r="AB257" s="151"/>
      <c r="AC257" s="151"/>
      <c r="AD257" s="151"/>
      <c r="AE257" s="151"/>
      <c r="AF257" s="151"/>
      <c r="AG257" s="151" t="s">
        <v>190</v>
      </c>
      <c r="AH257" s="151"/>
      <c r="AI257" s="151"/>
      <c r="AJ257" s="151"/>
      <c r="AK257" s="151"/>
      <c r="AL257" s="151"/>
      <c r="AM257" s="151"/>
      <c r="AN257" s="151"/>
      <c r="AO257" s="151"/>
      <c r="AP257" s="151"/>
      <c r="AQ257" s="151"/>
      <c r="AR257" s="151"/>
      <c r="AS257" s="151"/>
      <c r="AT257" s="151"/>
      <c r="AU257" s="151"/>
      <c r="AV257" s="151"/>
      <c r="AW257" s="151"/>
      <c r="AX257" s="151"/>
      <c r="AY257" s="151"/>
      <c r="AZ257" s="151"/>
      <c r="BA257" s="184" t="str">
        <f>C257</f>
        <v>Pod výše popsaným kamenným ostěním sdruženého okna se v hluboké špaletě okenního výklenku nachází dvě sedátka vyzděná z lomového kamene se svrchní stranou zakrytou silnými kamennými deskami s jednoduchou profilací.</v>
      </c>
      <c r="BB257" s="151"/>
      <c r="BC257" s="151"/>
      <c r="BD257" s="151"/>
      <c r="BE257" s="151"/>
      <c r="BF257" s="151"/>
      <c r="BG257" s="151"/>
      <c r="BH257" s="151"/>
    </row>
    <row r="258" spans="1:60" ht="41.4" outlineLevel="1" x14ac:dyDescent="0.25">
      <c r="A258" s="158"/>
      <c r="B258" s="159"/>
      <c r="C258" s="271" t="s">
        <v>2518</v>
      </c>
      <c r="D258" s="272"/>
      <c r="E258" s="272"/>
      <c r="F258" s="272"/>
      <c r="G258" s="272"/>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190</v>
      </c>
      <c r="AH258" s="151"/>
      <c r="AI258" s="151"/>
      <c r="AJ258" s="151"/>
      <c r="AK258" s="151"/>
      <c r="AL258" s="151"/>
      <c r="AM258" s="151"/>
      <c r="AN258" s="151"/>
      <c r="AO258" s="151"/>
      <c r="AP258" s="151"/>
      <c r="AQ258" s="151"/>
      <c r="AR258" s="151"/>
      <c r="AS258" s="151"/>
      <c r="AT258" s="151"/>
      <c r="AU258" s="151"/>
      <c r="AV258" s="151"/>
      <c r="AW258" s="151"/>
      <c r="AX258" s="151"/>
      <c r="AY258" s="151"/>
      <c r="AZ258" s="151"/>
      <c r="BA258" s="184" t="str">
        <f>C258</f>
        <v>Na povrchu jednotlivých kamenných částí sedátka se nacházejí prachové depozity, na bočních stranách se pak objevují také pozůstatky starších povrchových úprav. Desky levého i pravého sedátka jsou mimoto ještě znečištěné černou olejovou barvou (asfaltem). Vnější rohy obou sedátek jsou silně mechanicky poškozené. Chybí zde velké objemy kamene. Povrch lomových ploch také pokrývá vrstva nečistot. Drobná mechanická poškození se nacházejí i na vnitřních hranách sedátek.</v>
      </c>
      <c r="BB258" s="151"/>
      <c r="BC258" s="151"/>
      <c r="BD258" s="151"/>
      <c r="BE258" s="151"/>
      <c r="BF258" s="151"/>
      <c r="BG258" s="151"/>
      <c r="BH258" s="151"/>
    </row>
    <row r="259" spans="1:60" outlineLevel="1" x14ac:dyDescent="0.25">
      <c r="A259" s="158"/>
      <c r="B259" s="159"/>
      <c r="C259" s="192" t="s">
        <v>204</v>
      </c>
      <c r="D259" s="161"/>
      <c r="E259" s="162"/>
      <c r="F259" s="163"/>
      <c r="G259" s="163"/>
      <c r="H259" s="160"/>
      <c r="I259" s="160"/>
      <c r="J259" s="160"/>
      <c r="K259" s="160"/>
      <c r="L259" s="160"/>
      <c r="M259" s="160"/>
      <c r="N259" s="160"/>
      <c r="O259" s="160"/>
      <c r="P259" s="160"/>
      <c r="Q259" s="160"/>
      <c r="R259" s="160"/>
      <c r="S259" s="160"/>
      <c r="T259" s="160"/>
      <c r="U259" s="160"/>
      <c r="V259" s="160"/>
      <c r="W259" s="160"/>
      <c r="X259" s="160"/>
      <c r="Y259" s="151"/>
      <c r="Z259" s="151"/>
      <c r="AA259" s="151"/>
      <c r="AB259" s="151"/>
      <c r="AC259" s="151"/>
      <c r="AD259" s="151"/>
      <c r="AE259" s="151"/>
      <c r="AF259" s="151"/>
      <c r="AG259" s="151" t="s">
        <v>190</v>
      </c>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271" t="s">
        <v>2366</v>
      </c>
      <c r="D260" s="272"/>
      <c r="E260" s="272"/>
      <c r="F260" s="272"/>
      <c r="G260" s="272"/>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190</v>
      </c>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271" t="s">
        <v>1429</v>
      </c>
      <c r="D261" s="272"/>
      <c r="E261" s="272"/>
      <c r="F261" s="272"/>
      <c r="G261" s="272"/>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190</v>
      </c>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1" x14ac:dyDescent="0.25">
      <c r="A262" s="158"/>
      <c r="B262" s="159"/>
      <c r="C262" s="271" t="s">
        <v>2511</v>
      </c>
      <c r="D262" s="272"/>
      <c r="E262" s="272"/>
      <c r="F262" s="272"/>
      <c r="G262" s="272"/>
      <c r="H262" s="160"/>
      <c r="I262" s="160"/>
      <c r="J262" s="160"/>
      <c r="K262" s="160"/>
      <c r="L262" s="160"/>
      <c r="M262" s="160"/>
      <c r="N262" s="160"/>
      <c r="O262" s="160"/>
      <c r="P262" s="160"/>
      <c r="Q262" s="160"/>
      <c r="R262" s="160"/>
      <c r="S262" s="160"/>
      <c r="T262" s="160"/>
      <c r="U262" s="160"/>
      <c r="V262" s="160"/>
      <c r="W262" s="160"/>
      <c r="X262" s="160"/>
      <c r="Y262" s="151"/>
      <c r="Z262" s="151"/>
      <c r="AA262" s="151"/>
      <c r="AB262" s="151"/>
      <c r="AC262" s="151"/>
      <c r="AD262" s="151"/>
      <c r="AE262" s="151"/>
      <c r="AF262" s="151"/>
      <c r="AG262" s="151" t="s">
        <v>190</v>
      </c>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1" x14ac:dyDescent="0.25">
      <c r="A263" s="158"/>
      <c r="B263" s="159"/>
      <c r="C263" s="271" t="s">
        <v>2519</v>
      </c>
      <c r="D263" s="272"/>
      <c r="E263" s="272"/>
      <c r="F263" s="272"/>
      <c r="G263" s="272"/>
      <c r="H263" s="160"/>
      <c r="I263" s="160"/>
      <c r="J263" s="160"/>
      <c r="K263" s="160"/>
      <c r="L263" s="160"/>
      <c r="M263" s="160"/>
      <c r="N263" s="160"/>
      <c r="O263" s="160"/>
      <c r="P263" s="160"/>
      <c r="Q263" s="160"/>
      <c r="R263" s="160"/>
      <c r="S263" s="160"/>
      <c r="T263" s="160"/>
      <c r="U263" s="160"/>
      <c r="V263" s="160"/>
      <c r="W263" s="160"/>
      <c r="X263" s="160"/>
      <c r="Y263" s="151"/>
      <c r="Z263" s="151"/>
      <c r="AA263" s="151"/>
      <c r="AB263" s="151"/>
      <c r="AC263" s="151"/>
      <c r="AD263" s="151"/>
      <c r="AE263" s="151"/>
      <c r="AF263" s="151"/>
      <c r="AG263" s="151" t="s">
        <v>190</v>
      </c>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1" x14ac:dyDescent="0.25">
      <c r="A264" s="158"/>
      <c r="B264" s="159"/>
      <c r="C264" s="192" t="s">
        <v>204</v>
      </c>
      <c r="D264" s="161"/>
      <c r="E264" s="162"/>
      <c r="F264" s="163"/>
      <c r="G264" s="163"/>
      <c r="H264" s="160"/>
      <c r="I264" s="160"/>
      <c r="J264" s="160"/>
      <c r="K264" s="160"/>
      <c r="L264" s="160"/>
      <c r="M264" s="160"/>
      <c r="N264" s="160"/>
      <c r="O264" s="160"/>
      <c r="P264" s="160"/>
      <c r="Q264" s="160"/>
      <c r="R264" s="160"/>
      <c r="S264" s="160"/>
      <c r="T264" s="160"/>
      <c r="U264" s="160"/>
      <c r="V264" s="160"/>
      <c r="W264" s="160"/>
      <c r="X264" s="160"/>
      <c r="Y264" s="151"/>
      <c r="Z264" s="151"/>
      <c r="AA264" s="151"/>
      <c r="AB264" s="151"/>
      <c r="AC264" s="151"/>
      <c r="AD264" s="151"/>
      <c r="AE264" s="151"/>
      <c r="AF264" s="151"/>
      <c r="AG264" s="151" t="s">
        <v>190</v>
      </c>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271" t="s">
        <v>2319</v>
      </c>
      <c r="D265" s="272"/>
      <c r="E265" s="272"/>
      <c r="F265" s="272"/>
      <c r="G265" s="272"/>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190</v>
      </c>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1" x14ac:dyDescent="0.25">
      <c r="A266" s="158"/>
      <c r="B266" s="159"/>
      <c r="C266" s="271" t="s">
        <v>864</v>
      </c>
      <c r="D266" s="272"/>
      <c r="E266" s="272"/>
      <c r="F266" s="272"/>
      <c r="G266" s="272"/>
      <c r="H266" s="160"/>
      <c r="I266" s="160"/>
      <c r="J266" s="160"/>
      <c r="K266" s="160"/>
      <c r="L266" s="160"/>
      <c r="M266" s="160"/>
      <c r="N266" s="160"/>
      <c r="O266" s="160"/>
      <c r="P266" s="160"/>
      <c r="Q266" s="160"/>
      <c r="R266" s="160"/>
      <c r="S266" s="160"/>
      <c r="T266" s="160"/>
      <c r="U266" s="160"/>
      <c r="V266" s="160"/>
      <c r="W266" s="160"/>
      <c r="X266" s="160"/>
      <c r="Y266" s="151"/>
      <c r="Z266" s="151"/>
      <c r="AA266" s="151"/>
      <c r="AB266" s="151"/>
      <c r="AC266" s="151"/>
      <c r="AD266" s="151"/>
      <c r="AE266" s="151"/>
      <c r="AF266" s="151"/>
      <c r="AG266" s="151" t="s">
        <v>190</v>
      </c>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271" t="s">
        <v>2520</v>
      </c>
      <c r="D267" s="272"/>
      <c r="E267" s="272"/>
      <c r="F267" s="272"/>
      <c r="G267" s="272"/>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190</v>
      </c>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1" x14ac:dyDescent="0.25">
      <c r="A268" s="158"/>
      <c r="B268" s="159"/>
      <c r="C268" s="271" t="s">
        <v>2521</v>
      </c>
      <c r="D268" s="272"/>
      <c r="E268" s="272"/>
      <c r="F268" s="272"/>
      <c r="G268" s="272"/>
      <c r="H268" s="160"/>
      <c r="I268" s="160"/>
      <c r="J268" s="160"/>
      <c r="K268" s="160"/>
      <c r="L268" s="160"/>
      <c r="M268" s="160"/>
      <c r="N268" s="160"/>
      <c r="O268" s="160"/>
      <c r="P268" s="160"/>
      <c r="Q268" s="160"/>
      <c r="R268" s="160"/>
      <c r="S268" s="160"/>
      <c r="T268" s="160"/>
      <c r="U268" s="160"/>
      <c r="V268" s="160"/>
      <c r="W268" s="160"/>
      <c r="X268" s="160"/>
      <c r="Y268" s="151"/>
      <c r="Z268" s="151"/>
      <c r="AA268" s="151"/>
      <c r="AB268" s="151"/>
      <c r="AC268" s="151"/>
      <c r="AD268" s="151"/>
      <c r="AE268" s="151"/>
      <c r="AF268" s="151"/>
      <c r="AG268" s="151" t="s">
        <v>190</v>
      </c>
      <c r="AH268" s="151"/>
      <c r="AI268" s="151"/>
      <c r="AJ268" s="151"/>
      <c r="AK268" s="151"/>
      <c r="AL268" s="151"/>
      <c r="AM268" s="151"/>
      <c r="AN268" s="151"/>
      <c r="AO268" s="151"/>
      <c r="AP268" s="151"/>
      <c r="AQ268" s="151"/>
      <c r="AR268" s="151"/>
      <c r="AS268" s="151"/>
      <c r="AT268" s="151"/>
      <c r="AU268" s="151"/>
      <c r="AV268" s="151"/>
      <c r="AW268" s="151"/>
      <c r="AX268" s="151"/>
      <c r="AY268" s="151"/>
      <c r="AZ268" s="151"/>
      <c r="BA268" s="184" t="str">
        <f>C268</f>
        <v>- lokální zajištění dochovaných povrchových úprav (ve spolupráci s restaurátory s licencí MK ČR pro restaurování figurálních nástěnných maleb)</v>
      </c>
      <c r="BB268" s="151"/>
      <c r="BC268" s="151"/>
      <c r="BD268" s="151"/>
      <c r="BE268" s="151"/>
      <c r="BF268" s="151"/>
      <c r="BG268" s="151"/>
      <c r="BH268" s="151"/>
    </row>
    <row r="269" spans="1:60" outlineLevel="1" x14ac:dyDescent="0.25">
      <c r="A269" s="158"/>
      <c r="B269" s="159"/>
      <c r="C269" s="271" t="s">
        <v>2522</v>
      </c>
      <c r="D269" s="272"/>
      <c r="E269" s="272"/>
      <c r="F269" s="272"/>
      <c r="G269" s="272"/>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190</v>
      </c>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1" x14ac:dyDescent="0.25">
      <c r="A270" s="158"/>
      <c r="B270" s="159"/>
      <c r="C270" s="192" t="s">
        <v>204</v>
      </c>
      <c r="D270" s="161"/>
      <c r="E270" s="162"/>
      <c r="F270" s="163"/>
      <c r="G270" s="163"/>
      <c r="H270" s="160"/>
      <c r="I270" s="160"/>
      <c r="J270" s="160"/>
      <c r="K270" s="160"/>
      <c r="L270" s="160"/>
      <c r="M270" s="160"/>
      <c r="N270" s="160"/>
      <c r="O270" s="160"/>
      <c r="P270" s="160"/>
      <c r="Q270" s="160"/>
      <c r="R270" s="160"/>
      <c r="S270" s="160"/>
      <c r="T270" s="160"/>
      <c r="U270" s="160"/>
      <c r="V270" s="160"/>
      <c r="W270" s="160"/>
      <c r="X270" s="160"/>
      <c r="Y270" s="151"/>
      <c r="Z270" s="151"/>
      <c r="AA270" s="151"/>
      <c r="AB270" s="151"/>
      <c r="AC270" s="151"/>
      <c r="AD270" s="151"/>
      <c r="AE270" s="151"/>
      <c r="AF270" s="151"/>
      <c r="AG270" s="151" t="s">
        <v>190</v>
      </c>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1" x14ac:dyDescent="0.25">
      <c r="A271" s="158"/>
      <c r="B271" s="159"/>
      <c r="C271" s="192" t="s">
        <v>204</v>
      </c>
      <c r="D271" s="161"/>
      <c r="E271" s="162"/>
      <c r="F271" s="163"/>
      <c r="G271" s="163"/>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190</v>
      </c>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58"/>
      <c r="B272" s="159"/>
      <c r="C272" s="271" t="s">
        <v>2267</v>
      </c>
      <c r="D272" s="272"/>
      <c r="E272" s="272"/>
      <c r="F272" s="272"/>
      <c r="G272" s="272"/>
      <c r="H272" s="160"/>
      <c r="I272" s="160"/>
      <c r="J272" s="160"/>
      <c r="K272" s="160"/>
      <c r="L272" s="160"/>
      <c r="M272" s="160"/>
      <c r="N272" s="160"/>
      <c r="O272" s="160"/>
      <c r="P272" s="160"/>
      <c r="Q272" s="160"/>
      <c r="R272" s="160"/>
      <c r="S272" s="160"/>
      <c r="T272" s="160"/>
      <c r="U272" s="160"/>
      <c r="V272" s="160"/>
      <c r="W272" s="160"/>
      <c r="X272" s="160"/>
      <c r="Y272" s="151"/>
      <c r="Z272" s="151"/>
      <c r="AA272" s="151"/>
      <c r="AB272" s="151"/>
      <c r="AC272" s="151"/>
      <c r="AD272" s="151"/>
      <c r="AE272" s="151"/>
      <c r="AF272" s="151"/>
      <c r="AG272" s="151" t="s">
        <v>190</v>
      </c>
      <c r="AH272" s="151"/>
      <c r="AI272" s="151"/>
      <c r="AJ272" s="151"/>
      <c r="AK272" s="151"/>
      <c r="AL272" s="151"/>
      <c r="AM272" s="151"/>
      <c r="AN272" s="151"/>
      <c r="AO272" s="151"/>
      <c r="AP272" s="151"/>
      <c r="AQ272" s="151"/>
      <c r="AR272" s="151"/>
      <c r="AS272" s="151"/>
      <c r="AT272" s="151"/>
      <c r="AU272" s="151"/>
      <c r="AV272" s="151"/>
      <c r="AW272" s="151"/>
      <c r="AX272" s="151"/>
      <c r="AY272" s="151"/>
      <c r="AZ272" s="151"/>
      <c r="BA272" s="184" t="str">
        <f>C272</f>
        <v>dále viz Restaurátorsko-konzervační intence pro restaurování vybraných prostor hradu Bečov nad Teplou.</v>
      </c>
      <c r="BB272" s="151"/>
      <c r="BC272" s="151"/>
      <c r="BD272" s="151"/>
      <c r="BE272" s="151"/>
      <c r="BF272" s="151"/>
      <c r="BG272" s="151"/>
      <c r="BH272" s="151"/>
    </row>
    <row r="273" spans="1:60" ht="20.399999999999999" outlineLevel="1" x14ac:dyDescent="0.25">
      <c r="A273" s="177">
        <v>18</v>
      </c>
      <c r="B273" s="178" t="s">
        <v>2523</v>
      </c>
      <c r="C273" s="187" t="s">
        <v>2524</v>
      </c>
      <c r="D273" s="179" t="s">
        <v>255</v>
      </c>
      <c r="E273" s="180">
        <v>1</v>
      </c>
      <c r="F273" s="181">
        <v>26400</v>
      </c>
      <c r="G273" s="182">
        <f>ROUND(E273*F273,2)</f>
        <v>26400</v>
      </c>
      <c r="H273" s="181"/>
      <c r="I273" s="182">
        <f>ROUND(E273*H273,2)</f>
        <v>0</v>
      </c>
      <c r="J273" s="181"/>
      <c r="K273" s="182">
        <f>ROUND(E273*J273,2)</f>
        <v>0</v>
      </c>
      <c r="L273" s="182">
        <v>21</v>
      </c>
      <c r="M273" s="182">
        <f>G273*(1+L273/100)</f>
        <v>31944</v>
      </c>
      <c r="N273" s="182">
        <v>0.01</v>
      </c>
      <c r="O273" s="182">
        <f>ROUND(E273*N273,2)</f>
        <v>0.01</v>
      </c>
      <c r="P273" s="182">
        <v>0</v>
      </c>
      <c r="Q273" s="182">
        <f>ROUND(E273*P273,2)</f>
        <v>0</v>
      </c>
      <c r="R273" s="182"/>
      <c r="S273" s="182" t="s">
        <v>277</v>
      </c>
      <c r="T273" s="183" t="s">
        <v>186</v>
      </c>
      <c r="U273" s="160">
        <v>0</v>
      </c>
      <c r="V273" s="160">
        <f>ROUND(E273*U273,2)</f>
        <v>0</v>
      </c>
      <c r="W273" s="160"/>
      <c r="X273" s="160" t="s">
        <v>310</v>
      </c>
      <c r="Y273" s="151"/>
      <c r="Z273" s="151"/>
      <c r="AA273" s="151"/>
      <c r="AB273" s="151"/>
      <c r="AC273" s="151"/>
      <c r="AD273" s="151"/>
      <c r="AE273" s="151"/>
      <c r="AF273" s="151"/>
      <c r="AG273" s="151" t="s">
        <v>311</v>
      </c>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1" x14ac:dyDescent="0.25">
      <c r="A274" s="158"/>
      <c r="B274" s="159"/>
      <c r="C274" s="260" t="s">
        <v>1423</v>
      </c>
      <c r="D274" s="261"/>
      <c r="E274" s="261"/>
      <c r="F274" s="261"/>
      <c r="G274" s="261"/>
      <c r="H274" s="160"/>
      <c r="I274" s="160"/>
      <c r="J274" s="160"/>
      <c r="K274" s="160"/>
      <c r="L274" s="160"/>
      <c r="M274" s="160"/>
      <c r="N274" s="160"/>
      <c r="O274" s="160"/>
      <c r="P274" s="160"/>
      <c r="Q274" s="160"/>
      <c r="R274" s="160"/>
      <c r="S274" s="160"/>
      <c r="T274" s="160"/>
      <c r="U274" s="160"/>
      <c r="V274" s="160"/>
      <c r="W274" s="160"/>
      <c r="X274" s="160"/>
      <c r="Y274" s="151"/>
      <c r="Z274" s="151"/>
      <c r="AA274" s="151"/>
      <c r="AB274" s="151"/>
      <c r="AC274" s="151"/>
      <c r="AD274" s="151"/>
      <c r="AE274" s="151"/>
      <c r="AF274" s="151"/>
      <c r="AG274" s="151" t="s">
        <v>190</v>
      </c>
      <c r="AH274" s="151"/>
      <c r="AI274" s="151"/>
      <c r="AJ274" s="151"/>
      <c r="AK274" s="151"/>
      <c r="AL274" s="151"/>
      <c r="AM274" s="151"/>
      <c r="AN274" s="151"/>
      <c r="AO274" s="151"/>
      <c r="AP274" s="151"/>
      <c r="AQ274" s="151"/>
      <c r="AR274" s="151"/>
      <c r="AS274" s="151"/>
      <c r="AT274" s="151"/>
      <c r="AU274" s="151"/>
      <c r="AV274" s="151"/>
      <c r="AW274" s="151"/>
      <c r="AX274" s="151"/>
      <c r="AY274" s="151"/>
      <c r="AZ274" s="151"/>
      <c r="BA274" s="184" t="str">
        <f>C274</f>
        <v>2.NP - 1. patro, popis prvku a návrh na jeho opravu nebo restaurování viz D1.1.9 Tabulky kamenických prvků</v>
      </c>
      <c r="BB274" s="151"/>
      <c r="BC274" s="151"/>
      <c r="BD274" s="151"/>
      <c r="BE274" s="151"/>
      <c r="BF274" s="151"/>
      <c r="BG274" s="151"/>
      <c r="BH274" s="151"/>
    </row>
    <row r="275" spans="1:60" outlineLevel="1" x14ac:dyDescent="0.25">
      <c r="A275" s="158"/>
      <c r="B275" s="159"/>
      <c r="C275" s="192" t="s">
        <v>204</v>
      </c>
      <c r="D275" s="161"/>
      <c r="E275" s="162"/>
      <c r="F275" s="163"/>
      <c r="G275" s="163"/>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190</v>
      </c>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1" x14ac:dyDescent="0.25">
      <c r="A276" s="158"/>
      <c r="B276" s="159"/>
      <c r="C276" s="271" t="s">
        <v>2525</v>
      </c>
      <c r="D276" s="272"/>
      <c r="E276" s="272"/>
      <c r="F276" s="272"/>
      <c r="G276" s="272"/>
      <c r="H276" s="160"/>
      <c r="I276" s="160"/>
      <c r="J276" s="160"/>
      <c r="K276" s="160"/>
      <c r="L276" s="160"/>
      <c r="M276" s="160"/>
      <c r="N276" s="160"/>
      <c r="O276" s="160"/>
      <c r="P276" s="160"/>
      <c r="Q276" s="160"/>
      <c r="R276" s="160"/>
      <c r="S276" s="160"/>
      <c r="T276" s="160"/>
      <c r="U276" s="160"/>
      <c r="V276" s="160"/>
      <c r="W276" s="160"/>
      <c r="X276" s="160"/>
      <c r="Y276" s="151"/>
      <c r="Z276" s="151"/>
      <c r="AA276" s="151"/>
      <c r="AB276" s="151"/>
      <c r="AC276" s="151"/>
      <c r="AD276" s="151"/>
      <c r="AE276" s="151"/>
      <c r="AF276" s="151"/>
      <c r="AG276" s="151" t="s">
        <v>190</v>
      </c>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1" x14ac:dyDescent="0.25">
      <c r="A277" s="158"/>
      <c r="B277" s="159"/>
      <c r="C277" s="271" t="s">
        <v>2526</v>
      </c>
      <c r="D277" s="272"/>
      <c r="E277" s="272"/>
      <c r="F277" s="272"/>
      <c r="G277" s="272"/>
      <c r="H277" s="160"/>
      <c r="I277" s="160"/>
      <c r="J277" s="160"/>
      <c r="K277" s="160"/>
      <c r="L277" s="160"/>
      <c r="M277" s="160"/>
      <c r="N277" s="160"/>
      <c r="O277" s="160"/>
      <c r="P277" s="160"/>
      <c r="Q277" s="160"/>
      <c r="R277" s="160"/>
      <c r="S277" s="160"/>
      <c r="T277" s="160"/>
      <c r="U277" s="160"/>
      <c r="V277" s="160"/>
      <c r="W277" s="160"/>
      <c r="X277" s="160"/>
      <c r="Y277" s="151"/>
      <c r="Z277" s="151"/>
      <c r="AA277" s="151"/>
      <c r="AB277" s="151"/>
      <c r="AC277" s="151"/>
      <c r="AD277" s="151"/>
      <c r="AE277" s="151"/>
      <c r="AF277" s="151"/>
      <c r="AG277" s="151" t="s">
        <v>190</v>
      </c>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1" x14ac:dyDescent="0.25">
      <c r="A278" s="158"/>
      <c r="B278" s="159"/>
      <c r="C278" s="192" t="s">
        <v>204</v>
      </c>
      <c r="D278" s="161"/>
      <c r="E278" s="162"/>
      <c r="F278" s="163"/>
      <c r="G278" s="163"/>
      <c r="H278" s="160"/>
      <c r="I278" s="160"/>
      <c r="J278" s="160"/>
      <c r="K278" s="160"/>
      <c r="L278" s="160"/>
      <c r="M278" s="160"/>
      <c r="N278" s="160"/>
      <c r="O278" s="160"/>
      <c r="P278" s="160"/>
      <c r="Q278" s="160"/>
      <c r="R278" s="160"/>
      <c r="S278" s="160"/>
      <c r="T278" s="160"/>
      <c r="U278" s="160"/>
      <c r="V278" s="160"/>
      <c r="W278" s="160"/>
      <c r="X278" s="160"/>
      <c r="Y278" s="151"/>
      <c r="Z278" s="151"/>
      <c r="AA278" s="151"/>
      <c r="AB278" s="151"/>
      <c r="AC278" s="151"/>
      <c r="AD278" s="151"/>
      <c r="AE278" s="151"/>
      <c r="AF278" s="151"/>
      <c r="AG278" s="151" t="s">
        <v>190</v>
      </c>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1" x14ac:dyDescent="0.25">
      <c r="A279" s="158"/>
      <c r="B279" s="159"/>
      <c r="C279" s="271" t="s">
        <v>313</v>
      </c>
      <c r="D279" s="272"/>
      <c r="E279" s="272"/>
      <c r="F279" s="272"/>
      <c r="G279" s="272"/>
      <c r="H279" s="160"/>
      <c r="I279" s="160"/>
      <c r="J279" s="160"/>
      <c r="K279" s="160"/>
      <c r="L279" s="160"/>
      <c r="M279" s="160"/>
      <c r="N279" s="160"/>
      <c r="O279" s="160"/>
      <c r="P279" s="160"/>
      <c r="Q279" s="160"/>
      <c r="R279" s="160"/>
      <c r="S279" s="160"/>
      <c r="T279" s="160"/>
      <c r="U279" s="160"/>
      <c r="V279" s="160"/>
      <c r="W279" s="160"/>
      <c r="X279" s="160"/>
      <c r="Y279" s="151"/>
      <c r="Z279" s="151"/>
      <c r="AA279" s="151"/>
      <c r="AB279" s="151"/>
      <c r="AC279" s="151"/>
      <c r="AD279" s="151"/>
      <c r="AE279" s="151"/>
      <c r="AF279" s="151"/>
      <c r="AG279" s="151" t="s">
        <v>190</v>
      </c>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ht="51.6" outlineLevel="1" x14ac:dyDescent="0.25">
      <c r="A280" s="158"/>
      <c r="B280" s="159"/>
      <c r="C280" s="271" t="s">
        <v>2527</v>
      </c>
      <c r="D280" s="272"/>
      <c r="E280" s="272"/>
      <c r="F280" s="272"/>
      <c r="G280" s="272"/>
      <c r="H280" s="160"/>
      <c r="I280" s="160"/>
      <c r="J280" s="160"/>
      <c r="K280" s="160"/>
      <c r="L280" s="160"/>
      <c r="M280" s="160"/>
      <c r="N280" s="160"/>
      <c r="O280" s="160"/>
      <c r="P280" s="160"/>
      <c r="Q280" s="160"/>
      <c r="R280" s="160"/>
      <c r="S280" s="160"/>
      <c r="T280" s="160"/>
      <c r="U280" s="160"/>
      <c r="V280" s="160"/>
      <c r="W280" s="160"/>
      <c r="X280" s="160"/>
      <c r="Y280" s="151"/>
      <c r="Z280" s="151"/>
      <c r="AA280" s="151"/>
      <c r="AB280" s="151"/>
      <c r="AC280" s="151"/>
      <c r="AD280" s="151"/>
      <c r="AE280" s="151"/>
      <c r="AF280" s="151"/>
      <c r="AG280" s="151" t="s">
        <v>190</v>
      </c>
      <c r="AH280" s="151"/>
      <c r="AI280" s="151"/>
      <c r="AJ280" s="151"/>
      <c r="AK280" s="151"/>
      <c r="AL280" s="151"/>
      <c r="AM280" s="151"/>
      <c r="AN280" s="151"/>
      <c r="AO280" s="151"/>
      <c r="AP280" s="151"/>
      <c r="AQ280" s="151"/>
      <c r="AR280" s="151"/>
      <c r="AS280" s="151"/>
      <c r="AT280" s="151"/>
      <c r="AU280" s="151"/>
      <c r="AV280" s="151"/>
      <c r="AW280" s="151"/>
      <c r="AX280" s="151"/>
      <c r="AY280" s="151"/>
      <c r="AZ280" s="151"/>
      <c r="BA280" s="184" t="str">
        <f>C280</f>
        <v>Jedná se o jednoduchý portál se záklenkem ve tvaru lomeného oblouku. Do místnosti se obrací svou rubovou stranou, v níž byla vysekána drážka pro osazení dveří, jež se otvíraly do místnosti. Portál se skládá z dvojitého prahu, dvou stojek a dvou dílů záklenku stýkajících se ve vrcholu lomeného oblouku. Na původní práh, prasklý v důsledku pohybu stavby, byl v minulosti na nízkou cihelnou vyrovnávací vyzdívku osazen druhý práh, který běží jen od vnitřní strany jedné stojky ke druhé, zatímco původní práh podbíhá pod stojkami. Otvor průchodu na prévet je dnes zazděný, a to až k patkám záklenků ostění portálu.</v>
      </c>
      <c r="BB280" s="151"/>
      <c r="BC280" s="151"/>
      <c r="BD280" s="151"/>
      <c r="BE280" s="151"/>
      <c r="BF280" s="151"/>
      <c r="BG280" s="151"/>
      <c r="BH280" s="151"/>
    </row>
    <row r="281" spans="1:60" ht="41.4" outlineLevel="1" x14ac:dyDescent="0.25">
      <c r="A281" s="158"/>
      <c r="B281" s="159"/>
      <c r="C281" s="271" t="s">
        <v>2528</v>
      </c>
      <c r="D281" s="272"/>
      <c r="E281" s="272"/>
      <c r="F281" s="272"/>
      <c r="G281" s="272"/>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190</v>
      </c>
      <c r="AH281" s="151"/>
      <c r="AI281" s="151"/>
      <c r="AJ281" s="151"/>
      <c r="AK281" s="151"/>
      <c r="AL281" s="151"/>
      <c r="AM281" s="151"/>
      <c r="AN281" s="151"/>
      <c r="AO281" s="151"/>
      <c r="AP281" s="151"/>
      <c r="AQ281" s="151"/>
      <c r="AR281" s="151"/>
      <c r="AS281" s="151"/>
      <c r="AT281" s="151"/>
      <c r="AU281" s="151"/>
      <c r="AV281" s="151"/>
      <c r="AW281" s="151"/>
      <c r="AX281" s="151"/>
      <c r="AY281" s="151"/>
      <c r="AZ281" s="151"/>
      <c r="BA281" s="184" t="str">
        <f>C281</f>
        <v>Povrch ostění překrývají vápenné nátěry ale i tenké vrstvičky štuku, které přecházejí na ostění portálu z okolní plochy stěny. Na ostění jsou patrné pozůstatky po kotvení kovářských prvků – na levé stojce po kotvení závěsů dveří a na pravé stojce po nějaké západce sloužící k zajištění dveří zevnitř prévetu. Kámen je v těchto místech mechanicky poškozený, ve dvou ze zmíněných otvorů se nacházejí pozůstatky lehce korodovaného kovářského prvku.</v>
      </c>
      <c r="BB281" s="151"/>
      <c r="BC281" s="151"/>
      <c r="BD281" s="151"/>
      <c r="BE281" s="151"/>
      <c r="BF281" s="151"/>
      <c r="BG281" s="151"/>
      <c r="BH281" s="151"/>
    </row>
    <row r="282" spans="1:60" ht="21" outlineLevel="1" x14ac:dyDescent="0.25">
      <c r="A282" s="158"/>
      <c r="B282" s="159"/>
      <c r="C282" s="271" t="s">
        <v>2529</v>
      </c>
      <c r="D282" s="272"/>
      <c r="E282" s="272"/>
      <c r="F282" s="272"/>
      <c r="G282" s="272"/>
      <c r="H282" s="160"/>
      <c r="I282" s="160"/>
      <c r="J282" s="160"/>
      <c r="K282" s="160"/>
      <c r="L282" s="160"/>
      <c r="M282" s="160"/>
      <c r="N282" s="160"/>
      <c r="O282" s="160"/>
      <c r="P282" s="160"/>
      <c r="Q282" s="160"/>
      <c r="R282" s="160"/>
      <c r="S282" s="160"/>
      <c r="T282" s="160"/>
      <c r="U282" s="160"/>
      <c r="V282" s="160"/>
      <c r="W282" s="160"/>
      <c r="X282" s="160"/>
      <c r="Y282" s="151"/>
      <c r="Z282" s="151"/>
      <c r="AA282" s="151"/>
      <c r="AB282" s="151"/>
      <c r="AC282" s="151"/>
      <c r="AD282" s="151"/>
      <c r="AE282" s="151"/>
      <c r="AF282" s="151"/>
      <c r="AG282" s="151" t="s">
        <v>190</v>
      </c>
      <c r="AH282" s="151"/>
      <c r="AI282" s="151"/>
      <c r="AJ282" s="151"/>
      <c r="AK282" s="151"/>
      <c r="AL282" s="151"/>
      <c r="AM282" s="151"/>
      <c r="AN282" s="151"/>
      <c r="AO282" s="151"/>
      <c r="AP282" s="151"/>
      <c r="AQ282" s="151"/>
      <c r="AR282" s="151"/>
      <c r="AS282" s="151"/>
      <c r="AT282" s="151"/>
      <c r="AU282" s="151"/>
      <c r="AV282" s="151"/>
      <c r="AW282" s="151"/>
      <c r="AX282" s="151"/>
      <c r="AY282" s="151"/>
      <c r="AZ282" s="151"/>
      <c r="BA282" s="184" t="str">
        <f>C282</f>
        <v>Ve vrcholu záklenku se na pravé straně ostění objevuje velké mechanické poškození. Spárování mezi oběma díly záklenku je zvětší části vypadlé. Částečně uvolněné a vypadlé je také spárování mezi pravou stojkou a pravým dílem záklenku portálu.</v>
      </c>
      <c r="BB282" s="151"/>
      <c r="BC282" s="151"/>
      <c r="BD282" s="151"/>
      <c r="BE282" s="151"/>
      <c r="BF282" s="151"/>
      <c r="BG282" s="151"/>
      <c r="BH282" s="151"/>
    </row>
    <row r="283" spans="1:60" ht="21" outlineLevel="1" x14ac:dyDescent="0.25">
      <c r="A283" s="158"/>
      <c r="B283" s="159"/>
      <c r="C283" s="271" t="s">
        <v>2530</v>
      </c>
      <c r="D283" s="272"/>
      <c r="E283" s="272"/>
      <c r="F283" s="272"/>
      <c r="G283" s="272"/>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190</v>
      </c>
      <c r="AH283" s="151"/>
      <c r="AI283" s="151"/>
      <c r="AJ283" s="151"/>
      <c r="AK283" s="151"/>
      <c r="AL283" s="151"/>
      <c r="AM283" s="151"/>
      <c r="AN283" s="151"/>
      <c r="AO283" s="151"/>
      <c r="AP283" s="151"/>
      <c r="AQ283" s="151"/>
      <c r="AR283" s="151"/>
      <c r="AS283" s="151"/>
      <c r="AT283" s="151"/>
      <c r="AU283" s="151"/>
      <c r="AV283" s="151"/>
      <c r="AW283" s="151"/>
      <c r="AX283" s="151"/>
      <c r="AY283" s="151"/>
      <c r="AZ283" s="151"/>
      <c r="BA283" s="184" t="str">
        <f>C283</f>
        <v>Dolní prasklý práh se otevírá dva centimetry širokou trhlinou. Vyrovnávací cihelná vyzdívka mezi prahy je zčásti vydrolená a druhý práh je rovněž prasklý. Mimoto zde došlo na vnějším líci v místě praskliny k dolomení části kamene.</v>
      </c>
      <c r="BB283" s="151"/>
      <c r="BC283" s="151"/>
      <c r="BD283" s="151"/>
      <c r="BE283" s="151"/>
      <c r="BF283" s="151"/>
      <c r="BG283" s="151"/>
      <c r="BH283" s="151"/>
    </row>
    <row r="284" spans="1:60" outlineLevel="1" x14ac:dyDescent="0.25">
      <c r="A284" s="158"/>
      <c r="B284" s="159"/>
      <c r="C284" s="271" t="s">
        <v>2531</v>
      </c>
      <c r="D284" s="272"/>
      <c r="E284" s="272"/>
      <c r="F284" s="272"/>
      <c r="G284" s="272"/>
      <c r="H284" s="160"/>
      <c r="I284" s="160"/>
      <c r="J284" s="160"/>
      <c r="K284" s="160"/>
      <c r="L284" s="160"/>
      <c r="M284" s="160"/>
      <c r="N284" s="160"/>
      <c r="O284" s="160"/>
      <c r="P284" s="160"/>
      <c r="Q284" s="160"/>
      <c r="R284" s="160"/>
      <c r="S284" s="160"/>
      <c r="T284" s="160"/>
      <c r="U284" s="160"/>
      <c r="V284" s="160"/>
      <c r="W284" s="160"/>
      <c r="X284" s="160"/>
      <c r="Y284" s="151"/>
      <c r="Z284" s="151"/>
      <c r="AA284" s="151"/>
      <c r="AB284" s="151"/>
      <c r="AC284" s="151"/>
      <c r="AD284" s="151"/>
      <c r="AE284" s="151"/>
      <c r="AF284" s="151"/>
      <c r="AG284" s="151" t="s">
        <v>190</v>
      </c>
      <c r="AH284" s="151"/>
      <c r="AI284" s="151"/>
      <c r="AJ284" s="151"/>
      <c r="AK284" s="151"/>
      <c r="AL284" s="151"/>
      <c r="AM284" s="151"/>
      <c r="AN284" s="151"/>
      <c r="AO284" s="151"/>
      <c r="AP284" s="151"/>
      <c r="AQ284" s="151"/>
      <c r="AR284" s="151"/>
      <c r="AS284" s="151"/>
      <c r="AT284" s="151"/>
      <c r="AU284" s="151"/>
      <c r="AV284" s="151"/>
      <c r="AW284" s="151"/>
      <c r="AX284" s="151"/>
      <c r="AY284" s="151"/>
      <c r="AZ284" s="151"/>
      <c r="BA284" s="184" t="str">
        <f>C284</f>
        <v>I povrch tohoto prvku pokrývá souvislá vrstva prachových nečistot. S výjimkou prahu však tyto nečistoty nepronikly hlouběji do struktury kamene.</v>
      </c>
      <c r="BB284" s="151"/>
      <c r="BC284" s="151"/>
      <c r="BD284" s="151"/>
      <c r="BE284" s="151"/>
      <c r="BF284" s="151"/>
      <c r="BG284" s="151"/>
      <c r="BH284" s="151"/>
    </row>
    <row r="285" spans="1:60" outlineLevel="1" x14ac:dyDescent="0.25">
      <c r="A285" s="158"/>
      <c r="B285" s="159"/>
      <c r="C285" s="192" t="s">
        <v>204</v>
      </c>
      <c r="D285" s="161"/>
      <c r="E285" s="162"/>
      <c r="F285" s="163"/>
      <c r="G285" s="163"/>
      <c r="H285" s="160"/>
      <c r="I285" s="160"/>
      <c r="J285" s="160"/>
      <c r="K285" s="160"/>
      <c r="L285" s="160"/>
      <c r="M285" s="160"/>
      <c r="N285" s="160"/>
      <c r="O285" s="160"/>
      <c r="P285" s="160"/>
      <c r="Q285" s="160"/>
      <c r="R285" s="160"/>
      <c r="S285" s="160"/>
      <c r="T285" s="160"/>
      <c r="U285" s="160"/>
      <c r="V285" s="160"/>
      <c r="W285" s="160"/>
      <c r="X285" s="160"/>
      <c r="Y285" s="151"/>
      <c r="Z285" s="151"/>
      <c r="AA285" s="151"/>
      <c r="AB285" s="151"/>
      <c r="AC285" s="151"/>
      <c r="AD285" s="151"/>
      <c r="AE285" s="151"/>
      <c r="AF285" s="151"/>
      <c r="AG285" s="151" t="s">
        <v>190</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1" x14ac:dyDescent="0.25">
      <c r="A286" s="158"/>
      <c r="B286" s="159"/>
      <c r="C286" s="271" t="s">
        <v>2366</v>
      </c>
      <c r="D286" s="272"/>
      <c r="E286" s="272"/>
      <c r="F286" s="272"/>
      <c r="G286" s="272"/>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190</v>
      </c>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1" x14ac:dyDescent="0.25">
      <c r="A287" s="158"/>
      <c r="B287" s="159"/>
      <c r="C287" s="271" t="s">
        <v>1429</v>
      </c>
      <c r="D287" s="272"/>
      <c r="E287" s="272"/>
      <c r="F287" s="272"/>
      <c r="G287" s="272"/>
      <c r="H287" s="160"/>
      <c r="I287" s="160"/>
      <c r="J287" s="160"/>
      <c r="K287" s="160"/>
      <c r="L287" s="160"/>
      <c r="M287" s="160"/>
      <c r="N287" s="160"/>
      <c r="O287" s="160"/>
      <c r="P287" s="160"/>
      <c r="Q287" s="160"/>
      <c r="R287" s="160"/>
      <c r="S287" s="160"/>
      <c r="T287" s="160"/>
      <c r="U287" s="160"/>
      <c r="V287" s="160"/>
      <c r="W287" s="160"/>
      <c r="X287" s="160"/>
      <c r="Y287" s="151"/>
      <c r="Z287" s="151"/>
      <c r="AA287" s="151"/>
      <c r="AB287" s="151"/>
      <c r="AC287" s="151"/>
      <c r="AD287" s="151"/>
      <c r="AE287" s="151"/>
      <c r="AF287" s="151"/>
      <c r="AG287" s="151" t="s">
        <v>190</v>
      </c>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271" t="s">
        <v>2235</v>
      </c>
      <c r="D288" s="272"/>
      <c r="E288" s="272"/>
      <c r="F288" s="272"/>
      <c r="G288" s="272"/>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190</v>
      </c>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1" x14ac:dyDescent="0.25">
      <c r="A289" s="158"/>
      <c r="B289" s="159"/>
      <c r="C289" s="271" t="s">
        <v>2532</v>
      </c>
      <c r="D289" s="272"/>
      <c r="E289" s="272"/>
      <c r="F289" s="272"/>
      <c r="G289" s="272"/>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190</v>
      </c>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1" x14ac:dyDescent="0.25">
      <c r="A290" s="158"/>
      <c r="B290" s="159"/>
      <c r="C290" s="271" t="s">
        <v>2533</v>
      </c>
      <c r="D290" s="272"/>
      <c r="E290" s="272"/>
      <c r="F290" s="272"/>
      <c r="G290" s="272"/>
      <c r="H290" s="160"/>
      <c r="I290" s="160"/>
      <c r="J290" s="160"/>
      <c r="K290" s="160"/>
      <c r="L290" s="160"/>
      <c r="M290" s="160"/>
      <c r="N290" s="160"/>
      <c r="O290" s="160"/>
      <c r="P290" s="160"/>
      <c r="Q290" s="160"/>
      <c r="R290" s="160"/>
      <c r="S290" s="160"/>
      <c r="T290" s="160"/>
      <c r="U290" s="160"/>
      <c r="V290" s="160"/>
      <c r="W290" s="160"/>
      <c r="X290" s="160"/>
      <c r="Y290" s="151"/>
      <c r="Z290" s="151"/>
      <c r="AA290" s="151"/>
      <c r="AB290" s="151"/>
      <c r="AC290" s="151"/>
      <c r="AD290" s="151"/>
      <c r="AE290" s="151"/>
      <c r="AF290" s="151"/>
      <c r="AG290" s="151" t="s">
        <v>190</v>
      </c>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1" x14ac:dyDescent="0.25">
      <c r="A291" s="158"/>
      <c r="B291" s="159"/>
      <c r="C291" s="271" t="s">
        <v>2534</v>
      </c>
      <c r="D291" s="272"/>
      <c r="E291" s="272"/>
      <c r="F291" s="272"/>
      <c r="G291" s="272"/>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190</v>
      </c>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58"/>
      <c r="B292" s="159"/>
      <c r="C292" s="192" t="s">
        <v>204</v>
      </c>
      <c r="D292" s="161"/>
      <c r="E292" s="162"/>
      <c r="F292" s="163"/>
      <c r="G292" s="163"/>
      <c r="H292" s="160"/>
      <c r="I292" s="160"/>
      <c r="J292" s="160"/>
      <c r="K292" s="160"/>
      <c r="L292" s="160"/>
      <c r="M292" s="160"/>
      <c r="N292" s="160"/>
      <c r="O292" s="160"/>
      <c r="P292" s="160"/>
      <c r="Q292" s="160"/>
      <c r="R292" s="160"/>
      <c r="S292" s="160"/>
      <c r="T292" s="160"/>
      <c r="U292" s="160"/>
      <c r="V292" s="160"/>
      <c r="W292" s="160"/>
      <c r="X292" s="160"/>
      <c r="Y292" s="151"/>
      <c r="Z292" s="151"/>
      <c r="AA292" s="151"/>
      <c r="AB292" s="151"/>
      <c r="AC292" s="151"/>
      <c r="AD292" s="151"/>
      <c r="AE292" s="151"/>
      <c r="AF292" s="151"/>
      <c r="AG292" s="151" t="s">
        <v>190</v>
      </c>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271" t="s">
        <v>2319</v>
      </c>
      <c r="D293" s="272"/>
      <c r="E293" s="272"/>
      <c r="F293" s="272"/>
      <c r="G293" s="272"/>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190</v>
      </c>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outlineLevel="1" x14ac:dyDescent="0.25">
      <c r="A294" s="158"/>
      <c r="B294" s="159"/>
      <c r="C294" s="271" t="s">
        <v>864</v>
      </c>
      <c r="D294" s="272"/>
      <c r="E294" s="272"/>
      <c r="F294" s="272"/>
      <c r="G294" s="272"/>
      <c r="H294" s="160"/>
      <c r="I294" s="160"/>
      <c r="J294" s="160"/>
      <c r="K294" s="160"/>
      <c r="L294" s="160"/>
      <c r="M294" s="160"/>
      <c r="N294" s="160"/>
      <c r="O294" s="160"/>
      <c r="P294" s="160"/>
      <c r="Q294" s="160"/>
      <c r="R294" s="160"/>
      <c r="S294" s="160"/>
      <c r="T294" s="160"/>
      <c r="U294" s="160"/>
      <c r="V294" s="160"/>
      <c r="W294" s="160"/>
      <c r="X294" s="160"/>
      <c r="Y294" s="151"/>
      <c r="Z294" s="151"/>
      <c r="AA294" s="151"/>
      <c r="AB294" s="151"/>
      <c r="AC294" s="151"/>
      <c r="AD294" s="151"/>
      <c r="AE294" s="151"/>
      <c r="AF294" s="151"/>
      <c r="AG294" s="151" t="s">
        <v>190</v>
      </c>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1" x14ac:dyDescent="0.25">
      <c r="A295" s="158"/>
      <c r="B295" s="159"/>
      <c r="C295" s="271" t="s">
        <v>2521</v>
      </c>
      <c r="D295" s="272"/>
      <c r="E295" s="272"/>
      <c r="F295" s="272"/>
      <c r="G295" s="272"/>
      <c r="H295" s="160"/>
      <c r="I295" s="160"/>
      <c r="J295" s="160"/>
      <c r="K295" s="160"/>
      <c r="L295" s="160"/>
      <c r="M295" s="160"/>
      <c r="N295" s="160"/>
      <c r="O295" s="160"/>
      <c r="P295" s="160"/>
      <c r="Q295" s="160"/>
      <c r="R295" s="160"/>
      <c r="S295" s="160"/>
      <c r="T295" s="160"/>
      <c r="U295" s="160"/>
      <c r="V295" s="160"/>
      <c r="W295" s="160"/>
      <c r="X295" s="160"/>
      <c r="Y295" s="151"/>
      <c r="Z295" s="151"/>
      <c r="AA295" s="151"/>
      <c r="AB295" s="151"/>
      <c r="AC295" s="151"/>
      <c r="AD295" s="151"/>
      <c r="AE295" s="151"/>
      <c r="AF295" s="151"/>
      <c r="AG295" s="151" t="s">
        <v>190</v>
      </c>
      <c r="AH295" s="151"/>
      <c r="AI295" s="151"/>
      <c r="AJ295" s="151"/>
      <c r="AK295" s="151"/>
      <c r="AL295" s="151"/>
      <c r="AM295" s="151"/>
      <c r="AN295" s="151"/>
      <c r="AO295" s="151"/>
      <c r="AP295" s="151"/>
      <c r="AQ295" s="151"/>
      <c r="AR295" s="151"/>
      <c r="AS295" s="151"/>
      <c r="AT295" s="151"/>
      <c r="AU295" s="151"/>
      <c r="AV295" s="151"/>
      <c r="AW295" s="151"/>
      <c r="AX295" s="151"/>
      <c r="AY295" s="151"/>
      <c r="AZ295" s="151"/>
      <c r="BA295" s="184" t="str">
        <f>C295</f>
        <v>- lokální zajištění dochovaných povrchových úprav (ve spolupráci s restaurátory s licencí MK ČR pro restaurování figurálních nástěnných maleb)</v>
      </c>
      <c r="BB295" s="151"/>
      <c r="BC295" s="151"/>
      <c r="BD295" s="151"/>
      <c r="BE295" s="151"/>
      <c r="BF295" s="151"/>
      <c r="BG295" s="151"/>
      <c r="BH295" s="151"/>
    </row>
    <row r="296" spans="1:60" outlineLevel="1" x14ac:dyDescent="0.25">
      <c r="A296" s="158"/>
      <c r="B296" s="159"/>
      <c r="C296" s="271" t="s">
        <v>854</v>
      </c>
      <c r="D296" s="272"/>
      <c r="E296" s="272"/>
      <c r="F296" s="272"/>
      <c r="G296" s="272"/>
      <c r="H296" s="160"/>
      <c r="I296" s="160"/>
      <c r="J296" s="160"/>
      <c r="K296" s="160"/>
      <c r="L296" s="160"/>
      <c r="M296" s="160"/>
      <c r="N296" s="160"/>
      <c r="O296" s="160"/>
      <c r="P296" s="160"/>
      <c r="Q296" s="160"/>
      <c r="R296" s="160"/>
      <c r="S296" s="160"/>
      <c r="T296" s="160"/>
      <c r="U296" s="160"/>
      <c r="V296" s="160"/>
      <c r="W296" s="160"/>
      <c r="X296" s="160"/>
      <c r="Y296" s="151"/>
      <c r="Z296" s="151"/>
      <c r="AA296" s="151"/>
      <c r="AB296" s="151"/>
      <c r="AC296" s="151"/>
      <c r="AD296" s="151"/>
      <c r="AE296" s="151"/>
      <c r="AF296" s="151"/>
      <c r="AG296" s="151" t="s">
        <v>190</v>
      </c>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5">
      <c r="A297" s="158"/>
      <c r="B297" s="159"/>
      <c r="C297" s="192" t="s">
        <v>204</v>
      </c>
      <c r="D297" s="161"/>
      <c r="E297" s="162"/>
      <c r="F297" s="163"/>
      <c r="G297" s="163"/>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190</v>
      </c>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outlineLevel="1" x14ac:dyDescent="0.25">
      <c r="A298" s="158"/>
      <c r="B298" s="159"/>
      <c r="C298" s="271" t="s">
        <v>2267</v>
      </c>
      <c r="D298" s="272"/>
      <c r="E298" s="272"/>
      <c r="F298" s="272"/>
      <c r="G298" s="272"/>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190</v>
      </c>
      <c r="AH298" s="151"/>
      <c r="AI298" s="151"/>
      <c r="AJ298" s="151"/>
      <c r="AK298" s="151"/>
      <c r="AL298" s="151"/>
      <c r="AM298" s="151"/>
      <c r="AN298" s="151"/>
      <c r="AO298" s="151"/>
      <c r="AP298" s="151"/>
      <c r="AQ298" s="151"/>
      <c r="AR298" s="151"/>
      <c r="AS298" s="151"/>
      <c r="AT298" s="151"/>
      <c r="AU298" s="151"/>
      <c r="AV298" s="151"/>
      <c r="AW298" s="151"/>
      <c r="AX298" s="151"/>
      <c r="AY298" s="151"/>
      <c r="AZ298" s="151"/>
      <c r="BA298" s="184" t="str">
        <f>C298</f>
        <v>dále viz Restaurátorsko-konzervační intence pro restaurování vybraných prostor hradu Bečov nad Teplou.</v>
      </c>
      <c r="BB298" s="151"/>
      <c r="BC298" s="151"/>
      <c r="BD298" s="151"/>
      <c r="BE298" s="151"/>
      <c r="BF298" s="151"/>
      <c r="BG298" s="151"/>
      <c r="BH298" s="151"/>
    </row>
    <row r="299" spans="1:60" ht="30.6" outlineLevel="1" x14ac:dyDescent="0.25">
      <c r="A299" s="177">
        <v>19</v>
      </c>
      <c r="B299" s="178" t="s">
        <v>2535</v>
      </c>
      <c r="C299" s="187" t="s">
        <v>2536</v>
      </c>
      <c r="D299" s="179" t="s">
        <v>255</v>
      </c>
      <c r="E299" s="180">
        <v>1</v>
      </c>
      <c r="F299" s="181">
        <v>40800</v>
      </c>
      <c r="G299" s="182">
        <f>ROUND(E299*F299,2)</f>
        <v>40800</v>
      </c>
      <c r="H299" s="181"/>
      <c r="I299" s="182">
        <f>ROUND(E299*H299,2)</f>
        <v>0</v>
      </c>
      <c r="J299" s="181"/>
      <c r="K299" s="182">
        <f>ROUND(E299*J299,2)</f>
        <v>0</v>
      </c>
      <c r="L299" s="182">
        <v>21</v>
      </c>
      <c r="M299" s="182">
        <f>G299*(1+L299/100)</f>
        <v>49368</v>
      </c>
      <c r="N299" s="182">
        <v>0.05</v>
      </c>
      <c r="O299" s="182">
        <f>ROUND(E299*N299,2)</f>
        <v>0.05</v>
      </c>
      <c r="P299" s="182">
        <v>0</v>
      </c>
      <c r="Q299" s="182">
        <f>ROUND(E299*P299,2)</f>
        <v>0</v>
      </c>
      <c r="R299" s="182"/>
      <c r="S299" s="182" t="s">
        <v>277</v>
      </c>
      <c r="T299" s="183" t="s">
        <v>186</v>
      </c>
      <c r="U299" s="160">
        <v>0</v>
      </c>
      <c r="V299" s="160">
        <f>ROUND(E299*U299,2)</f>
        <v>0</v>
      </c>
      <c r="W299" s="160"/>
      <c r="X299" s="160" t="s">
        <v>310</v>
      </c>
      <c r="Y299" s="151"/>
      <c r="Z299" s="151"/>
      <c r="AA299" s="151"/>
      <c r="AB299" s="151"/>
      <c r="AC299" s="151"/>
      <c r="AD299" s="151"/>
      <c r="AE299" s="151"/>
      <c r="AF299" s="151"/>
      <c r="AG299" s="151" t="s">
        <v>311</v>
      </c>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5">
      <c r="A300" s="158"/>
      <c r="B300" s="159"/>
      <c r="C300" s="260" t="s">
        <v>1423</v>
      </c>
      <c r="D300" s="261"/>
      <c r="E300" s="261"/>
      <c r="F300" s="261"/>
      <c r="G300" s="261"/>
      <c r="H300" s="160"/>
      <c r="I300" s="160"/>
      <c r="J300" s="160"/>
      <c r="K300" s="160"/>
      <c r="L300" s="160"/>
      <c r="M300" s="160"/>
      <c r="N300" s="160"/>
      <c r="O300" s="160"/>
      <c r="P300" s="160"/>
      <c r="Q300" s="160"/>
      <c r="R300" s="160"/>
      <c r="S300" s="160"/>
      <c r="T300" s="160"/>
      <c r="U300" s="160"/>
      <c r="V300" s="160"/>
      <c r="W300" s="160"/>
      <c r="X300" s="160"/>
      <c r="Y300" s="151"/>
      <c r="Z300" s="151"/>
      <c r="AA300" s="151"/>
      <c r="AB300" s="151"/>
      <c r="AC300" s="151"/>
      <c r="AD300" s="151"/>
      <c r="AE300" s="151"/>
      <c r="AF300" s="151"/>
      <c r="AG300" s="151" t="s">
        <v>190</v>
      </c>
      <c r="AH300" s="151"/>
      <c r="AI300" s="151"/>
      <c r="AJ300" s="151"/>
      <c r="AK300" s="151"/>
      <c r="AL300" s="151"/>
      <c r="AM300" s="151"/>
      <c r="AN300" s="151"/>
      <c r="AO300" s="151"/>
      <c r="AP300" s="151"/>
      <c r="AQ300" s="151"/>
      <c r="AR300" s="151"/>
      <c r="AS300" s="151"/>
      <c r="AT300" s="151"/>
      <c r="AU300" s="151"/>
      <c r="AV300" s="151"/>
      <c r="AW300" s="151"/>
      <c r="AX300" s="151"/>
      <c r="AY300" s="151"/>
      <c r="AZ300" s="151"/>
      <c r="BA300" s="184" t="str">
        <f>C300</f>
        <v>2.NP - 1. patro, popis prvku a návrh na jeho opravu nebo restaurování viz D1.1.9 Tabulky kamenických prvků</v>
      </c>
      <c r="BB300" s="151"/>
      <c r="BC300" s="151"/>
      <c r="BD300" s="151"/>
      <c r="BE300" s="151"/>
      <c r="BF300" s="151"/>
      <c r="BG300" s="151"/>
      <c r="BH300" s="151"/>
    </row>
    <row r="301" spans="1:60" outlineLevel="1" x14ac:dyDescent="0.25">
      <c r="A301" s="158"/>
      <c r="B301" s="159"/>
      <c r="C301" s="192" t="s">
        <v>204</v>
      </c>
      <c r="D301" s="161"/>
      <c r="E301" s="162"/>
      <c r="F301" s="163"/>
      <c r="G301" s="163"/>
      <c r="H301" s="160"/>
      <c r="I301" s="160"/>
      <c r="J301" s="160"/>
      <c r="K301" s="160"/>
      <c r="L301" s="160"/>
      <c r="M301" s="160"/>
      <c r="N301" s="160"/>
      <c r="O301" s="160"/>
      <c r="P301" s="160"/>
      <c r="Q301" s="160"/>
      <c r="R301" s="160"/>
      <c r="S301" s="160"/>
      <c r="T301" s="160"/>
      <c r="U301" s="160"/>
      <c r="V301" s="160"/>
      <c r="W301" s="160"/>
      <c r="X301" s="160"/>
      <c r="Y301" s="151"/>
      <c r="Z301" s="151"/>
      <c r="AA301" s="151"/>
      <c r="AB301" s="151"/>
      <c r="AC301" s="151"/>
      <c r="AD301" s="151"/>
      <c r="AE301" s="151"/>
      <c r="AF301" s="151"/>
      <c r="AG301" s="151" t="s">
        <v>190</v>
      </c>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ht="31.2" outlineLevel="1" x14ac:dyDescent="0.25">
      <c r="A302" s="158"/>
      <c r="B302" s="159"/>
      <c r="C302" s="271" t="s">
        <v>2537</v>
      </c>
      <c r="D302" s="272"/>
      <c r="E302" s="272"/>
      <c r="F302" s="272"/>
      <c r="G302" s="272"/>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190</v>
      </c>
      <c r="AH302" s="151"/>
      <c r="AI302" s="151"/>
      <c r="AJ302" s="151"/>
      <c r="AK302" s="151"/>
      <c r="AL302" s="151"/>
      <c r="AM302" s="151"/>
      <c r="AN302" s="151"/>
      <c r="AO302" s="151"/>
      <c r="AP302" s="151"/>
      <c r="AQ302" s="151"/>
      <c r="AR302" s="151"/>
      <c r="AS302" s="151"/>
      <c r="AT302" s="151"/>
      <c r="AU302" s="151"/>
      <c r="AV302" s="151"/>
      <c r="AW302" s="151"/>
      <c r="AX302" s="151"/>
      <c r="AY302" s="151"/>
      <c r="AZ302" s="151"/>
      <c r="BA302" s="184" t="str">
        <f>C302</f>
        <v>Kamenné ostění – vnější novogotický portál se zalomeným nadpražím a s ozdobnou kružbou (s novým zasklením v kovových profilech) + vnitřní fragment gotického profilovaného ostění (parapetní kus a dolní fragmenty stojek s drážkou pro zasklení a plochou po chybějícím středním sloupku) v severní stěně Kaple KV_201;</v>
      </c>
      <c r="BB302" s="151"/>
      <c r="BC302" s="151"/>
      <c r="BD302" s="151"/>
      <c r="BE302" s="151"/>
      <c r="BF302" s="151"/>
      <c r="BG302" s="151"/>
      <c r="BH302" s="151"/>
    </row>
    <row r="303" spans="1:60" outlineLevel="1" x14ac:dyDescent="0.25">
      <c r="A303" s="158"/>
      <c r="B303" s="159"/>
      <c r="C303" s="271" t="s">
        <v>2538</v>
      </c>
      <c r="D303" s="272"/>
      <c r="E303" s="272"/>
      <c r="F303" s="272"/>
      <c r="G303" s="272"/>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190</v>
      </c>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271" t="s">
        <v>313</v>
      </c>
      <c r="D304" s="272"/>
      <c r="E304" s="272"/>
      <c r="F304" s="272"/>
      <c r="G304" s="272"/>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190</v>
      </c>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ht="41.4" outlineLevel="1" x14ac:dyDescent="0.25">
      <c r="A305" s="158"/>
      <c r="B305" s="159"/>
      <c r="C305" s="271" t="s">
        <v>2539</v>
      </c>
      <c r="D305" s="272"/>
      <c r="E305" s="272"/>
      <c r="F305" s="272"/>
      <c r="G305" s="272"/>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190</v>
      </c>
      <c r="AH305" s="151"/>
      <c r="AI305" s="151"/>
      <c r="AJ305" s="151"/>
      <c r="AK305" s="151"/>
      <c r="AL305" s="151"/>
      <c r="AM305" s="151"/>
      <c r="AN305" s="151"/>
      <c r="AO305" s="151"/>
      <c r="AP305" s="151"/>
      <c r="AQ305" s="151"/>
      <c r="AR305" s="151"/>
      <c r="AS305" s="151"/>
      <c r="AT305" s="151"/>
      <c r="AU305" s="151"/>
      <c r="AV305" s="151"/>
      <c r="AW305" s="151"/>
      <c r="AX305" s="151"/>
      <c r="AY305" s="151"/>
      <c r="AZ305" s="151"/>
      <c r="BA305" s="184" t="str">
        <f>C305</f>
        <v>Celek se skládá jednak z fragmentu gotického okna tvořeného parapetním dílem s výběhem středového prutu a dvou úseků stojek ostění a dále z ostění okna s kružbou, které pochází z neogotické úpravy Horního hradu. Fragment gotického ostění okna se nachází dnes ve vnitřní části zdi a někdejší úsek otvoru v dolní části vyplňuje vyzdívka. Původní okno bylo výrazně užší, jak o tom svědčí nejen rozměry fragmentu, ale také šíře špalety. Za tímto fragmentem se zdvíhá novogotické okno s podstatně širší špaletou a jednoduchou kružbou, která nedosedá na střední prut.</v>
      </c>
      <c r="BB305" s="151"/>
      <c r="BC305" s="151"/>
      <c r="BD305" s="151"/>
      <c r="BE305" s="151"/>
      <c r="BF305" s="151"/>
      <c r="BG305" s="151"/>
      <c r="BH305" s="151"/>
    </row>
    <row r="306" spans="1:60" ht="21" outlineLevel="1" x14ac:dyDescent="0.25">
      <c r="A306" s="158"/>
      <c r="B306" s="159"/>
      <c r="C306" s="271" t="s">
        <v>2540</v>
      </c>
      <c r="D306" s="272"/>
      <c r="E306" s="272"/>
      <c r="F306" s="272"/>
      <c r="G306" s="272"/>
      <c r="H306" s="160"/>
      <c r="I306" s="160"/>
      <c r="J306" s="160"/>
      <c r="K306" s="160"/>
      <c r="L306" s="160"/>
      <c r="M306" s="160"/>
      <c r="N306" s="160"/>
      <c r="O306" s="160"/>
      <c r="P306" s="160"/>
      <c r="Q306" s="160"/>
      <c r="R306" s="160"/>
      <c r="S306" s="160"/>
      <c r="T306" s="160"/>
      <c r="U306" s="160"/>
      <c r="V306" s="160"/>
      <c r="W306" s="160"/>
      <c r="X306" s="160"/>
      <c r="Y306" s="151"/>
      <c r="Z306" s="151"/>
      <c r="AA306" s="151"/>
      <c r="AB306" s="151"/>
      <c r="AC306" s="151"/>
      <c r="AD306" s="151"/>
      <c r="AE306" s="151"/>
      <c r="AF306" s="151"/>
      <c r="AG306" s="151" t="s">
        <v>190</v>
      </c>
      <c r="AH306" s="151"/>
      <c r="AI306" s="151"/>
      <c r="AJ306" s="151"/>
      <c r="AK306" s="151"/>
      <c r="AL306" s="151"/>
      <c r="AM306" s="151"/>
      <c r="AN306" s="151"/>
      <c r="AO306" s="151"/>
      <c r="AP306" s="151"/>
      <c r="AQ306" s="151"/>
      <c r="AR306" s="151"/>
      <c r="AS306" s="151"/>
      <c r="AT306" s="151"/>
      <c r="AU306" s="151"/>
      <c r="AV306" s="151"/>
      <c r="AW306" s="151"/>
      <c r="AX306" s="151"/>
      <c r="AY306" s="151"/>
      <c r="AZ306" s="151"/>
      <c r="BA306" s="184" t="str">
        <f>C306</f>
        <v>Fragment gotického okna je silně znečištěn prachovými nečistotami a také stavebním rumem. V pravé části parapetního dílu se nachází široká trhlina.</v>
      </c>
      <c r="BB306" s="151"/>
      <c r="BC306" s="151"/>
      <c r="BD306" s="151"/>
      <c r="BE306" s="151"/>
      <c r="BF306" s="151"/>
      <c r="BG306" s="151"/>
      <c r="BH306" s="151"/>
    </row>
    <row r="307" spans="1:60" ht="21" outlineLevel="1" x14ac:dyDescent="0.25">
      <c r="A307" s="158"/>
      <c r="B307" s="159"/>
      <c r="C307" s="271" t="s">
        <v>2541</v>
      </c>
      <c r="D307" s="272"/>
      <c r="E307" s="272"/>
      <c r="F307" s="272"/>
      <c r="G307" s="272"/>
      <c r="H307" s="160"/>
      <c r="I307" s="160"/>
      <c r="J307" s="160"/>
      <c r="K307" s="160"/>
      <c r="L307" s="160"/>
      <c r="M307" s="160"/>
      <c r="N307" s="160"/>
      <c r="O307" s="160"/>
      <c r="P307" s="160"/>
      <c r="Q307" s="160"/>
      <c r="R307" s="160"/>
      <c r="S307" s="160"/>
      <c r="T307" s="160"/>
      <c r="U307" s="160"/>
      <c r="V307" s="160"/>
      <c r="W307" s="160"/>
      <c r="X307" s="160"/>
      <c r="Y307" s="151"/>
      <c r="Z307" s="151"/>
      <c r="AA307" s="151"/>
      <c r="AB307" s="151"/>
      <c r="AC307" s="151"/>
      <c r="AD307" s="151"/>
      <c r="AE307" s="151"/>
      <c r="AF307" s="151"/>
      <c r="AG307" s="151" t="s">
        <v>190</v>
      </c>
      <c r="AH307" s="151"/>
      <c r="AI307" s="151"/>
      <c r="AJ307" s="151"/>
      <c r="AK307" s="151"/>
      <c r="AL307" s="151"/>
      <c r="AM307" s="151"/>
      <c r="AN307" s="151"/>
      <c r="AO307" s="151"/>
      <c r="AP307" s="151"/>
      <c r="AQ307" s="151"/>
      <c r="AR307" s="151"/>
      <c r="AS307" s="151"/>
      <c r="AT307" s="151"/>
      <c r="AU307" s="151"/>
      <c r="AV307" s="151"/>
      <c r="AW307" s="151"/>
      <c r="AX307" s="151"/>
      <c r="AY307" s="151"/>
      <c r="AZ307" s="151"/>
      <c r="BA307" s="184" t="str">
        <f>C307</f>
        <v>Novogotické ostění je rovněž povrchově znečištěné prachovými depozity. Spárování mezi jednotlivými díly provedené tmavým materiálem s hydraulickým pojivem je lokálně uvolněné a vypadlé. Jinak nejsou na daných prvcích patrná žádná závažná poškození.</v>
      </c>
      <c r="BB307" s="151"/>
      <c r="BC307" s="151"/>
      <c r="BD307" s="151"/>
      <c r="BE307" s="151"/>
      <c r="BF307" s="151"/>
      <c r="BG307" s="151"/>
      <c r="BH307" s="151"/>
    </row>
    <row r="308" spans="1:60" outlineLevel="1" x14ac:dyDescent="0.25">
      <c r="A308" s="158"/>
      <c r="B308" s="159"/>
      <c r="C308" s="192" t="s">
        <v>204</v>
      </c>
      <c r="D308" s="161"/>
      <c r="E308" s="162"/>
      <c r="F308" s="163"/>
      <c r="G308" s="163"/>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190</v>
      </c>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5">
      <c r="A309" s="158"/>
      <c r="B309" s="159"/>
      <c r="C309" s="271" t="s">
        <v>2366</v>
      </c>
      <c r="D309" s="272"/>
      <c r="E309" s="272"/>
      <c r="F309" s="272"/>
      <c r="G309" s="272"/>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190</v>
      </c>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outlineLevel="1" x14ac:dyDescent="0.25">
      <c r="A310" s="158"/>
      <c r="B310" s="159"/>
      <c r="C310" s="271" t="s">
        <v>1429</v>
      </c>
      <c r="D310" s="272"/>
      <c r="E310" s="272"/>
      <c r="F310" s="272"/>
      <c r="G310" s="272"/>
      <c r="H310" s="160"/>
      <c r="I310" s="160"/>
      <c r="J310" s="160"/>
      <c r="K310" s="160"/>
      <c r="L310" s="160"/>
      <c r="M310" s="160"/>
      <c r="N310" s="160"/>
      <c r="O310" s="160"/>
      <c r="P310" s="160"/>
      <c r="Q310" s="160"/>
      <c r="R310" s="160"/>
      <c r="S310" s="160"/>
      <c r="T310" s="160"/>
      <c r="U310" s="160"/>
      <c r="V310" s="160"/>
      <c r="W310" s="160"/>
      <c r="X310" s="160"/>
      <c r="Y310" s="151"/>
      <c r="Z310" s="151"/>
      <c r="AA310" s="151"/>
      <c r="AB310" s="151"/>
      <c r="AC310" s="151"/>
      <c r="AD310" s="151"/>
      <c r="AE310" s="151"/>
      <c r="AF310" s="151"/>
      <c r="AG310" s="151" t="s">
        <v>190</v>
      </c>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1" x14ac:dyDescent="0.25">
      <c r="A311" s="158"/>
      <c r="B311" s="159"/>
      <c r="C311" s="271" t="s">
        <v>1445</v>
      </c>
      <c r="D311" s="272"/>
      <c r="E311" s="272"/>
      <c r="F311" s="272"/>
      <c r="G311" s="272"/>
      <c r="H311" s="160"/>
      <c r="I311" s="160"/>
      <c r="J311" s="160"/>
      <c r="K311" s="160"/>
      <c r="L311" s="160"/>
      <c r="M311" s="160"/>
      <c r="N311" s="160"/>
      <c r="O311" s="160"/>
      <c r="P311" s="160"/>
      <c r="Q311" s="160"/>
      <c r="R311" s="160"/>
      <c r="S311" s="160"/>
      <c r="T311" s="160"/>
      <c r="U311" s="160"/>
      <c r="V311" s="160"/>
      <c r="W311" s="160"/>
      <c r="X311" s="160"/>
      <c r="Y311" s="151"/>
      <c r="Z311" s="151"/>
      <c r="AA311" s="151"/>
      <c r="AB311" s="151"/>
      <c r="AC311" s="151"/>
      <c r="AD311" s="151"/>
      <c r="AE311" s="151"/>
      <c r="AF311" s="151"/>
      <c r="AG311" s="151" t="s">
        <v>190</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271" t="s">
        <v>2542</v>
      </c>
      <c r="D312" s="272"/>
      <c r="E312" s="272"/>
      <c r="F312" s="272"/>
      <c r="G312" s="272"/>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190</v>
      </c>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192" t="s">
        <v>204</v>
      </c>
      <c r="D313" s="161"/>
      <c r="E313" s="162"/>
      <c r="F313" s="163"/>
      <c r="G313" s="163"/>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190</v>
      </c>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1" x14ac:dyDescent="0.25">
      <c r="A314" s="158"/>
      <c r="B314" s="159"/>
      <c r="C314" s="271" t="s">
        <v>2319</v>
      </c>
      <c r="D314" s="272"/>
      <c r="E314" s="272"/>
      <c r="F314" s="272"/>
      <c r="G314" s="272"/>
      <c r="H314" s="160"/>
      <c r="I314" s="160"/>
      <c r="J314" s="160"/>
      <c r="K314" s="160"/>
      <c r="L314" s="160"/>
      <c r="M314" s="160"/>
      <c r="N314" s="160"/>
      <c r="O314" s="160"/>
      <c r="P314" s="160"/>
      <c r="Q314" s="160"/>
      <c r="R314" s="160"/>
      <c r="S314" s="160"/>
      <c r="T314" s="160"/>
      <c r="U314" s="160"/>
      <c r="V314" s="160"/>
      <c r="W314" s="160"/>
      <c r="X314" s="160"/>
      <c r="Y314" s="151"/>
      <c r="Z314" s="151"/>
      <c r="AA314" s="151"/>
      <c r="AB314" s="151"/>
      <c r="AC314" s="151"/>
      <c r="AD314" s="151"/>
      <c r="AE314" s="151"/>
      <c r="AF314" s="151"/>
      <c r="AG314" s="151" t="s">
        <v>190</v>
      </c>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5">
      <c r="A315" s="158"/>
      <c r="B315" s="159"/>
      <c r="C315" s="271" t="s">
        <v>864</v>
      </c>
      <c r="D315" s="272"/>
      <c r="E315" s="272"/>
      <c r="F315" s="272"/>
      <c r="G315" s="272"/>
      <c r="H315" s="160"/>
      <c r="I315" s="160"/>
      <c r="J315" s="160"/>
      <c r="K315" s="160"/>
      <c r="L315" s="160"/>
      <c r="M315" s="160"/>
      <c r="N315" s="160"/>
      <c r="O315" s="160"/>
      <c r="P315" s="160"/>
      <c r="Q315" s="160"/>
      <c r="R315" s="160"/>
      <c r="S315" s="160"/>
      <c r="T315" s="160"/>
      <c r="U315" s="160"/>
      <c r="V315" s="160"/>
      <c r="W315" s="160"/>
      <c r="X315" s="160"/>
      <c r="Y315" s="151"/>
      <c r="Z315" s="151"/>
      <c r="AA315" s="151"/>
      <c r="AB315" s="151"/>
      <c r="AC315" s="151"/>
      <c r="AD315" s="151"/>
      <c r="AE315" s="151"/>
      <c r="AF315" s="151"/>
      <c r="AG315" s="151" t="s">
        <v>190</v>
      </c>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1" x14ac:dyDescent="0.25">
      <c r="A316" s="158"/>
      <c r="B316" s="159"/>
      <c r="C316" s="271" t="s">
        <v>2543</v>
      </c>
      <c r="D316" s="272"/>
      <c r="E316" s="272"/>
      <c r="F316" s="272"/>
      <c r="G316" s="272"/>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190</v>
      </c>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5">
      <c r="A317" s="158"/>
      <c r="B317" s="159"/>
      <c r="C317" s="192" t="s">
        <v>204</v>
      </c>
      <c r="D317" s="161"/>
      <c r="E317" s="162"/>
      <c r="F317" s="163"/>
      <c r="G317" s="163"/>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190</v>
      </c>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1" x14ac:dyDescent="0.25">
      <c r="A318" s="158"/>
      <c r="B318" s="159"/>
      <c r="C318" s="271" t="s">
        <v>975</v>
      </c>
      <c r="D318" s="272"/>
      <c r="E318" s="272"/>
      <c r="F318" s="272"/>
      <c r="G318" s="272"/>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190</v>
      </c>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1" x14ac:dyDescent="0.25">
      <c r="A319" s="158"/>
      <c r="B319" s="159"/>
      <c r="C319" s="271" t="s">
        <v>2544</v>
      </c>
      <c r="D319" s="272"/>
      <c r="E319" s="272"/>
      <c r="F319" s="272"/>
      <c r="G319" s="272"/>
      <c r="H319" s="160"/>
      <c r="I319" s="160"/>
      <c r="J319" s="160"/>
      <c r="K319" s="160"/>
      <c r="L319" s="160"/>
      <c r="M319" s="160"/>
      <c r="N319" s="160"/>
      <c r="O319" s="160"/>
      <c r="P319" s="160"/>
      <c r="Q319" s="160"/>
      <c r="R319" s="160"/>
      <c r="S319" s="160"/>
      <c r="T319" s="160"/>
      <c r="U319" s="160"/>
      <c r="V319" s="160"/>
      <c r="W319" s="160"/>
      <c r="X319" s="160"/>
      <c r="Y319" s="151"/>
      <c r="Z319" s="151"/>
      <c r="AA319" s="151"/>
      <c r="AB319" s="151"/>
      <c r="AC319" s="151"/>
      <c r="AD319" s="151"/>
      <c r="AE319" s="151"/>
      <c r="AF319" s="151"/>
      <c r="AG319" s="151" t="s">
        <v>190</v>
      </c>
      <c r="AH319" s="151"/>
      <c r="AI319" s="151"/>
      <c r="AJ319" s="151"/>
      <c r="AK319" s="151"/>
      <c r="AL319" s="151"/>
      <c r="AM319" s="151"/>
      <c r="AN319" s="151"/>
      <c r="AO319" s="151"/>
      <c r="AP319" s="151"/>
      <c r="AQ319" s="151"/>
      <c r="AR319" s="151"/>
      <c r="AS319" s="151"/>
      <c r="AT319" s="151"/>
      <c r="AU319" s="151"/>
      <c r="AV319" s="151"/>
      <c r="AW319" s="151"/>
      <c r="AX319" s="151"/>
      <c r="AY319" s="151"/>
      <c r="AZ319" s="151"/>
      <c r="BA319" s="184" t="str">
        <f>C319</f>
        <v>- vyjmutá starší dřevěná výplň horního okna 1.20/T uložená v místnosti SK_101 (podrobně viz. Tabulka truhlářských a tesařských prvků)</v>
      </c>
      <c r="BB319" s="151"/>
      <c r="BC319" s="151"/>
      <c r="BD319" s="151"/>
      <c r="BE319" s="151"/>
      <c r="BF319" s="151"/>
      <c r="BG319" s="151"/>
      <c r="BH319" s="151"/>
    </row>
    <row r="320" spans="1:60" outlineLevel="1" x14ac:dyDescent="0.25">
      <c r="A320" s="158"/>
      <c r="B320" s="159"/>
      <c r="C320" s="192" t="s">
        <v>204</v>
      </c>
      <c r="D320" s="161"/>
      <c r="E320" s="162"/>
      <c r="F320" s="163"/>
      <c r="G320" s="163"/>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190</v>
      </c>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1" x14ac:dyDescent="0.25">
      <c r="A321" s="158"/>
      <c r="B321" s="159"/>
      <c r="C321" s="271" t="s">
        <v>2267</v>
      </c>
      <c r="D321" s="272"/>
      <c r="E321" s="272"/>
      <c r="F321" s="272"/>
      <c r="G321" s="272"/>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190</v>
      </c>
      <c r="AH321" s="151"/>
      <c r="AI321" s="151"/>
      <c r="AJ321" s="151"/>
      <c r="AK321" s="151"/>
      <c r="AL321" s="151"/>
      <c r="AM321" s="151"/>
      <c r="AN321" s="151"/>
      <c r="AO321" s="151"/>
      <c r="AP321" s="151"/>
      <c r="AQ321" s="151"/>
      <c r="AR321" s="151"/>
      <c r="AS321" s="151"/>
      <c r="AT321" s="151"/>
      <c r="AU321" s="151"/>
      <c r="AV321" s="151"/>
      <c r="AW321" s="151"/>
      <c r="AX321" s="151"/>
      <c r="AY321" s="151"/>
      <c r="AZ321" s="151"/>
      <c r="BA321" s="184" t="str">
        <f>C321</f>
        <v>dále viz Restaurátorsko-konzervační intence pro restaurování vybraných prostor hradu Bečov nad Teplou.</v>
      </c>
      <c r="BB321" s="151"/>
      <c r="BC321" s="151"/>
      <c r="BD321" s="151"/>
      <c r="BE321" s="151"/>
      <c r="BF321" s="151"/>
      <c r="BG321" s="151"/>
      <c r="BH321" s="151"/>
    </row>
    <row r="322" spans="1:60" outlineLevel="1" x14ac:dyDescent="0.25">
      <c r="A322" s="177">
        <v>20</v>
      </c>
      <c r="B322" s="178" t="s">
        <v>876</v>
      </c>
      <c r="C322" s="187" t="s">
        <v>877</v>
      </c>
      <c r="D322" s="179" t="s">
        <v>299</v>
      </c>
      <c r="E322" s="180">
        <v>0.18</v>
      </c>
      <c r="F322" s="181">
        <v>1059</v>
      </c>
      <c r="G322" s="182">
        <f>ROUND(E322*F322,2)</f>
        <v>190.62</v>
      </c>
      <c r="H322" s="181"/>
      <c r="I322" s="182">
        <f>ROUND(E322*H322,2)</f>
        <v>0</v>
      </c>
      <c r="J322" s="181"/>
      <c r="K322" s="182">
        <f>ROUND(E322*J322,2)</f>
        <v>0</v>
      </c>
      <c r="L322" s="182">
        <v>21</v>
      </c>
      <c r="M322" s="182">
        <f>G322*(1+L322/100)</f>
        <v>230.65020000000001</v>
      </c>
      <c r="N322" s="182">
        <v>0</v>
      </c>
      <c r="O322" s="182">
        <f>ROUND(E322*N322,2)</f>
        <v>0</v>
      </c>
      <c r="P322" s="182">
        <v>0</v>
      </c>
      <c r="Q322" s="182">
        <f>ROUND(E322*P322,2)</f>
        <v>0</v>
      </c>
      <c r="R322" s="182" t="s">
        <v>878</v>
      </c>
      <c r="S322" s="182" t="s">
        <v>185</v>
      </c>
      <c r="T322" s="183" t="s">
        <v>185</v>
      </c>
      <c r="U322" s="160">
        <v>1.837</v>
      </c>
      <c r="V322" s="160">
        <f>ROUND(E322*U322,2)</f>
        <v>0.33</v>
      </c>
      <c r="W322" s="160"/>
      <c r="X322" s="160" t="s">
        <v>300</v>
      </c>
      <c r="Y322" s="151"/>
      <c r="Z322" s="151"/>
      <c r="AA322" s="151"/>
      <c r="AB322" s="151"/>
      <c r="AC322" s="151"/>
      <c r="AD322" s="151"/>
      <c r="AE322" s="151"/>
      <c r="AF322" s="151"/>
      <c r="AG322" s="151" t="s">
        <v>301</v>
      </c>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58"/>
      <c r="B323" s="159"/>
      <c r="C323" s="269" t="s">
        <v>323</v>
      </c>
      <c r="D323" s="270"/>
      <c r="E323" s="270"/>
      <c r="F323" s="270"/>
      <c r="G323" s="270"/>
      <c r="H323" s="160"/>
      <c r="I323" s="160"/>
      <c r="J323" s="160"/>
      <c r="K323" s="160"/>
      <c r="L323" s="160"/>
      <c r="M323" s="160"/>
      <c r="N323" s="160"/>
      <c r="O323" s="160"/>
      <c r="P323" s="160"/>
      <c r="Q323" s="160"/>
      <c r="R323" s="160"/>
      <c r="S323" s="160"/>
      <c r="T323" s="160"/>
      <c r="U323" s="160"/>
      <c r="V323" s="160"/>
      <c r="W323" s="160"/>
      <c r="X323" s="160"/>
      <c r="Y323" s="151"/>
      <c r="Z323" s="151"/>
      <c r="AA323" s="151"/>
      <c r="AB323" s="151"/>
      <c r="AC323" s="151"/>
      <c r="AD323" s="151"/>
      <c r="AE323" s="151"/>
      <c r="AF323" s="151"/>
      <c r="AG323" s="151" t="s">
        <v>251</v>
      </c>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188" t="s">
        <v>303</v>
      </c>
      <c r="D324" s="164"/>
      <c r="E324" s="165"/>
      <c r="F324" s="160"/>
      <c r="G324" s="160"/>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192</v>
      </c>
      <c r="AH324" s="151">
        <v>0</v>
      </c>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1" x14ac:dyDescent="0.25">
      <c r="A325" s="158"/>
      <c r="B325" s="159"/>
      <c r="C325" s="188" t="s">
        <v>2545</v>
      </c>
      <c r="D325" s="164"/>
      <c r="E325" s="165"/>
      <c r="F325" s="160"/>
      <c r="G325" s="160"/>
      <c r="H325" s="160"/>
      <c r="I325" s="160"/>
      <c r="J325" s="160"/>
      <c r="K325" s="160"/>
      <c r="L325" s="160"/>
      <c r="M325" s="160"/>
      <c r="N325" s="160"/>
      <c r="O325" s="160"/>
      <c r="P325" s="160"/>
      <c r="Q325" s="160"/>
      <c r="R325" s="160"/>
      <c r="S325" s="160"/>
      <c r="T325" s="160"/>
      <c r="U325" s="160"/>
      <c r="V325" s="160"/>
      <c r="W325" s="160"/>
      <c r="X325" s="160"/>
      <c r="Y325" s="151"/>
      <c r="Z325" s="151"/>
      <c r="AA325" s="151"/>
      <c r="AB325" s="151"/>
      <c r="AC325" s="151"/>
      <c r="AD325" s="151"/>
      <c r="AE325" s="151"/>
      <c r="AF325" s="151"/>
      <c r="AG325" s="151" t="s">
        <v>192</v>
      </c>
      <c r="AH325" s="151">
        <v>0</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1" x14ac:dyDescent="0.25">
      <c r="A326" s="158"/>
      <c r="B326" s="159"/>
      <c r="C326" s="188" t="s">
        <v>2546</v>
      </c>
      <c r="D326" s="164"/>
      <c r="E326" s="165">
        <v>0.18</v>
      </c>
      <c r="F326" s="160"/>
      <c r="G326" s="160"/>
      <c r="H326" s="160"/>
      <c r="I326" s="160"/>
      <c r="J326" s="160"/>
      <c r="K326" s="160"/>
      <c r="L326" s="160"/>
      <c r="M326" s="160"/>
      <c r="N326" s="160"/>
      <c r="O326" s="160"/>
      <c r="P326" s="160"/>
      <c r="Q326" s="160"/>
      <c r="R326" s="160"/>
      <c r="S326" s="160"/>
      <c r="T326" s="160"/>
      <c r="U326" s="160"/>
      <c r="V326" s="160"/>
      <c r="W326" s="160"/>
      <c r="X326" s="160"/>
      <c r="Y326" s="151"/>
      <c r="Z326" s="151"/>
      <c r="AA326" s="151"/>
      <c r="AB326" s="151"/>
      <c r="AC326" s="151"/>
      <c r="AD326" s="151"/>
      <c r="AE326" s="151"/>
      <c r="AF326" s="151"/>
      <c r="AG326" s="151" t="s">
        <v>192</v>
      </c>
      <c r="AH326" s="151">
        <v>0</v>
      </c>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ht="30.6" outlineLevel="1" x14ac:dyDescent="0.25">
      <c r="A327" s="177">
        <v>21</v>
      </c>
      <c r="B327" s="178" t="s">
        <v>881</v>
      </c>
      <c r="C327" s="187" t="s">
        <v>882</v>
      </c>
      <c r="D327" s="179" t="s">
        <v>299</v>
      </c>
      <c r="E327" s="180">
        <v>0.18</v>
      </c>
      <c r="F327" s="181">
        <v>419.5</v>
      </c>
      <c r="G327" s="182">
        <f>ROUND(E327*F327,2)</f>
        <v>75.510000000000005</v>
      </c>
      <c r="H327" s="181"/>
      <c r="I327" s="182">
        <f>ROUND(E327*H327,2)</f>
        <v>0</v>
      </c>
      <c r="J327" s="181"/>
      <c r="K327" s="182">
        <f>ROUND(E327*J327,2)</f>
        <v>0</v>
      </c>
      <c r="L327" s="182">
        <v>21</v>
      </c>
      <c r="M327" s="182">
        <f>G327*(1+L327/100)</f>
        <v>91.367100000000008</v>
      </c>
      <c r="N327" s="182">
        <v>0</v>
      </c>
      <c r="O327" s="182">
        <f>ROUND(E327*N327,2)</f>
        <v>0</v>
      </c>
      <c r="P327" s="182">
        <v>0</v>
      </c>
      <c r="Q327" s="182">
        <f>ROUND(E327*P327,2)</f>
        <v>0</v>
      </c>
      <c r="R327" s="182" t="s">
        <v>878</v>
      </c>
      <c r="S327" s="182" t="s">
        <v>185</v>
      </c>
      <c r="T327" s="183" t="s">
        <v>185</v>
      </c>
      <c r="U327" s="160">
        <v>0</v>
      </c>
      <c r="V327" s="160">
        <f>ROUND(E327*U327,2)</f>
        <v>0</v>
      </c>
      <c r="W327" s="160"/>
      <c r="X327" s="160" t="s">
        <v>300</v>
      </c>
      <c r="Y327" s="151"/>
      <c r="Z327" s="151"/>
      <c r="AA327" s="151"/>
      <c r="AB327" s="151"/>
      <c r="AC327" s="151"/>
      <c r="AD327" s="151"/>
      <c r="AE327" s="151"/>
      <c r="AF327" s="151"/>
      <c r="AG327" s="151" t="s">
        <v>301</v>
      </c>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58"/>
      <c r="B328" s="159"/>
      <c r="C328" s="269" t="s">
        <v>323</v>
      </c>
      <c r="D328" s="270"/>
      <c r="E328" s="270"/>
      <c r="F328" s="270"/>
      <c r="G328" s="270"/>
      <c r="H328" s="160"/>
      <c r="I328" s="160"/>
      <c r="J328" s="160"/>
      <c r="K328" s="160"/>
      <c r="L328" s="160"/>
      <c r="M328" s="160"/>
      <c r="N328" s="160"/>
      <c r="O328" s="160"/>
      <c r="P328" s="160"/>
      <c r="Q328" s="160"/>
      <c r="R328" s="160"/>
      <c r="S328" s="160"/>
      <c r="T328" s="160"/>
      <c r="U328" s="160"/>
      <c r="V328" s="160"/>
      <c r="W328" s="160"/>
      <c r="X328" s="160"/>
      <c r="Y328" s="151"/>
      <c r="Z328" s="151"/>
      <c r="AA328" s="151"/>
      <c r="AB328" s="151"/>
      <c r="AC328" s="151"/>
      <c r="AD328" s="151"/>
      <c r="AE328" s="151"/>
      <c r="AF328" s="151"/>
      <c r="AG328" s="151" t="s">
        <v>251</v>
      </c>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188" t="s">
        <v>303</v>
      </c>
      <c r="D329" s="164"/>
      <c r="E329" s="165"/>
      <c r="F329" s="160"/>
      <c r="G329" s="160"/>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192</v>
      </c>
      <c r="AH329" s="151">
        <v>0</v>
      </c>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1" x14ac:dyDescent="0.25">
      <c r="A330" s="158"/>
      <c r="B330" s="159"/>
      <c r="C330" s="188" t="s">
        <v>2545</v>
      </c>
      <c r="D330" s="164"/>
      <c r="E330" s="165"/>
      <c r="F330" s="160"/>
      <c r="G330" s="160"/>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192</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1" x14ac:dyDescent="0.25">
      <c r="A331" s="158"/>
      <c r="B331" s="159"/>
      <c r="C331" s="188" t="s">
        <v>2546</v>
      </c>
      <c r="D331" s="164"/>
      <c r="E331" s="165">
        <v>0.18</v>
      </c>
      <c r="F331" s="160"/>
      <c r="G331" s="160"/>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192</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x14ac:dyDescent="0.25">
      <c r="A332" s="3"/>
      <c r="B332" s="4"/>
      <c r="C332" s="189"/>
      <c r="D332" s="6"/>
      <c r="E332" s="3"/>
      <c r="F332" s="3"/>
      <c r="G332" s="3"/>
      <c r="H332" s="3"/>
      <c r="I332" s="3"/>
      <c r="J332" s="3"/>
      <c r="K332" s="3"/>
      <c r="L332" s="3"/>
      <c r="M332" s="3"/>
      <c r="N332" s="3"/>
      <c r="O332" s="3"/>
      <c r="P332" s="3"/>
      <c r="Q332" s="3"/>
      <c r="R332" s="3"/>
      <c r="S332" s="3"/>
      <c r="T332" s="3"/>
      <c r="U332" s="3"/>
      <c r="V332" s="3"/>
      <c r="W332" s="3"/>
      <c r="X332" s="3"/>
      <c r="AE332">
        <v>15</v>
      </c>
      <c r="AF332">
        <v>21</v>
      </c>
      <c r="AG332" t="s">
        <v>168</v>
      </c>
    </row>
    <row r="333" spans="1:60" x14ac:dyDescent="0.25">
      <c r="A333" s="154"/>
      <c r="B333" s="155" t="s">
        <v>29</v>
      </c>
      <c r="C333" s="190"/>
      <c r="D333" s="156"/>
      <c r="E333" s="157"/>
      <c r="F333" s="157"/>
      <c r="G333" s="185">
        <f>G8+G13+G58+G69+G88+G174</f>
        <v>314371.28000000003</v>
      </c>
      <c r="H333" s="3"/>
      <c r="I333" s="3"/>
      <c r="J333" s="3"/>
      <c r="K333" s="3"/>
      <c r="L333" s="3"/>
      <c r="M333" s="3"/>
      <c r="N333" s="3"/>
      <c r="O333" s="3"/>
      <c r="P333" s="3"/>
      <c r="Q333" s="3"/>
      <c r="R333" s="3"/>
      <c r="S333" s="3"/>
      <c r="T333" s="3"/>
      <c r="U333" s="3"/>
      <c r="V333" s="3"/>
      <c r="W333" s="3"/>
      <c r="X333" s="3"/>
      <c r="AE333">
        <f>SUMIF(L7:L331,AE332,G7:G331)</f>
        <v>0</v>
      </c>
      <c r="AF333">
        <f>SUMIF(L7:L331,AF332,G7:G331)</f>
        <v>314371.28000000003</v>
      </c>
      <c r="AG333" t="s">
        <v>233</v>
      </c>
    </row>
    <row r="334" spans="1:60" x14ac:dyDescent="0.25">
      <c r="C334" s="191"/>
      <c r="D334" s="10"/>
      <c r="AG334" t="s">
        <v>234</v>
      </c>
    </row>
    <row r="335" spans="1:60" x14ac:dyDescent="0.25">
      <c r="D335" s="10"/>
    </row>
    <row r="336" spans="1:60"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tOEomJDjh94Z6uCVNWUYm5hoJfRjRaZrPO00zT5I4eKSm+6oQVj0BwLzemu7DGXlVoPrSynwc0mMrcm67AdjA==" saltValue="StCFPNV88hCYfiJVUFCNkQ==" spinCount="100000" sheet="1"/>
  <mergeCells count="188">
    <mergeCell ref="C323:G323"/>
    <mergeCell ref="C328:G328"/>
    <mergeCell ref="C314:G314"/>
    <mergeCell ref="C315:G315"/>
    <mergeCell ref="C316:G316"/>
    <mergeCell ref="C318:G318"/>
    <mergeCell ref="C319:G319"/>
    <mergeCell ref="C321:G321"/>
    <mergeCell ref="C306:G306"/>
    <mergeCell ref="C307:G307"/>
    <mergeCell ref="C309:G309"/>
    <mergeCell ref="C310:G310"/>
    <mergeCell ref="C311:G311"/>
    <mergeCell ref="C312:G312"/>
    <mergeCell ref="C298:G298"/>
    <mergeCell ref="C300:G300"/>
    <mergeCell ref="C302:G302"/>
    <mergeCell ref="C303:G303"/>
    <mergeCell ref="C304:G304"/>
    <mergeCell ref="C305:G305"/>
    <mergeCell ref="C290:G290"/>
    <mergeCell ref="C291:G291"/>
    <mergeCell ref="C293:G293"/>
    <mergeCell ref="C294:G294"/>
    <mergeCell ref="C295:G295"/>
    <mergeCell ref="C296:G296"/>
    <mergeCell ref="C283:G283"/>
    <mergeCell ref="C284:G284"/>
    <mergeCell ref="C286:G286"/>
    <mergeCell ref="C287:G287"/>
    <mergeCell ref="C288:G288"/>
    <mergeCell ref="C289:G289"/>
    <mergeCell ref="C276:G276"/>
    <mergeCell ref="C277:G277"/>
    <mergeCell ref="C279:G279"/>
    <mergeCell ref="C280:G280"/>
    <mergeCell ref="C281:G281"/>
    <mergeCell ref="C282:G282"/>
    <mergeCell ref="C266:G266"/>
    <mergeCell ref="C267:G267"/>
    <mergeCell ref="C268:G268"/>
    <mergeCell ref="C269:G269"/>
    <mergeCell ref="C272:G272"/>
    <mergeCell ref="C274:G274"/>
    <mergeCell ref="C258:G258"/>
    <mergeCell ref="C260:G260"/>
    <mergeCell ref="C261:G261"/>
    <mergeCell ref="C262:G262"/>
    <mergeCell ref="C263:G263"/>
    <mergeCell ref="C265:G265"/>
    <mergeCell ref="C249:G249"/>
    <mergeCell ref="C251:G251"/>
    <mergeCell ref="C253:G253"/>
    <mergeCell ref="C254:G254"/>
    <mergeCell ref="C256:G256"/>
    <mergeCell ref="C257:G257"/>
    <mergeCell ref="C241:G241"/>
    <mergeCell ref="C243:G243"/>
    <mergeCell ref="C244:G244"/>
    <mergeCell ref="C245:G245"/>
    <mergeCell ref="C246:G246"/>
    <mergeCell ref="C247:G247"/>
    <mergeCell ref="C233:G233"/>
    <mergeCell ref="C235:G235"/>
    <mergeCell ref="C236:G236"/>
    <mergeCell ref="C237:G237"/>
    <mergeCell ref="C239:G239"/>
    <mergeCell ref="C240:G240"/>
    <mergeCell ref="C224:G224"/>
    <mergeCell ref="C225:G225"/>
    <mergeCell ref="C226:G226"/>
    <mergeCell ref="C228:G228"/>
    <mergeCell ref="C230:G230"/>
    <mergeCell ref="C232:G232"/>
    <mergeCell ref="C217:G217"/>
    <mergeCell ref="C218:G218"/>
    <mergeCell ref="C219:G219"/>
    <mergeCell ref="C220:G220"/>
    <mergeCell ref="C222:G222"/>
    <mergeCell ref="C223:G223"/>
    <mergeCell ref="C210:G210"/>
    <mergeCell ref="C211:G211"/>
    <mergeCell ref="C212:G212"/>
    <mergeCell ref="C213:G213"/>
    <mergeCell ref="C214:G214"/>
    <mergeCell ref="C216:G216"/>
    <mergeCell ref="C201:G201"/>
    <mergeCell ref="C203:G203"/>
    <mergeCell ref="C205:G205"/>
    <mergeCell ref="C206:G206"/>
    <mergeCell ref="C208:G208"/>
    <mergeCell ref="C209:G209"/>
    <mergeCell ref="C192:G192"/>
    <mergeCell ref="C193:G193"/>
    <mergeCell ref="C194:G194"/>
    <mergeCell ref="C196:G196"/>
    <mergeCell ref="C197:G197"/>
    <mergeCell ref="C198:G198"/>
    <mergeCell ref="C185:G185"/>
    <mergeCell ref="C186:G186"/>
    <mergeCell ref="C187:G187"/>
    <mergeCell ref="C188:G188"/>
    <mergeCell ref="C189:G189"/>
    <mergeCell ref="C191:G191"/>
    <mergeCell ref="C177:G177"/>
    <mergeCell ref="C179:G179"/>
    <mergeCell ref="C181:G181"/>
    <mergeCell ref="C182:G182"/>
    <mergeCell ref="C183:G183"/>
    <mergeCell ref="C184:G184"/>
    <mergeCell ref="C161:G161"/>
    <mergeCell ref="C163:G163"/>
    <mergeCell ref="C165:G165"/>
    <mergeCell ref="C170:G170"/>
    <mergeCell ref="C175:G175"/>
    <mergeCell ref="C176:G176"/>
    <mergeCell ref="C152:G152"/>
    <mergeCell ref="C154:G154"/>
    <mergeCell ref="C155:G155"/>
    <mergeCell ref="C157:G157"/>
    <mergeCell ref="C158:G158"/>
    <mergeCell ref="C160:G160"/>
    <mergeCell ref="C143:G143"/>
    <mergeCell ref="C145:G145"/>
    <mergeCell ref="C147:G147"/>
    <mergeCell ref="C149:G149"/>
    <mergeCell ref="C150:G150"/>
    <mergeCell ref="C151:G151"/>
    <mergeCell ref="C134:G134"/>
    <mergeCell ref="C136:G136"/>
    <mergeCell ref="C137:G137"/>
    <mergeCell ref="C139:G139"/>
    <mergeCell ref="C140:G140"/>
    <mergeCell ref="C142:G142"/>
    <mergeCell ref="C126:G126"/>
    <mergeCell ref="C128:G128"/>
    <mergeCell ref="C130:G130"/>
    <mergeCell ref="C131:G131"/>
    <mergeCell ref="C132:G132"/>
    <mergeCell ref="C133:G133"/>
    <mergeCell ref="C117:G117"/>
    <mergeCell ref="C118:G118"/>
    <mergeCell ref="C120:G120"/>
    <mergeCell ref="C121:G121"/>
    <mergeCell ref="C123:G123"/>
    <mergeCell ref="C124:G124"/>
    <mergeCell ref="C108:G108"/>
    <mergeCell ref="C110:G110"/>
    <mergeCell ref="C112:G112"/>
    <mergeCell ref="C113:G113"/>
    <mergeCell ref="C114:G114"/>
    <mergeCell ref="C115:G115"/>
    <mergeCell ref="C100:G100"/>
    <mergeCell ref="C101:G101"/>
    <mergeCell ref="C102:G102"/>
    <mergeCell ref="C103:G103"/>
    <mergeCell ref="C105:G105"/>
    <mergeCell ref="C106:G106"/>
    <mergeCell ref="C91:G91"/>
    <mergeCell ref="C93:G93"/>
    <mergeCell ref="C95:G95"/>
    <mergeCell ref="C96:G96"/>
    <mergeCell ref="C97:G97"/>
    <mergeCell ref="C98:G98"/>
    <mergeCell ref="C79:G79"/>
    <mergeCell ref="C80:G80"/>
    <mergeCell ref="C81:G81"/>
    <mergeCell ref="C82:G82"/>
    <mergeCell ref="C89:G89"/>
    <mergeCell ref="C90:G90"/>
    <mergeCell ref="C76:G76"/>
    <mergeCell ref="C77:G77"/>
    <mergeCell ref="C78:G78"/>
    <mergeCell ref="C45:G45"/>
    <mergeCell ref="C52:G52"/>
    <mergeCell ref="C54:G54"/>
    <mergeCell ref="C60:G60"/>
    <mergeCell ref="C65:G65"/>
    <mergeCell ref="C71:G71"/>
    <mergeCell ref="A1:G1"/>
    <mergeCell ref="C2:G2"/>
    <mergeCell ref="C3:G3"/>
    <mergeCell ref="C4:G4"/>
    <mergeCell ref="C10:G10"/>
    <mergeCell ref="C43:G43"/>
    <mergeCell ref="C73:G73"/>
    <mergeCell ref="C74:G74"/>
    <mergeCell ref="C75:G7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B60A-F306-41F3-960F-0B6EB8B4BBDE}">
  <sheetPr>
    <outlinePr summaryBelow="0"/>
  </sheetPr>
  <dimension ref="A1:BH5000"/>
  <sheetViews>
    <sheetView workbookViewId="0">
      <pane ySplit="7" topLeftCell="A17" activePane="bottomLeft" state="frozen"/>
      <selection pane="bottomLeft" activeCell="C32" sqref="C32"/>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83</v>
      </c>
      <c r="C4" s="266" t="s">
        <v>84</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144</v>
      </c>
      <c r="C8" s="186" t="s">
        <v>145</v>
      </c>
      <c r="D8" s="169"/>
      <c r="E8" s="170"/>
      <c r="F8" s="171"/>
      <c r="G8" s="171">
        <f>SUMIF(AG9:AG26,"&lt;&gt;NOR",G9:G26)</f>
        <v>494718</v>
      </c>
      <c r="H8" s="171"/>
      <c r="I8" s="171">
        <f>SUM(I9:I26)</f>
        <v>0</v>
      </c>
      <c r="J8" s="171"/>
      <c r="K8" s="171">
        <f>SUM(K9:K26)</f>
        <v>0</v>
      </c>
      <c r="L8" s="171"/>
      <c r="M8" s="171">
        <f>SUM(M9:M26)</f>
        <v>598608.78</v>
      </c>
      <c r="N8" s="171"/>
      <c r="O8" s="171">
        <f>SUM(O9:O26)</f>
        <v>0</v>
      </c>
      <c r="P8" s="171"/>
      <c r="Q8" s="171">
        <f>SUM(Q9:Q26)</f>
        <v>0</v>
      </c>
      <c r="R8" s="171"/>
      <c r="S8" s="171"/>
      <c r="T8" s="172"/>
      <c r="U8" s="166"/>
      <c r="V8" s="166">
        <f>SUM(V9:V26)</f>
        <v>0</v>
      </c>
      <c r="W8" s="166"/>
      <c r="X8" s="166"/>
      <c r="AG8" t="s">
        <v>182</v>
      </c>
    </row>
    <row r="9" spans="1:60" outlineLevel="1" x14ac:dyDescent="0.25">
      <c r="A9" s="177">
        <v>1</v>
      </c>
      <c r="B9" s="178" t="s">
        <v>2367</v>
      </c>
      <c r="C9" s="187" t="s">
        <v>2547</v>
      </c>
      <c r="D9" s="179" t="s">
        <v>237</v>
      </c>
      <c r="E9" s="180">
        <v>130.5</v>
      </c>
      <c r="F9" s="181">
        <v>3276</v>
      </c>
      <c r="G9" s="182">
        <f>ROUND(E9*F9,2)</f>
        <v>427518</v>
      </c>
      <c r="H9" s="181"/>
      <c r="I9" s="182">
        <f>ROUND(E9*H9,2)</f>
        <v>0</v>
      </c>
      <c r="J9" s="181"/>
      <c r="K9" s="182">
        <f>ROUND(E9*J9,2)</f>
        <v>0</v>
      </c>
      <c r="L9" s="182">
        <v>21</v>
      </c>
      <c r="M9" s="182">
        <f>G9*(1+L9/100)</f>
        <v>517296.77999999997</v>
      </c>
      <c r="N9" s="182">
        <v>0</v>
      </c>
      <c r="O9" s="182">
        <f>ROUND(E9*N9,2)</f>
        <v>0</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41.4" outlineLevel="1" x14ac:dyDescent="0.25">
      <c r="A10" s="158"/>
      <c r="B10" s="159"/>
      <c r="C10" s="260" t="s">
        <v>2548</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a) m.č.DJ_201 -  konzervace a ošetření polychromovaných gotických trámů č. 1, 2, 7, 8, 10 - 12, 15, 16, 18 a 19 -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0" s="151"/>
      <c r="BC10" s="151"/>
      <c r="BD10" s="151"/>
      <c r="BE10" s="151"/>
      <c r="BF10" s="151"/>
      <c r="BG10" s="151"/>
      <c r="BH10" s="151"/>
    </row>
    <row r="11" spans="1:60" outlineLevel="1" x14ac:dyDescent="0.25">
      <c r="A11" s="158"/>
      <c r="B11" s="159"/>
      <c r="C11" s="192" t="s">
        <v>204</v>
      </c>
      <c r="D11" s="161"/>
      <c r="E11" s="162"/>
      <c r="F11" s="163"/>
      <c r="G11" s="163"/>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190</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41.4" outlineLevel="1" x14ac:dyDescent="0.25">
      <c r="A12" s="158"/>
      <c r="B12" s="159"/>
      <c r="C12" s="271" t="s">
        <v>2549</v>
      </c>
      <c r="D12" s="272"/>
      <c r="E12" s="272"/>
      <c r="F12" s="272"/>
      <c r="G12" s="272"/>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190</v>
      </c>
      <c r="AH12" s="151"/>
      <c r="AI12" s="151"/>
      <c r="AJ12" s="151"/>
      <c r="AK12" s="151"/>
      <c r="AL12" s="151"/>
      <c r="AM12" s="151"/>
      <c r="AN12" s="151"/>
      <c r="AO12" s="151"/>
      <c r="AP12" s="151"/>
      <c r="AQ12" s="151"/>
      <c r="AR12" s="151"/>
      <c r="AS12" s="151"/>
      <c r="AT12" s="151"/>
      <c r="AU12" s="151"/>
      <c r="AV12" s="151"/>
      <c r="AW12" s="151"/>
      <c r="AX12" s="151"/>
      <c r="AY12" s="151"/>
      <c r="AZ12" s="151"/>
      <c r="BA12" s="184" t="str">
        <f>C12</f>
        <v>b) m.č.DJ_202 - konzervace a ošetření polychromovaných gotických trámů č. 1, 2, 3, 8, 9, 10 -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2" s="151"/>
      <c r="BC12" s="151"/>
      <c r="BD12" s="151"/>
      <c r="BE12" s="151"/>
      <c r="BF12" s="151"/>
      <c r="BG12" s="151"/>
      <c r="BH12" s="151"/>
    </row>
    <row r="13" spans="1:60" outlineLevel="1" x14ac:dyDescent="0.25">
      <c r="A13" s="158"/>
      <c r="B13" s="159"/>
      <c r="C13" s="192" t="s">
        <v>204</v>
      </c>
      <c r="D13" s="161"/>
      <c r="E13" s="162"/>
      <c r="F13" s="163"/>
      <c r="G13" s="163"/>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190</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ht="41.4" outlineLevel="1" x14ac:dyDescent="0.25">
      <c r="A14" s="158"/>
      <c r="B14" s="159"/>
      <c r="C14" s="271" t="s">
        <v>2550</v>
      </c>
      <c r="D14" s="272"/>
      <c r="E14" s="272"/>
      <c r="F14" s="272"/>
      <c r="G14" s="272"/>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190</v>
      </c>
      <c r="AH14" s="151"/>
      <c r="AI14" s="151"/>
      <c r="AJ14" s="151"/>
      <c r="AK14" s="151"/>
      <c r="AL14" s="151"/>
      <c r="AM14" s="151"/>
      <c r="AN14" s="151"/>
      <c r="AO14" s="151"/>
      <c r="AP14" s="151"/>
      <c r="AQ14" s="151"/>
      <c r="AR14" s="151"/>
      <c r="AS14" s="151"/>
      <c r="AT14" s="151"/>
      <c r="AU14" s="151"/>
      <c r="AV14" s="151"/>
      <c r="AW14" s="151"/>
      <c r="AX14" s="151"/>
      <c r="AY14" s="151"/>
      <c r="AZ14" s="151"/>
      <c r="BA14" s="184" t="str">
        <f>C14</f>
        <v>c) m.č.DJ_ 203 - konzervace a ošetření polychromovaných gotických trámů č. 1, 2, 5 - 7, 9, 10 -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4" s="151"/>
      <c r="BC14" s="151"/>
      <c r="BD14" s="151"/>
      <c r="BE14" s="151"/>
      <c r="BF14" s="151"/>
      <c r="BG14" s="151"/>
      <c r="BH14" s="151"/>
    </row>
    <row r="15" spans="1:60" outlineLevel="1" x14ac:dyDescent="0.25">
      <c r="A15" s="158"/>
      <c r="B15" s="159"/>
      <c r="C15" s="188" t="s">
        <v>1031</v>
      </c>
      <c r="D15" s="164"/>
      <c r="E15" s="165"/>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2551</v>
      </c>
      <c r="D16" s="164"/>
      <c r="E16" s="165"/>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204</v>
      </c>
      <c r="D17" s="164"/>
      <c r="E17" s="165"/>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1170</v>
      </c>
      <c r="D18" s="164"/>
      <c r="E18" s="165">
        <v>59.4</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1172</v>
      </c>
      <c r="D19" s="164"/>
      <c r="E19" s="165">
        <v>32.67</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1174</v>
      </c>
      <c r="D20" s="164"/>
      <c r="E20" s="165">
        <v>38.43</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77">
        <v>2</v>
      </c>
      <c r="B21" s="178" t="s">
        <v>2379</v>
      </c>
      <c r="C21" s="187" t="s">
        <v>2380</v>
      </c>
      <c r="D21" s="179" t="s">
        <v>237</v>
      </c>
      <c r="E21" s="180">
        <v>8</v>
      </c>
      <c r="F21" s="181">
        <v>8400</v>
      </c>
      <c r="G21" s="182">
        <f>ROUND(E21*F21,2)</f>
        <v>67200</v>
      </c>
      <c r="H21" s="181"/>
      <c r="I21" s="182">
        <f>ROUND(E21*H21,2)</f>
        <v>0</v>
      </c>
      <c r="J21" s="181"/>
      <c r="K21" s="182">
        <f>ROUND(E21*J21,2)</f>
        <v>0</v>
      </c>
      <c r="L21" s="182">
        <v>21</v>
      </c>
      <c r="M21" s="182">
        <f>G21*(1+L21/100)</f>
        <v>81312</v>
      </c>
      <c r="N21" s="182">
        <v>0</v>
      </c>
      <c r="O21" s="182">
        <f>ROUND(E21*N21,2)</f>
        <v>0</v>
      </c>
      <c r="P21" s="182">
        <v>0</v>
      </c>
      <c r="Q21" s="182">
        <f>ROUND(E21*P21,2)</f>
        <v>0</v>
      </c>
      <c r="R21" s="182"/>
      <c r="S21" s="182" t="s">
        <v>277</v>
      </c>
      <c r="T21" s="183" t="s">
        <v>186</v>
      </c>
      <c r="U21" s="160">
        <v>0</v>
      </c>
      <c r="V21" s="160">
        <f>ROUND(E21*U21,2)</f>
        <v>0</v>
      </c>
      <c r="W21" s="160"/>
      <c r="X21" s="160" t="s">
        <v>239</v>
      </c>
      <c r="Y21" s="151"/>
      <c r="Z21" s="151"/>
      <c r="AA21" s="151"/>
      <c r="AB21" s="151"/>
      <c r="AC21" s="151"/>
      <c r="AD21" s="151"/>
      <c r="AE21" s="151"/>
      <c r="AF21" s="151"/>
      <c r="AG21" s="151" t="s">
        <v>240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260" t="s">
        <v>2271</v>
      </c>
      <c r="D22" s="261"/>
      <c r="E22" s="261"/>
      <c r="F22" s="261"/>
      <c r="G22" s="261"/>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190</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2552</v>
      </c>
      <c r="D23" s="164"/>
      <c r="E23" s="165"/>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2553</v>
      </c>
      <c r="D24" s="164"/>
      <c r="E24" s="165">
        <v>2.5</v>
      </c>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2554</v>
      </c>
      <c r="D25" s="164"/>
      <c r="E25" s="165">
        <v>4</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2555</v>
      </c>
      <c r="D26" s="164"/>
      <c r="E26" s="165">
        <v>1.5</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x14ac:dyDescent="0.25">
      <c r="A27" s="3"/>
      <c r="B27" s="4"/>
      <c r="C27" s="189"/>
      <c r="D27" s="6"/>
      <c r="E27" s="3"/>
      <c r="F27" s="3"/>
      <c r="G27" s="3"/>
      <c r="H27" s="3"/>
      <c r="I27" s="3"/>
      <c r="J27" s="3"/>
      <c r="K27" s="3"/>
      <c r="L27" s="3"/>
      <c r="M27" s="3"/>
      <c r="N27" s="3"/>
      <c r="O27" s="3"/>
      <c r="P27" s="3"/>
      <c r="Q27" s="3"/>
      <c r="R27" s="3"/>
      <c r="S27" s="3"/>
      <c r="T27" s="3"/>
      <c r="U27" s="3"/>
      <c r="V27" s="3"/>
      <c r="W27" s="3"/>
      <c r="X27" s="3"/>
      <c r="AE27">
        <v>15</v>
      </c>
      <c r="AF27">
        <v>21</v>
      </c>
      <c r="AG27" t="s">
        <v>168</v>
      </c>
    </row>
    <row r="28" spans="1:60" x14ac:dyDescent="0.25">
      <c r="A28" s="154"/>
      <c r="B28" s="155" t="s">
        <v>29</v>
      </c>
      <c r="C28" s="190"/>
      <c r="D28" s="156"/>
      <c r="E28" s="157"/>
      <c r="F28" s="157"/>
      <c r="G28" s="185">
        <f>G8</f>
        <v>494718</v>
      </c>
      <c r="H28" s="3"/>
      <c r="I28" s="3"/>
      <c r="J28" s="3"/>
      <c r="K28" s="3"/>
      <c r="L28" s="3"/>
      <c r="M28" s="3"/>
      <c r="N28" s="3"/>
      <c r="O28" s="3"/>
      <c r="P28" s="3"/>
      <c r="Q28" s="3"/>
      <c r="R28" s="3"/>
      <c r="S28" s="3"/>
      <c r="T28" s="3"/>
      <c r="U28" s="3"/>
      <c r="V28" s="3"/>
      <c r="W28" s="3"/>
      <c r="X28" s="3"/>
      <c r="AE28">
        <f>SUMIF(L7:L26,AE27,G7:G26)</f>
        <v>0</v>
      </c>
      <c r="AF28">
        <f>SUMIF(L7:L26,AF27,G7:G26)</f>
        <v>494718</v>
      </c>
      <c r="AG28" t="s">
        <v>233</v>
      </c>
    </row>
    <row r="29" spans="1:60" x14ac:dyDescent="0.25">
      <c r="C29" s="191"/>
      <c r="D29" s="10"/>
      <c r="AG29" t="s">
        <v>234</v>
      </c>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AGnGDvTom89w2Bw+abksG0jThDN8a755IrNR4sVMAcaP2ny9KB5X9XZl7J7uyC5wouMdXVc9pDKKb3mbqYeBA==" saltValue="o+FbFsrYY88+IhQ9zFPurA==" spinCount="100000" sheet="1"/>
  <mergeCells count="8">
    <mergeCell ref="C14:G14"/>
    <mergeCell ref="C22:G22"/>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4B5AE-9AC6-4DA7-B073-D4C3AC292D4C}">
  <sheetPr>
    <outlinePr summaryBelow="0"/>
  </sheetPr>
  <dimension ref="A1:BH5000"/>
  <sheetViews>
    <sheetView workbookViewId="0">
      <pane ySplit="7" topLeftCell="A360" activePane="bottomLeft" state="frozen"/>
      <selection pane="bottomLeft" activeCell="F374" sqref="F37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69</v>
      </c>
      <c r="C4" s="266" t="s">
        <v>85</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118</v>
      </c>
      <c r="C8" s="186" t="s">
        <v>119</v>
      </c>
      <c r="D8" s="169"/>
      <c r="E8" s="170"/>
      <c r="F8" s="171"/>
      <c r="G8" s="171">
        <f>SUMIF(AG9:AG46,"&lt;&gt;NOR",G9:G46)</f>
        <v>111957.6</v>
      </c>
      <c r="H8" s="171"/>
      <c r="I8" s="171">
        <f>SUM(I9:I46)</f>
        <v>0</v>
      </c>
      <c r="J8" s="171"/>
      <c r="K8" s="171">
        <f>SUM(K9:K46)</f>
        <v>0</v>
      </c>
      <c r="L8" s="171"/>
      <c r="M8" s="171">
        <f>SUM(M9:M46)</f>
        <v>135468.696</v>
      </c>
      <c r="N8" s="171"/>
      <c r="O8" s="171">
        <f>SUM(O9:O46)</f>
        <v>1.58</v>
      </c>
      <c r="P8" s="171"/>
      <c r="Q8" s="171">
        <f>SUM(Q9:Q46)</f>
        <v>0</v>
      </c>
      <c r="R8" s="171"/>
      <c r="S8" s="171"/>
      <c r="T8" s="172"/>
      <c r="U8" s="166"/>
      <c r="V8" s="166">
        <f>SUM(V9:V46)</f>
        <v>0</v>
      </c>
      <c r="W8" s="166"/>
      <c r="X8" s="166"/>
      <c r="AG8" t="s">
        <v>182</v>
      </c>
    </row>
    <row r="9" spans="1:60" outlineLevel="1" x14ac:dyDescent="0.25">
      <c r="A9" s="177">
        <v>1</v>
      </c>
      <c r="B9" s="178" t="s">
        <v>2269</v>
      </c>
      <c r="C9" s="187" t="s">
        <v>2270</v>
      </c>
      <c r="D9" s="179" t="s">
        <v>237</v>
      </c>
      <c r="E9" s="180">
        <v>9.0924999999999994</v>
      </c>
      <c r="F9" s="181">
        <v>1920</v>
      </c>
      <c r="G9" s="182">
        <f>ROUND(E9*F9,2)</f>
        <v>17457.599999999999</v>
      </c>
      <c r="H9" s="181"/>
      <c r="I9" s="182">
        <f>ROUND(E9*H9,2)</f>
        <v>0</v>
      </c>
      <c r="J9" s="181"/>
      <c r="K9" s="182">
        <f>ROUND(E9*J9,2)</f>
        <v>0</v>
      </c>
      <c r="L9" s="182">
        <v>21</v>
      </c>
      <c r="M9" s="182">
        <f>G9*(1+L9/100)</f>
        <v>21123.695999999996</v>
      </c>
      <c r="N9" s="182">
        <v>0</v>
      </c>
      <c r="O9" s="182">
        <f>ROUND(E9*N9,2)</f>
        <v>0</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188" t="s">
        <v>1501</v>
      </c>
      <c r="D10" s="164"/>
      <c r="E10" s="165"/>
      <c r="F10" s="160"/>
      <c r="G10" s="16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192</v>
      </c>
      <c r="AH10" s="151">
        <v>0</v>
      </c>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2556</v>
      </c>
      <c r="D11" s="164"/>
      <c r="E11" s="165">
        <v>0.33</v>
      </c>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2557</v>
      </c>
      <c r="D12" s="164"/>
      <c r="E12" s="165">
        <v>0.49199999999999999</v>
      </c>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2558</v>
      </c>
      <c r="D13" s="164"/>
      <c r="E13" s="165">
        <v>0.41699999999999998</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2559</v>
      </c>
      <c r="D14" s="164"/>
      <c r="E14" s="165">
        <v>0.13200000000000001</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2560</v>
      </c>
      <c r="D15" s="164"/>
      <c r="E15" s="165">
        <v>0.40500000000000003</v>
      </c>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2561</v>
      </c>
      <c r="D16" s="164"/>
      <c r="E16" s="165">
        <v>0.57499999999999996</v>
      </c>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2562</v>
      </c>
      <c r="D17" s="164"/>
      <c r="E17" s="165">
        <v>0.37</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2563</v>
      </c>
      <c r="D18" s="164"/>
      <c r="E18" s="165">
        <v>0.40500000000000003</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2564</v>
      </c>
      <c r="D19" s="164"/>
      <c r="E19" s="165">
        <v>0.41499999999999998</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2565</v>
      </c>
      <c r="D20" s="164"/>
      <c r="E20" s="165">
        <v>0.46500000000000002</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2566</v>
      </c>
      <c r="D21" s="164"/>
      <c r="E21" s="165">
        <v>0.41399999999999998</v>
      </c>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2567</v>
      </c>
      <c r="D22" s="164"/>
      <c r="E22" s="165">
        <v>0.20499999999999999</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2568</v>
      </c>
      <c r="D23" s="164"/>
      <c r="E23" s="165">
        <v>0.41699999999999998</v>
      </c>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2569</v>
      </c>
      <c r="D24" s="164"/>
      <c r="E24" s="165">
        <v>0.64500000000000002</v>
      </c>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2558</v>
      </c>
      <c r="D25" s="164"/>
      <c r="E25" s="165">
        <v>0.41699999999999998</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2570</v>
      </c>
      <c r="D26" s="164"/>
      <c r="E26" s="165">
        <v>0.97499999999999998</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2571</v>
      </c>
      <c r="D27" s="164"/>
      <c r="E27" s="165">
        <v>0.108</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2572</v>
      </c>
      <c r="D28" s="164"/>
      <c r="E28" s="165">
        <v>0.24249999999999999</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2573</v>
      </c>
      <c r="D29" s="164"/>
      <c r="E29" s="165">
        <v>0.47799999999999998</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2574</v>
      </c>
      <c r="D30" s="164"/>
      <c r="E30" s="165">
        <v>0.06</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2575</v>
      </c>
      <c r="D31" s="164"/>
      <c r="E31" s="165">
        <v>0.375</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2576</v>
      </c>
      <c r="D32" s="164"/>
      <c r="E32" s="165">
        <v>0.22500000000000001</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2577</v>
      </c>
      <c r="D33" s="164"/>
      <c r="E33" s="165">
        <v>0.17</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2578</v>
      </c>
      <c r="D34" s="164"/>
      <c r="E34" s="165">
        <v>0.17499999999999999</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2579</v>
      </c>
      <c r="D35" s="164"/>
      <c r="E35" s="165">
        <v>0.18</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77">
        <v>2</v>
      </c>
      <c r="B36" s="178" t="s">
        <v>431</v>
      </c>
      <c r="C36" s="187" t="s">
        <v>2285</v>
      </c>
      <c r="D36" s="179" t="s">
        <v>237</v>
      </c>
      <c r="E36" s="180">
        <v>31.5</v>
      </c>
      <c r="F36" s="181">
        <v>3000</v>
      </c>
      <c r="G36" s="182">
        <f>ROUND(E36*F36,2)</f>
        <v>94500</v>
      </c>
      <c r="H36" s="181"/>
      <c r="I36" s="182">
        <f>ROUND(E36*H36,2)</f>
        <v>0</v>
      </c>
      <c r="J36" s="181"/>
      <c r="K36" s="182">
        <f>ROUND(E36*J36,2)</f>
        <v>0</v>
      </c>
      <c r="L36" s="182">
        <v>21</v>
      </c>
      <c r="M36" s="182">
        <f>G36*(1+L36/100)</f>
        <v>114345</v>
      </c>
      <c r="N36" s="182">
        <v>0.05</v>
      </c>
      <c r="O36" s="182">
        <f>ROUND(E36*N36,2)</f>
        <v>1.58</v>
      </c>
      <c r="P36" s="182">
        <v>0</v>
      </c>
      <c r="Q36" s="182">
        <f>ROUND(E36*P36,2)</f>
        <v>0</v>
      </c>
      <c r="R36" s="182"/>
      <c r="S36" s="182" t="s">
        <v>277</v>
      </c>
      <c r="T36" s="183" t="s">
        <v>186</v>
      </c>
      <c r="U36" s="160">
        <v>0</v>
      </c>
      <c r="V36" s="160">
        <f>ROUND(E36*U36,2)</f>
        <v>0</v>
      </c>
      <c r="W36" s="160"/>
      <c r="X36" s="160" t="s">
        <v>239</v>
      </c>
      <c r="Y36" s="151"/>
      <c r="Z36" s="151"/>
      <c r="AA36" s="151"/>
      <c r="AB36" s="151"/>
      <c r="AC36" s="151"/>
      <c r="AD36" s="151"/>
      <c r="AE36" s="151"/>
      <c r="AF36" s="151"/>
      <c r="AG36" s="151" t="s">
        <v>240</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260" t="s">
        <v>2073</v>
      </c>
      <c r="D37" s="261"/>
      <c r="E37" s="261"/>
      <c r="F37" s="261"/>
      <c r="G37" s="261"/>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190</v>
      </c>
      <c r="AH37" s="151"/>
      <c r="AI37" s="151"/>
      <c r="AJ37" s="151"/>
      <c r="AK37" s="151"/>
      <c r="AL37" s="151"/>
      <c r="AM37" s="151"/>
      <c r="AN37" s="151"/>
      <c r="AO37" s="151"/>
      <c r="AP37" s="151"/>
      <c r="AQ37" s="151"/>
      <c r="AR37" s="151"/>
      <c r="AS37" s="151"/>
      <c r="AT37" s="151"/>
      <c r="AU37" s="151"/>
      <c r="AV37" s="151"/>
      <c r="AW37" s="151"/>
      <c r="AX37" s="151"/>
      <c r="AY37" s="151"/>
      <c r="AZ37" s="151"/>
      <c r="BA37" s="184" t="str">
        <f>C37</f>
        <v>4.NP - 3. patro, popis prvku a návrh na jeho opravu nebo restaurování viz D1.1.9 Tabulky truhlářských prvků</v>
      </c>
      <c r="BB37" s="151"/>
      <c r="BC37" s="151"/>
      <c r="BD37" s="151"/>
      <c r="BE37" s="151"/>
      <c r="BF37" s="151"/>
      <c r="BG37" s="151"/>
      <c r="BH37" s="151"/>
    </row>
    <row r="38" spans="1:60" outlineLevel="1" x14ac:dyDescent="0.25">
      <c r="A38" s="158"/>
      <c r="B38" s="159"/>
      <c r="C38" s="192" t="s">
        <v>204</v>
      </c>
      <c r="D38" s="161"/>
      <c r="E38" s="162"/>
      <c r="F38" s="163"/>
      <c r="G38" s="163"/>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190</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ht="21" outlineLevel="1" x14ac:dyDescent="0.25">
      <c r="A39" s="158"/>
      <c r="B39" s="159"/>
      <c r="C39" s="271" t="s">
        <v>2286</v>
      </c>
      <c r="D39" s="272"/>
      <c r="E39" s="272"/>
      <c r="F39" s="272"/>
      <c r="G39" s="272"/>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190</v>
      </c>
      <c r="AH39" s="151"/>
      <c r="AI39" s="151"/>
      <c r="AJ39" s="151"/>
      <c r="AK39" s="151"/>
      <c r="AL39" s="151"/>
      <c r="AM39" s="151"/>
      <c r="AN39" s="151"/>
      <c r="AO39" s="151"/>
      <c r="AP39" s="151"/>
      <c r="AQ39" s="151"/>
      <c r="AR39" s="151"/>
      <c r="AS39" s="151"/>
      <c r="AT39" s="151"/>
      <c r="AU39" s="151"/>
      <c r="AV39" s="151"/>
      <c r="AW39" s="151"/>
      <c r="AX39" s="151"/>
      <c r="AY39" s="151"/>
      <c r="AZ39" s="151"/>
      <c r="BA39" s="184" t="str">
        <f>C39</f>
        <v>Před započetím prací lokální zpevnění, konzervace a zajištění přelepů omítkových ploch v nejbližším okolí uvažovaných prací (pás šíře cca 250 mm), aby bylo minimalizováno jejich případné poškození (provede restaurátor s příslušnou licencí MK ČR):</v>
      </c>
      <c r="BB39" s="151"/>
      <c r="BC39" s="151"/>
      <c r="BD39" s="151"/>
      <c r="BE39" s="151"/>
      <c r="BF39" s="151"/>
      <c r="BG39" s="151"/>
      <c r="BH39" s="151"/>
    </row>
    <row r="40" spans="1:60" outlineLevel="1" x14ac:dyDescent="0.25">
      <c r="A40" s="158"/>
      <c r="B40" s="159"/>
      <c r="C40" s="188" t="s">
        <v>2580</v>
      </c>
      <c r="D40" s="164"/>
      <c r="E40" s="165"/>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204</v>
      </c>
      <c r="D41" s="164"/>
      <c r="E41" s="165"/>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2581</v>
      </c>
      <c r="D42" s="164"/>
      <c r="E42" s="165">
        <v>6.5</v>
      </c>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2582</v>
      </c>
      <c r="D43" s="164"/>
      <c r="E43" s="165">
        <v>6.2</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2583</v>
      </c>
      <c r="D44" s="164"/>
      <c r="E44" s="165">
        <v>6.2</v>
      </c>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2584</v>
      </c>
      <c r="D45" s="164"/>
      <c r="E45" s="165">
        <v>6.3</v>
      </c>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2585</v>
      </c>
      <c r="D46" s="164"/>
      <c r="E46" s="165">
        <v>6.3</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x14ac:dyDescent="0.25">
      <c r="A47" s="167" t="s">
        <v>181</v>
      </c>
      <c r="B47" s="168" t="s">
        <v>128</v>
      </c>
      <c r="C47" s="186" t="s">
        <v>129</v>
      </c>
      <c r="D47" s="169"/>
      <c r="E47" s="170"/>
      <c r="F47" s="171"/>
      <c r="G47" s="171">
        <f>SUMIF(AG48:AG57,"&lt;&gt;NOR",G48:G57)</f>
        <v>4036.8900000000003</v>
      </c>
      <c r="H47" s="171"/>
      <c r="I47" s="171">
        <f>SUM(I48:I57)</f>
        <v>0</v>
      </c>
      <c r="J47" s="171"/>
      <c r="K47" s="171">
        <f>SUM(K48:K57)</f>
        <v>0</v>
      </c>
      <c r="L47" s="171"/>
      <c r="M47" s="171">
        <f>SUM(M48:M57)</f>
        <v>4884.6368999999995</v>
      </c>
      <c r="N47" s="171"/>
      <c r="O47" s="171">
        <f>SUM(O48:O57)</f>
        <v>0</v>
      </c>
      <c r="P47" s="171"/>
      <c r="Q47" s="171">
        <f>SUM(Q48:Q57)</f>
        <v>0</v>
      </c>
      <c r="R47" s="171"/>
      <c r="S47" s="171"/>
      <c r="T47" s="172"/>
      <c r="U47" s="166"/>
      <c r="V47" s="166">
        <f>SUM(V48:V57)</f>
        <v>8.66</v>
      </c>
      <c r="W47" s="166"/>
      <c r="X47" s="166"/>
      <c r="AG47" t="s">
        <v>182</v>
      </c>
    </row>
    <row r="48" spans="1:60" ht="30.6" outlineLevel="1" x14ac:dyDescent="0.25">
      <c r="A48" s="177">
        <v>3</v>
      </c>
      <c r="B48" s="178" t="s">
        <v>297</v>
      </c>
      <c r="C48" s="187" t="s">
        <v>298</v>
      </c>
      <c r="D48" s="179" t="s">
        <v>299</v>
      </c>
      <c r="E48" s="180">
        <v>1.575</v>
      </c>
      <c r="F48" s="181">
        <v>2485</v>
      </c>
      <c r="G48" s="182">
        <f>ROUND(E48*F48,2)</f>
        <v>3913.88</v>
      </c>
      <c r="H48" s="181"/>
      <c r="I48" s="182">
        <f>ROUND(E48*H48,2)</f>
        <v>0</v>
      </c>
      <c r="J48" s="181"/>
      <c r="K48" s="182">
        <f>ROUND(E48*J48,2)</f>
        <v>0</v>
      </c>
      <c r="L48" s="182">
        <v>21</v>
      </c>
      <c r="M48" s="182">
        <f>G48*(1+L48/100)</f>
        <v>4735.7947999999997</v>
      </c>
      <c r="N48" s="182">
        <v>0</v>
      </c>
      <c r="O48" s="182">
        <f>ROUND(E48*N48,2)</f>
        <v>0</v>
      </c>
      <c r="P48" s="182">
        <v>0</v>
      </c>
      <c r="Q48" s="182">
        <f>ROUND(E48*P48,2)</f>
        <v>0</v>
      </c>
      <c r="R48" s="182" t="s">
        <v>256</v>
      </c>
      <c r="S48" s="182" t="s">
        <v>185</v>
      </c>
      <c r="T48" s="183" t="s">
        <v>185</v>
      </c>
      <c r="U48" s="160">
        <v>5.5</v>
      </c>
      <c r="V48" s="160">
        <f>ROUND(E48*U48,2)</f>
        <v>8.66</v>
      </c>
      <c r="W48" s="160"/>
      <c r="X48" s="160" t="s">
        <v>300</v>
      </c>
      <c r="Y48" s="151"/>
      <c r="Z48" s="151"/>
      <c r="AA48" s="151"/>
      <c r="AB48" s="151"/>
      <c r="AC48" s="151"/>
      <c r="AD48" s="151"/>
      <c r="AE48" s="151"/>
      <c r="AF48" s="151"/>
      <c r="AG48" s="151" t="s">
        <v>301</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269" t="s">
        <v>302</v>
      </c>
      <c r="D49" s="270"/>
      <c r="E49" s="270"/>
      <c r="F49" s="270"/>
      <c r="G49" s="27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251</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303</v>
      </c>
      <c r="D50" s="164"/>
      <c r="E50" s="165"/>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58"/>
      <c r="B51" s="159"/>
      <c r="C51" s="188" t="s">
        <v>2586</v>
      </c>
      <c r="D51" s="164"/>
      <c r="E51" s="165"/>
      <c r="F51" s="160"/>
      <c r="G51" s="160"/>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192</v>
      </c>
      <c r="AH51" s="151">
        <v>0</v>
      </c>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2587</v>
      </c>
      <c r="D52" s="164"/>
      <c r="E52" s="165">
        <v>1.575</v>
      </c>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ht="40.799999999999997" outlineLevel="1" x14ac:dyDescent="0.25">
      <c r="A53" s="177">
        <v>4</v>
      </c>
      <c r="B53" s="178" t="s">
        <v>306</v>
      </c>
      <c r="C53" s="187" t="s">
        <v>307</v>
      </c>
      <c r="D53" s="179" t="s">
        <v>299</v>
      </c>
      <c r="E53" s="180">
        <v>1.575</v>
      </c>
      <c r="F53" s="181">
        <v>78.099999999999994</v>
      </c>
      <c r="G53" s="182">
        <f>ROUND(E53*F53,2)</f>
        <v>123.01</v>
      </c>
      <c r="H53" s="181"/>
      <c r="I53" s="182">
        <f>ROUND(E53*H53,2)</f>
        <v>0</v>
      </c>
      <c r="J53" s="181"/>
      <c r="K53" s="182">
        <f>ROUND(E53*J53,2)</f>
        <v>0</v>
      </c>
      <c r="L53" s="182">
        <v>21</v>
      </c>
      <c r="M53" s="182">
        <f>G53*(1+L53/100)</f>
        <v>148.84209999999999</v>
      </c>
      <c r="N53" s="182">
        <v>0</v>
      </c>
      <c r="O53" s="182">
        <f>ROUND(E53*N53,2)</f>
        <v>0</v>
      </c>
      <c r="P53" s="182">
        <v>0</v>
      </c>
      <c r="Q53" s="182">
        <f>ROUND(E53*P53,2)</f>
        <v>0</v>
      </c>
      <c r="R53" s="182" t="s">
        <v>256</v>
      </c>
      <c r="S53" s="182" t="s">
        <v>185</v>
      </c>
      <c r="T53" s="183" t="s">
        <v>185</v>
      </c>
      <c r="U53" s="160">
        <v>0</v>
      </c>
      <c r="V53" s="160">
        <f>ROUND(E53*U53,2)</f>
        <v>0</v>
      </c>
      <c r="W53" s="160"/>
      <c r="X53" s="160" t="s">
        <v>300</v>
      </c>
      <c r="Y53" s="151"/>
      <c r="Z53" s="151"/>
      <c r="AA53" s="151"/>
      <c r="AB53" s="151"/>
      <c r="AC53" s="151"/>
      <c r="AD53" s="151"/>
      <c r="AE53" s="151"/>
      <c r="AF53" s="151"/>
      <c r="AG53" s="151" t="s">
        <v>301</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269" t="s">
        <v>302</v>
      </c>
      <c r="D54" s="270"/>
      <c r="E54" s="270"/>
      <c r="F54" s="270"/>
      <c r="G54" s="27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251</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303</v>
      </c>
      <c r="D55" s="164"/>
      <c r="E55" s="165"/>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88" t="s">
        <v>2586</v>
      </c>
      <c r="D56" s="164"/>
      <c r="E56" s="165"/>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188" t="s">
        <v>2587</v>
      </c>
      <c r="D57" s="164"/>
      <c r="E57" s="165">
        <v>1.575</v>
      </c>
      <c r="F57" s="160"/>
      <c r="G57" s="16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192</v>
      </c>
      <c r="AH57" s="151">
        <v>0</v>
      </c>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x14ac:dyDescent="0.25">
      <c r="A58" s="167" t="s">
        <v>181</v>
      </c>
      <c r="B58" s="168" t="s">
        <v>130</v>
      </c>
      <c r="C58" s="186" t="s">
        <v>131</v>
      </c>
      <c r="D58" s="169"/>
      <c r="E58" s="170"/>
      <c r="F58" s="171"/>
      <c r="G58" s="171">
        <f>SUMIF(AG59:AG78,"&lt;&gt;NOR",G59:G78)</f>
        <v>155595</v>
      </c>
      <c r="H58" s="171"/>
      <c r="I58" s="171">
        <f>SUM(I59:I78)</f>
        <v>0</v>
      </c>
      <c r="J58" s="171"/>
      <c r="K58" s="171">
        <f>SUM(K59:K78)</f>
        <v>0</v>
      </c>
      <c r="L58" s="171"/>
      <c r="M58" s="171">
        <f>SUM(M59:M78)</f>
        <v>188269.94999999998</v>
      </c>
      <c r="N58" s="171"/>
      <c r="O58" s="171">
        <f>SUM(O59:O78)</f>
        <v>0</v>
      </c>
      <c r="P58" s="171"/>
      <c r="Q58" s="171">
        <f>SUM(Q59:Q78)</f>
        <v>0</v>
      </c>
      <c r="R58" s="171"/>
      <c r="S58" s="171"/>
      <c r="T58" s="172"/>
      <c r="U58" s="166"/>
      <c r="V58" s="166">
        <f>SUM(V59:V78)</f>
        <v>0</v>
      </c>
      <c r="W58" s="166"/>
      <c r="X58" s="166"/>
      <c r="AG58" t="s">
        <v>182</v>
      </c>
    </row>
    <row r="59" spans="1:60" ht="20.399999999999999" outlineLevel="1" x14ac:dyDescent="0.25">
      <c r="A59" s="177">
        <v>5</v>
      </c>
      <c r="B59" s="178" t="s">
        <v>684</v>
      </c>
      <c r="C59" s="187" t="s">
        <v>2291</v>
      </c>
      <c r="D59" s="179" t="s">
        <v>360</v>
      </c>
      <c r="E59" s="180">
        <v>126.5</v>
      </c>
      <c r="F59" s="181">
        <v>1230</v>
      </c>
      <c r="G59" s="182">
        <f>ROUND(E59*F59,2)</f>
        <v>155595</v>
      </c>
      <c r="H59" s="181"/>
      <c r="I59" s="182">
        <f>ROUND(E59*H59,2)</f>
        <v>0</v>
      </c>
      <c r="J59" s="181"/>
      <c r="K59" s="182">
        <f>ROUND(E59*J59,2)</f>
        <v>0</v>
      </c>
      <c r="L59" s="182">
        <v>21</v>
      </c>
      <c r="M59" s="182">
        <f>G59*(1+L59/100)</f>
        <v>188269.94999999998</v>
      </c>
      <c r="N59" s="182">
        <v>0</v>
      </c>
      <c r="O59" s="182">
        <f>ROUND(E59*N59,2)</f>
        <v>0</v>
      </c>
      <c r="P59" s="182">
        <v>0</v>
      </c>
      <c r="Q59" s="182">
        <f>ROUND(E59*P59,2)</f>
        <v>0</v>
      </c>
      <c r="R59" s="182"/>
      <c r="S59" s="182" t="s">
        <v>277</v>
      </c>
      <c r="T59" s="183" t="s">
        <v>186</v>
      </c>
      <c r="U59" s="160">
        <v>0</v>
      </c>
      <c r="V59" s="160">
        <f>ROUND(E59*U59,2)</f>
        <v>0</v>
      </c>
      <c r="W59" s="160"/>
      <c r="X59" s="160" t="s">
        <v>239</v>
      </c>
      <c r="Y59" s="151"/>
      <c r="Z59" s="151"/>
      <c r="AA59" s="151"/>
      <c r="AB59" s="151"/>
      <c r="AC59" s="151"/>
      <c r="AD59" s="151"/>
      <c r="AE59" s="151"/>
      <c r="AF59" s="151"/>
      <c r="AG59" s="151" t="s">
        <v>240</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260" t="s">
        <v>2292</v>
      </c>
      <c r="D60" s="261"/>
      <c r="E60" s="261"/>
      <c r="F60" s="261"/>
      <c r="G60" s="261"/>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190</v>
      </c>
      <c r="AH60" s="151"/>
      <c r="AI60" s="151"/>
      <c r="AJ60" s="151"/>
      <c r="AK60" s="151"/>
      <c r="AL60" s="151"/>
      <c r="AM60" s="151"/>
      <c r="AN60" s="151"/>
      <c r="AO60" s="151"/>
      <c r="AP60" s="151"/>
      <c r="AQ60" s="151"/>
      <c r="AR60" s="151"/>
      <c r="AS60" s="151"/>
      <c r="AT60" s="151"/>
      <c r="AU60" s="151"/>
      <c r="AV60" s="151"/>
      <c r="AW60" s="151"/>
      <c r="AX60" s="151"/>
      <c r="AY60" s="151"/>
      <c r="AZ60" s="151"/>
      <c r="BA60" s="184" t="str">
        <f>C60</f>
        <v>3.NP - 2. patro, popis prvku a návrh na jeho opravu nebo restaurování viz D1.1.9 Tabulky truhlářských prvků</v>
      </c>
      <c r="BB60" s="151"/>
      <c r="BC60" s="151"/>
      <c r="BD60" s="151"/>
      <c r="BE60" s="151"/>
      <c r="BF60" s="151"/>
      <c r="BG60" s="151"/>
      <c r="BH60" s="151"/>
    </row>
    <row r="61" spans="1:60" outlineLevel="1" x14ac:dyDescent="0.25">
      <c r="A61" s="158"/>
      <c r="B61" s="159"/>
      <c r="C61" s="192" t="s">
        <v>204</v>
      </c>
      <c r="D61" s="161"/>
      <c r="E61" s="162"/>
      <c r="F61" s="163"/>
      <c r="G61" s="163"/>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190</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271" t="s">
        <v>2293</v>
      </c>
      <c r="D62" s="272"/>
      <c r="E62" s="272"/>
      <c r="F62" s="272"/>
      <c r="G62" s="272"/>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190</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271" t="s">
        <v>929</v>
      </c>
      <c r="D63" s="272"/>
      <c r="E63" s="272"/>
      <c r="F63" s="272"/>
      <c r="G63" s="272"/>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271" t="s">
        <v>802</v>
      </c>
      <c r="D64" s="272"/>
      <c r="E64" s="272"/>
      <c r="F64" s="272"/>
      <c r="G64" s="272"/>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190</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271" t="s">
        <v>2294</v>
      </c>
      <c r="D65" s="272"/>
      <c r="E65" s="272"/>
      <c r="F65" s="272"/>
      <c r="G65" s="272"/>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190</v>
      </c>
      <c r="AH65" s="151"/>
      <c r="AI65" s="151"/>
      <c r="AJ65" s="151"/>
      <c r="AK65" s="151"/>
      <c r="AL65" s="151"/>
      <c r="AM65" s="151"/>
      <c r="AN65" s="151"/>
      <c r="AO65" s="151"/>
      <c r="AP65" s="151"/>
      <c r="AQ65" s="151"/>
      <c r="AR65" s="151"/>
      <c r="AS65" s="151"/>
      <c r="AT65" s="151"/>
      <c r="AU65" s="151"/>
      <c r="AV65" s="151"/>
      <c r="AW65" s="151"/>
      <c r="AX65" s="151"/>
      <c r="AY65" s="151"/>
      <c r="AZ65" s="151"/>
      <c r="BA65" s="184" t="str">
        <f>C65</f>
        <v>Zazděné (ztužující) dubové fošny ve zdivu pod stropními trámy a (lokálně) nad podlahou v místnostech Donjonu.</v>
      </c>
      <c r="BB65" s="151"/>
      <c r="BC65" s="151"/>
      <c r="BD65" s="151"/>
      <c r="BE65" s="151"/>
      <c r="BF65" s="151"/>
      <c r="BG65" s="151"/>
      <c r="BH65" s="151"/>
    </row>
    <row r="66" spans="1:60" outlineLevel="1" x14ac:dyDescent="0.25">
      <c r="A66" s="158"/>
      <c r="B66" s="159"/>
      <c r="C66" s="271" t="s">
        <v>964</v>
      </c>
      <c r="D66" s="272"/>
      <c r="E66" s="272"/>
      <c r="F66" s="272"/>
      <c r="G66" s="272"/>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190</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271" t="s">
        <v>2295</v>
      </c>
      <c r="D67" s="272"/>
      <c r="E67" s="272"/>
      <c r="F67" s="272"/>
      <c r="G67" s="272"/>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271" t="s">
        <v>2296</v>
      </c>
      <c r="D68" s="272"/>
      <c r="E68" s="272"/>
      <c r="F68" s="272"/>
      <c r="G68" s="272"/>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190</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271" t="s">
        <v>2297</v>
      </c>
      <c r="D69" s="272"/>
      <c r="E69" s="272"/>
      <c r="F69" s="272"/>
      <c r="G69" s="272"/>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190</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271" t="s">
        <v>1344</v>
      </c>
      <c r="D70" s="272"/>
      <c r="E70" s="272"/>
      <c r="F70" s="272"/>
      <c r="G70" s="272"/>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271" t="s">
        <v>2298</v>
      </c>
      <c r="D71" s="272"/>
      <c r="E71" s="272"/>
      <c r="F71" s="272"/>
      <c r="G71" s="272"/>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190</v>
      </c>
      <c r="AH71" s="151"/>
      <c r="AI71" s="151"/>
      <c r="AJ71" s="151"/>
      <c r="AK71" s="151"/>
      <c r="AL71" s="151"/>
      <c r="AM71" s="151"/>
      <c r="AN71" s="151"/>
      <c r="AO71" s="151"/>
      <c r="AP71" s="151"/>
      <c r="AQ71" s="151"/>
      <c r="AR71" s="151"/>
      <c r="AS71" s="151"/>
      <c r="AT71" s="151"/>
      <c r="AU71" s="151"/>
      <c r="AV71" s="151"/>
      <c r="AW71" s="151"/>
      <c r="AX71" s="151"/>
      <c r="AY71" s="151"/>
      <c r="AZ71" s="151"/>
      <c r="BA71" s="184" t="str">
        <f>C71</f>
        <v>Lokální výměna (resp. doplnění) degradovaných přesně vytypovaných partií formou repliky a místní analogie (viz. schéma)</v>
      </c>
      <c r="BB71" s="151"/>
      <c r="BC71" s="151"/>
      <c r="BD71" s="151"/>
      <c r="BE71" s="151"/>
      <c r="BF71" s="151"/>
      <c r="BG71" s="151"/>
      <c r="BH71" s="151"/>
    </row>
    <row r="72" spans="1:60" outlineLevel="1" x14ac:dyDescent="0.25">
      <c r="A72" s="158"/>
      <c r="B72" s="159"/>
      <c r="C72" s="188" t="s">
        <v>1501</v>
      </c>
      <c r="D72" s="164"/>
      <c r="E72" s="165"/>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188" t="s">
        <v>2588</v>
      </c>
      <c r="D73" s="164"/>
      <c r="E73" s="165"/>
      <c r="F73" s="160"/>
      <c r="G73" s="160"/>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192</v>
      </c>
      <c r="AH73" s="151">
        <v>0</v>
      </c>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2589</v>
      </c>
      <c r="D74" s="164"/>
      <c r="E74" s="165">
        <v>25.9</v>
      </c>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2590</v>
      </c>
      <c r="D75" s="164"/>
      <c r="E75" s="165">
        <v>25.1</v>
      </c>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2591</v>
      </c>
      <c r="D76" s="164"/>
      <c r="E76" s="165">
        <v>25.1</v>
      </c>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58"/>
      <c r="B77" s="159"/>
      <c r="C77" s="188" t="s">
        <v>2592</v>
      </c>
      <c r="D77" s="164"/>
      <c r="E77" s="165">
        <v>25.2</v>
      </c>
      <c r="F77" s="160"/>
      <c r="G77" s="160"/>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192</v>
      </c>
      <c r="AH77" s="151">
        <v>0</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188" t="s">
        <v>2593</v>
      </c>
      <c r="D78" s="164"/>
      <c r="E78" s="165">
        <v>25.2</v>
      </c>
      <c r="F78" s="160"/>
      <c r="G78" s="160"/>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192</v>
      </c>
      <c r="AH78" s="151">
        <v>0</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x14ac:dyDescent="0.25">
      <c r="A79" s="154" t="s">
        <v>181</v>
      </c>
      <c r="B79" s="155" t="s">
        <v>132</v>
      </c>
      <c r="C79" s="190" t="s">
        <v>133</v>
      </c>
      <c r="D79" s="173"/>
      <c r="E79" s="174"/>
      <c r="F79" s="175"/>
      <c r="G79" s="175">
        <f>SUMIF(AG80:AG184,"&lt;&gt;NOR",G80:G184)</f>
        <v>61121.880000000005</v>
      </c>
      <c r="H79" s="175"/>
      <c r="I79" s="175">
        <f>SUM(I80:I184)</f>
        <v>0</v>
      </c>
      <c r="J79" s="175"/>
      <c r="K79" s="175">
        <f>SUM(K80:K184)</f>
        <v>0</v>
      </c>
      <c r="L79" s="175"/>
      <c r="M79" s="175">
        <f>SUM(M80:M184)</f>
        <v>73957.474799999996</v>
      </c>
      <c r="N79" s="175"/>
      <c r="O79" s="175">
        <f>SUM(O80:O184)</f>
        <v>0.01</v>
      </c>
      <c r="P79" s="175"/>
      <c r="Q79" s="175">
        <f>SUM(Q80:Q184)</f>
        <v>0</v>
      </c>
      <c r="R79" s="175"/>
      <c r="S79" s="175"/>
      <c r="T79" s="176"/>
      <c r="U79" s="166"/>
      <c r="V79" s="166">
        <f>SUM(V80:V184)</f>
        <v>0.02</v>
      </c>
      <c r="W79" s="166"/>
      <c r="X79" s="166"/>
      <c r="AG79" t="s">
        <v>182</v>
      </c>
    </row>
    <row r="80" spans="1:60" outlineLevel="1" x14ac:dyDescent="0.25">
      <c r="A80" s="158"/>
      <c r="B80" s="159"/>
      <c r="C80" s="260" t="s">
        <v>711</v>
      </c>
      <c r="D80" s="261"/>
      <c r="E80" s="261"/>
      <c r="F80" s="261"/>
      <c r="G80" s="261"/>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190</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ht="21" outlineLevel="1" x14ac:dyDescent="0.25">
      <c r="A81" s="158"/>
      <c r="B81" s="159"/>
      <c r="C81" s="271" t="s">
        <v>843</v>
      </c>
      <c r="D81" s="272"/>
      <c r="E81" s="272"/>
      <c r="F81" s="272"/>
      <c r="G81" s="272"/>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190</v>
      </c>
      <c r="AH81" s="151"/>
      <c r="AI81" s="151"/>
      <c r="AJ81" s="151"/>
      <c r="AK81" s="151"/>
      <c r="AL81" s="151"/>
      <c r="AM81" s="151"/>
      <c r="AN81" s="151"/>
      <c r="AO81" s="151"/>
      <c r="AP81" s="151"/>
      <c r="AQ81" s="151"/>
      <c r="AR81" s="151"/>
      <c r="AS81" s="151"/>
      <c r="AT81" s="151"/>
      <c r="AU81" s="151"/>
      <c r="AV81" s="151"/>
      <c r="AW81" s="151"/>
      <c r="AX81" s="151"/>
      <c r="AY81" s="151"/>
      <c r="AZ81" s="151"/>
      <c r="BA81" s="184" t="str">
        <f>C81</f>
        <v>- před zahájením restaurátorské opravy budou projektantem, investorem a odpovědnými zástupci (pracovníky) Národního památkového ústavu a Krajského úřadu Karlovarského kraje odsouhlaseny vzorky zpracování a povrchové úpravy.</v>
      </c>
      <c r="BB81" s="151"/>
      <c r="BC81" s="151"/>
      <c r="BD81" s="151"/>
      <c r="BE81" s="151"/>
      <c r="BF81" s="151"/>
      <c r="BG81" s="151"/>
      <c r="BH81" s="151"/>
    </row>
    <row r="82" spans="1:60" ht="31.2" outlineLevel="1" x14ac:dyDescent="0.25">
      <c r="A82" s="158"/>
      <c r="B82" s="159"/>
      <c r="C82" s="271" t="s">
        <v>713</v>
      </c>
      <c r="D82" s="272"/>
      <c r="E82" s="272"/>
      <c r="F82" s="272"/>
      <c r="G82" s="272"/>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190</v>
      </c>
      <c r="AH82" s="151"/>
      <c r="AI82" s="151"/>
      <c r="AJ82" s="151"/>
      <c r="AK82" s="151"/>
      <c r="AL82" s="151"/>
      <c r="AM82" s="151"/>
      <c r="AN82" s="151"/>
      <c r="AO82" s="151"/>
      <c r="AP82" s="151"/>
      <c r="AQ82" s="151"/>
      <c r="AR82" s="151"/>
      <c r="AS82" s="151"/>
      <c r="AT82" s="151"/>
      <c r="AU82" s="151"/>
      <c r="AV82" s="151"/>
      <c r="AW82" s="151"/>
      <c r="AX82" s="151"/>
      <c r="AY82" s="151"/>
      <c r="AZ82" s="151"/>
      <c r="BA82" s="184" t="str">
        <f>C82</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82" s="151"/>
      <c r="BC82" s="151"/>
      <c r="BD82" s="151"/>
      <c r="BE82" s="151"/>
      <c r="BF82" s="151"/>
      <c r="BG82" s="151"/>
      <c r="BH82" s="151"/>
    </row>
    <row r="83" spans="1:60" outlineLevel="1" x14ac:dyDescent="0.25">
      <c r="A83" s="177">
        <v>6</v>
      </c>
      <c r="B83" s="178" t="s">
        <v>2594</v>
      </c>
      <c r="C83" s="187" t="s">
        <v>2595</v>
      </c>
      <c r="D83" s="179" t="s">
        <v>255</v>
      </c>
      <c r="E83" s="180">
        <v>1</v>
      </c>
      <c r="F83" s="181">
        <v>45360</v>
      </c>
      <c r="G83" s="182">
        <f>ROUND(E83*F83,2)</f>
        <v>45360</v>
      </c>
      <c r="H83" s="181"/>
      <c r="I83" s="182">
        <f>ROUND(E83*H83,2)</f>
        <v>0</v>
      </c>
      <c r="J83" s="181"/>
      <c r="K83" s="182">
        <f>ROUND(E83*J83,2)</f>
        <v>0</v>
      </c>
      <c r="L83" s="182">
        <v>21</v>
      </c>
      <c r="M83" s="182">
        <f>G83*(1+L83/100)</f>
        <v>54885.599999999999</v>
      </c>
      <c r="N83" s="182">
        <v>5.0000000000000001E-3</v>
      </c>
      <c r="O83" s="182">
        <f>ROUND(E83*N83,2)</f>
        <v>0.01</v>
      </c>
      <c r="P83" s="182">
        <v>0</v>
      </c>
      <c r="Q83" s="182">
        <f>ROUND(E83*P83,2)</f>
        <v>0</v>
      </c>
      <c r="R83" s="182"/>
      <c r="S83" s="182" t="s">
        <v>277</v>
      </c>
      <c r="T83" s="183" t="s">
        <v>186</v>
      </c>
      <c r="U83" s="160">
        <v>0</v>
      </c>
      <c r="V83" s="160">
        <f>ROUND(E83*U83,2)</f>
        <v>0</v>
      </c>
      <c r="W83" s="160"/>
      <c r="X83" s="160" t="s">
        <v>310</v>
      </c>
      <c r="Y83" s="151"/>
      <c r="Z83" s="151"/>
      <c r="AA83" s="151"/>
      <c r="AB83" s="151"/>
      <c r="AC83" s="151"/>
      <c r="AD83" s="151"/>
      <c r="AE83" s="151"/>
      <c r="AF83" s="151"/>
      <c r="AG83" s="151" t="s">
        <v>311</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260" t="s">
        <v>2292</v>
      </c>
      <c r="D84" s="261"/>
      <c r="E84" s="261"/>
      <c r="F84" s="261"/>
      <c r="G84" s="261"/>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190</v>
      </c>
      <c r="AH84" s="151"/>
      <c r="AI84" s="151"/>
      <c r="AJ84" s="151"/>
      <c r="AK84" s="151"/>
      <c r="AL84" s="151"/>
      <c r="AM84" s="151"/>
      <c r="AN84" s="151"/>
      <c r="AO84" s="151"/>
      <c r="AP84" s="151"/>
      <c r="AQ84" s="151"/>
      <c r="AR84" s="151"/>
      <c r="AS84" s="151"/>
      <c r="AT84" s="151"/>
      <c r="AU84" s="151"/>
      <c r="AV84" s="151"/>
      <c r="AW84" s="151"/>
      <c r="AX84" s="151"/>
      <c r="AY84" s="151"/>
      <c r="AZ84" s="151"/>
      <c r="BA84" s="184" t="str">
        <f>C84</f>
        <v>3.NP - 2. patro, popis prvku a návrh na jeho opravu nebo restaurování viz D1.1.9 Tabulky truhlářských prvků</v>
      </c>
      <c r="BB84" s="151"/>
      <c r="BC84" s="151"/>
      <c r="BD84" s="151"/>
      <c r="BE84" s="151"/>
      <c r="BF84" s="151"/>
      <c r="BG84" s="151"/>
      <c r="BH84" s="151"/>
    </row>
    <row r="85" spans="1:60" outlineLevel="1" x14ac:dyDescent="0.25">
      <c r="A85" s="158"/>
      <c r="B85" s="159"/>
      <c r="C85" s="192" t="s">
        <v>204</v>
      </c>
      <c r="D85" s="161"/>
      <c r="E85" s="162"/>
      <c r="F85" s="163"/>
      <c r="G85" s="163"/>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190</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271" t="s">
        <v>2595</v>
      </c>
      <c r="D86" s="272"/>
      <c r="E86" s="272"/>
      <c r="F86" s="272"/>
      <c r="G86" s="272"/>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190</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271" t="s">
        <v>2596</v>
      </c>
      <c r="D87" s="272"/>
      <c r="E87" s="272"/>
      <c r="F87" s="272"/>
      <c r="G87" s="272"/>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190</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271" t="s">
        <v>946</v>
      </c>
      <c r="D88" s="272"/>
      <c r="E88" s="272"/>
      <c r="F88" s="272"/>
      <c r="G88" s="272"/>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190</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271" t="s">
        <v>771</v>
      </c>
      <c r="D89" s="272"/>
      <c r="E89" s="272"/>
      <c r="F89" s="272"/>
      <c r="G89" s="272"/>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190</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92" t="s">
        <v>204</v>
      </c>
      <c r="D90" s="161"/>
      <c r="E90" s="162"/>
      <c r="F90" s="163"/>
      <c r="G90" s="163"/>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190</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271" t="s">
        <v>802</v>
      </c>
      <c r="D91" s="272"/>
      <c r="E91" s="272"/>
      <c r="F91" s="272"/>
      <c r="G91" s="272"/>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190</v>
      </c>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ht="41.4" outlineLevel="1" x14ac:dyDescent="0.25">
      <c r="A92" s="158"/>
      <c r="B92" s="159"/>
      <c r="C92" s="271" t="s">
        <v>2597</v>
      </c>
      <c r="D92" s="272"/>
      <c r="E92" s="272"/>
      <c r="F92" s="272"/>
      <c r="G92" s="272"/>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190</v>
      </c>
      <c r="AH92" s="151"/>
      <c r="AI92" s="151"/>
      <c r="AJ92" s="151"/>
      <c r="AK92" s="151"/>
      <c r="AL92" s="151"/>
      <c r="AM92" s="151"/>
      <c r="AN92" s="151"/>
      <c r="AO92" s="151"/>
      <c r="AP92" s="151"/>
      <c r="AQ92" s="151"/>
      <c r="AR92" s="151"/>
      <c r="AS92" s="151"/>
      <c r="AT92" s="151"/>
      <c r="AU92" s="151"/>
      <c r="AV92" s="151"/>
      <c r="AW92" s="151"/>
      <c r="AX92" s="151"/>
      <c r="AY92" s="151"/>
      <c r="AZ92" s="151"/>
      <c r="BA92" s="184" t="str">
        <f>C92</f>
        <v>Skříňka využívající okenní otvor s dvojicí otvíravých a skládacích křídel, sestavených z úzkých bočnic a dvou dvířek, osazených v dřevěném rámu. Dvířka zavěšena na čtyřech kuličkových závěsech, zlamování pomocí čtyř skříňových pantů. Na pravém křídle trojice kovaných zástrčí a skříňový (krabicový) zámek (bez klíče). Na rubu levého křídla tužkové epigrafické nápisy, špaleta skříně dodatečně pobita latěmi. Povrchová úprava: šedozelený krycí nátěr.</v>
      </c>
      <c r="BB92" s="151"/>
      <c r="BC92" s="151"/>
      <c r="BD92" s="151"/>
      <c r="BE92" s="151"/>
      <c r="BF92" s="151"/>
      <c r="BG92" s="151"/>
      <c r="BH92" s="151"/>
    </row>
    <row r="93" spans="1:60" outlineLevel="1" x14ac:dyDescent="0.25">
      <c r="A93" s="158"/>
      <c r="B93" s="159"/>
      <c r="C93" s="192" t="s">
        <v>204</v>
      </c>
      <c r="D93" s="161"/>
      <c r="E93" s="162"/>
      <c r="F93" s="163"/>
      <c r="G93" s="163"/>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190</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271" t="s">
        <v>2334</v>
      </c>
      <c r="D94" s="272"/>
      <c r="E94" s="272"/>
      <c r="F94" s="272"/>
      <c r="G94" s="272"/>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190</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271" t="s">
        <v>2598</v>
      </c>
      <c r="D95" s="272"/>
      <c r="E95" s="272"/>
      <c r="F95" s="272"/>
      <c r="G95" s="272"/>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190</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92" t="s">
        <v>204</v>
      </c>
      <c r="D96" s="161"/>
      <c r="E96" s="162"/>
      <c r="F96" s="163"/>
      <c r="G96" s="163"/>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190</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271" t="s">
        <v>2336</v>
      </c>
      <c r="D97" s="272"/>
      <c r="E97" s="272"/>
      <c r="F97" s="272"/>
      <c r="G97" s="272"/>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190</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271" t="s">
        <v>2599</v>
      </c>
      <c r="D98" s="272"/>
      <c r="E98" s="272"/>
      <c r="F98" s="272"/>
      <c r="G98" s="272"/>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190</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271" t="s">
        <v>1344</v>
      </c>
      <c r="D99" s="272"/>
      <c r="E99" s="272"/>
      <c r="F99" s="272"/>
      <c r="G99" s="272"/>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190</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271" t="s">
        <v>2600</v>
      </c>
      <c r="D100" s="272"/>
      <c r="E100" s="272"/>
      <c r="F100" s="272"/>
      <c r="G100" s="272"/>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190</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271" t="s">
        <v>2601</v>
      </c>
      <c r="D101" s="272"/>
      <c r="E101" s="272"/>
      <c r="F101" s="272"/>
      <c r="G101" s="272"/>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190</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271" t="s">
        <v>2602</v>
      </c>
      <c r="D102" s="272"/>
      <c r="E102" s="272"/>
      <c r="F102" s="272"/>
      <c r="G102" s="272"/>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190</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271" t="s">
        <v>717</v>
      </c>
      <c r="D103" s="272"/>
      <c r="E103" s="272"/>
      <c r="F103" s="272"/>
      <c r="G103" s="272"/>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190</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77">
        <v>7</v>
      </c>
      <c r="B104" s="178" t="s">
        <v>2603</v>
      </c>
      <c r="C104" s="187" t="s">
        <v>2604</v>
      </c>
      <c r="D104" s="179" t="s">
        <v>255</v>
      </c>
      <c r="E104" s="180">
        <v>1</v>
      </c>
      <c r="F104" s="181">
        <v>4800</v>
      </c>
      <c r="G104" s="182">
        <f>ROUND(E104*F104,2)</f>
        <v>4800</v>
      </c>
      <c r="H104" s="181"/>
      <c r="I104" s="182">
        <f>ROUND(E104*H104,2)</f>
        <v>0</v>
      </c>
      <c r="J104" s="181"/>
      <c r="K104" s="182">
        <f>ROUND(E104*J104,2)</f>
        <v>0</v>
      </c>
      <c r="L104" s="182">
        <v>21</v>
      </c>
      <c r="M104" s="182">
        <f>G104*(1+L104/100)</f>
        <v>5808</v>
      </c>
      <c r="N104" s="182">
        <v>1E-3</v>
      </c>
      <c r="O104" s="182">
        <f>ROUND(E104*N104,2)</f>
        <v>0</v>
      </c>
      <c r="P104" s="182">
        <v>0</v>
      </c>
      <c r="Q104" s="182">
        <f>ROUND(E104*P104,2)</f>
        <v>0</v>
      </c>
      <c r="R104" s="182"/>
      <c r="S104" s="182" t="s">
        <v>277</v>
      </c>
      <c r="T104" s="183" t="s">
        <v>186</v>
      </c>
      <c r="U104" s="160">
        <v>0</v>
      </c>
      <c r="V104" s="160">
        <f>ROUND(E104*U104,2)</f>
        <v>0</v>
      </c>
      <c r="W104" s="160"/>
      <c r="X104" s="160" t="s">
        <v>310</v>
      </c>
      <c r="Y104" s="151"/>
      <c r="Z104" s="151"/>
      <c r="AA104" s="151"/>
      <c r="AB104" s="151"/>
      <c r="AC104" s="151"/>
      <c r="AD104" s="151"/>
      <c r="AE104" s="151"/>
      <c r="AF104" s="151"/>
      <c r="AG104" s="151" t="s">
        <v>311</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260" t="s">
        <v>2292</v>
      </c>
      <c r="D105" s="261"/>
      <c r="E105" s="261"/>
      <c r="F105" s="261"/>
      <c r="G105" s="261"/>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190</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84" t="str">
        <f>C105</f>
        <v>3.NP - 2. patro, popis prvku a návrh na jeho opravu nebo restaurování viz D1.1.9 Tabulky truhlářských prvků</v>
      </c>
      <c r="BB105" s="151"/>
      <c r="BC105" s="151"/>
      <c r="BD105" s="151"/>
      <c r="BE105" s="151"/>
      <c r="BF105" s="151"/>
      <c r="BG105" s="151"/>
      <c r="BH105" s="151"/>
    </row>
    <row r="106" spans="1:60" outlineLevel="1" x14ac:dyDescent="0.25">
      <c r="A106" s="158"/>
      <c r="B106" s="159"/>
      <c r="C106" s="192" t="s">
        <v>204</v>
      </c>
      <c r="D106" s="161"/>
      <c r="E106" s="162"/>
      <c r="F106" s="163"/>
      <c r="G106" s="163"/>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190</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271" t="s">
        <v>2604</v>
      </c>
      <c r="D107" s="272"/>
      <c r="E107" s="272"/>
      <c r="F107" s="272"/>
      <c r="G107" s="272"/>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190</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271" t="s">
        <v>2605</v>
      </c>
      <c r="D108" s="272"/>
      <c r="E108" s="272"/>
      <c r="F108" s="272"/>
      <c r="G108" s="272"/>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190</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271" t="s">
        <v>2606</v>
      </c>
      <c r="D109" s="272"/>
      <c r="E109" s="272"/>
      <c r="F109" s="272"/>
      <c r="G109" s="272"/>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190</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271" t="s">
        <v>946</v>
      </c>
      <c r="D110" s="272"/>
      <c r="E110" s="272"/>
      <c r="F110" s="272"/>
      <c r="G110" s="272"/>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190</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271" t="s">
        <v>911</v>
      </c>
      <c r="D111" s="272"/>
      <c r="E111" s="272"/>
      <c r="F111" s="272"/>
      <c r="G111" s="272"/>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190</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192" t="s">
        <v>204</v>
      </c>
      <c r="D112" s="161"/>
      <c r="E112" s="162"/>
      <c r="F112" s="163"/>
      <c r="G112" s="163"/>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190</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271" t="s">
        <v>802</v>
      </c>
      <c r="D113" s="272"/>
      <c r="E113" s="272"/>
      <c r="F113" s="272"/>
      <c r="G113" s="272"/>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190</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ht="21" outlineLevel="1" x14ac:dyDescent="0.25">
      <c r="A114" s="158"/>
      <c r="B114" s="159"/>
      <c r="C114" s="271" t="s">
        <v>2464</v>
      </c>
      <c r="D114" s="272"/>
      <c r="E114" s="272"/>
      <c r="F114" s="272"/>
      <c r="G114" s="272"/>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190</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84" t="str">
        <f>C114</f>
        <v>Dvě gotická sedátka lichoběžníkového tvaru vč. jedné podlážky (z původní výstavby hradu kolem r. 1360) částečně zazděná ve špaletě okna, zhotovená ze tří prken (podlážka z jednoho prkna). Dřevo bez povrchové úpravy.</v>
      </c>
      <c r="BB114" s="151"/>
      <c r="BC114" s="151"/>
      <c r="BD114" s="151"/>
      <c r="BE114" s="151"/>
      <c r="BF114" s="151"/>
      <c r="BG114" s="151"/>
      <c r="BH114" s="151"/>
    </row>
    <row r="115" spans="1:60" outlineLevel="1" x14ac:dyDescent="0.25">
      <c r="A115" s="158"/>
      <c r="B115" s="159"/>
      <c r="C115" s="192" t="s">
        <v>204</v>
      </c>
      <c r="D115" s="161"/>
      <c r="E115" s="162"/>
      <c r="F115" s="163"/>
      <c r="G115" s="163"/>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190</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271" t="s">
        <v>2334</v>
      </c>
      <c r="D116" s="272"/>
      <c r="E116" s="272"/>
      <c r="F116" s="272"/>
      <c r="G116" s="272"/>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190</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271" t="s">
        <v>2465</v>
      </c>
      <c r="D117" s="272"/>
      <c r="E117" s="272"/>
      <c r="F117" s="272"/>
      <c r="G117" s="272"/>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190</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92" t="s">
        <v>204</v>
      </c>
      <c r="D118" s="161"/>
      <c r="E118" s="162"/>
      <c r="F118" s="163"/>
      <c r="G118" s="163"/>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190</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271" t="s">
        <v>2336</v>
      </c>
      <c r="D119" s="272"/>
      <c r="E119" s="272"/>
      <c r="F119" s="272"/>
      <c r="G119" s="272"/>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190</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271" t="s">
        <v>2466</v>
      </c>
      <c r="D120" s="272"/>
      <c r="E120" s="272"/>
      <c r="F120" s="272"/>
      <c r="G120" s="272"/>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190</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77">
        <v>8</v>
      </c>
      <c r="B121" s="178" t="s">
        <v>2607</v>
      </c>
      <c r="C121" s="187" t="s">
        <v>2608</v>
      </c>
      <c r="D121" s="179" t="s">
        <v>255</v>
      </c>
      <c r="E121" s="180">
        <v>1</v>
      </c>
      <c r="F121" s="181">
        <v>4224</v>
      </c>
      <c r="G121" s="182">
        <f>ROUND(E121*F121,2)</f>
        <v>4224</v>
      </c>
      <c r="H121" s="181"/>
      <c r="I121" s="182">
        <f>ROUND(E121*H121,2)</f>
        <v>0</v>
      </c>
      <c r="J121" s="181"/>
      <c r="K121" s="182">
        <f>ROUND(E121*J121,2)</f>
        <v>0</v>
      </c>
      <c r="L121" s="182">
        <v>21</v>
      </c>
      <c r="M121" s="182">
        <f>G121*(1+L121/100)</f>
        <v>5111.04</v>
      </c>
      <c r="N121" s="182">
        <v>1E-3</v>
      </c>
      <c r="O121" s="182">
        <f>ROUND(E121*N121,2)</f>
        <v>0</v>
      </c>
      <c r="P121" s="182">
        <v>0</v>
      </c>
      <c r="Q121" s="182">
        <f>ROUND(E121*P121,2)</f>
        <v>0</v>
      </c>
      <c r="R121" s="182"/>
      <c r="S121" s="182" t="s">
        <v>277</v>
      </c>
      <c r="T121" s="183" t="s">
        <v>186</v>
      </c>
      <c r="U121" s="160">
        <v>0</v>
      </c>
      <c r="V121" s="160">
        <f>ROUND(E121*U121,2)</f>
        <v>0</v>
      </c>
      <c r="W121" s="160"/>
      <c r="X121" s="160" t="s">
        <v>310</v>
      </c>
      <c r="Y121" s="151"/>
      <c r="Z121" s="151"/>
      <c r="AA121" s="151"/>
      <c r="AB121" s="151"/>
      <c r="AC121" s="151"/>
      <c r="AD121" s="151"/>
      <c r="AE121" s="151"/>
      <c r="AF121" s="151"/>
      <c r="AG121" s="151" t="s">
        <v>311</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260" t="s">
        <v>2292</v>
      </c>
      <c r="D122" s="261"/>
      <c r="E122" s="261"/>
      <c r="F122" s="261"/>
      <c r="G122" s="261"/>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190</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84" t="str">
        <f>C122</f>
        <v>3.NP - 2. patro, popis prvku a návrh na jeho opravu nebo restaurování viz D1.1.9 Tabulky truhlářských prvků</v>
      </c>
      <c r="BB122" s="151"/>
      <c r="BC122" s="151"/>
      <c r="BD122" s="151"/>
      <c r="BE122" s="151"/>
      <c r="BF122" s="151"/>
      <c r="BG122" s="151"/>
      <c r="BH122" s="151"/>
    </row>
    <row r="123" spans="1:60" outlineLevel="1" x14ac:dyDescent="0.25">
      <c r="A123" s="158"/>
      <c r="B123" s="159"/>
      <c r="C123" s="192" t="s">
        <v>204</v>
      </c>
      <c r="D123" s="161"/>
      <c r="E123" s="162"/>
      <c r="F123" s="163"/>
      <c r="G123" s="163"/>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190</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271" t="s">
        <v>2608</v>
      </c>
      <c r="D124" s="272"/>
      <c r="E124" s="272"/>
      <c r="F124" s="272"/>
      <c r="G124" s="272"/>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190</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271" t="s">
        <v>2609</v>
      </c>
      <c r="D125" s="272"/>
      <c r="E125" s="272"/>
      <c r="F125" s="272"/>
      <c r="G125" s="272"/>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190</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271" t="s">
        <v>2610</v>
      </c>
      <c r="D126" s="272"/>
      <c r="E126" s="272"/>
      <c r="F126" s="272"/>
      <c r="G126" s="272"/>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190</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271" t="s">
        <v>2611</v>
      </c>
      <c r="D127" s="272"/>
      <c r="E127" s="272"/>
      <c r="F127" s="272"/>
      <c r="G127" s="272"/>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190</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271" t="s">
        <v>946</v>
      </c>
      <c r="D128" s="272"/>
      <c r="E128" s="272"/>
      <c r="F128" s="272"/>
      <c r="G128" s="272"/>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190</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271" t="s">
        <v>911</v>
      </c>
      <c r="D129" s="272"/>
      <c r="E129" s="272"/>
      <c r="F129" s="272"/>
      <c r="G129" s="272"/>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190</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192" t="s">
        <v>204</v>
      </c>
      <c r="D130" s="161"/>
      <c r="E130" s="162"/>
      <c r="F130" s="163"/>
      <c r="G130" s="163"/>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190</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271" t="s">
        <v>802</v>
      </c>
      <c r="D131" s="272"/>
      <c r="E131" s="272"/>
      <c r="F131" s="272"/>
      <c r="G131" s="272"/>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190</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ht="21" outlineLevel="1" x14ac:dyDescent="0.25">
      <c r="A132" s="158"/>
      <c r="B132" s="159"/>
      <c r="C132" s="271" t="s">
        <v>2464</v>
      </c>
      <c r="D132" s="272"/>
      <c r="E132" s="272"/>
      <c r="F132" s="272"/>
      <c r="G132" s="272"/>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190</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84" t="str">
        <f>C132</f>
        <v>Dvě gotická sedátka lichoběžníkového tvaru vč. jedné podlážky (z původní výstavby hradu kolem r. 1360) částečně zazděná ve špaletě okna, zhotovená ze tří prken (podlážka z jednoho prkna). Dřevo bez povrchové úpravy.</v>
      </c>
      <c r="BB132" s="151"/>
      <c r="BC132" s="151"/>
      <c r="BD132" s="151"/>
      <c r="BE132" s="151"/>
      <c r="BF132" s="151"/>
      <c r="BG132" s="151"/>
      <c r="BH132" s="151"/>
    </row>
    <row r="133" spans="1:60" outlineLevel="1" x14ac:dyDescent="0.25">
      <c r="A133" s="158"/>
      <c r="B133" s="159"/>
      <c r="C133" s="192" t="s">
        <v>204</v>
      </c>
      <c r="D133" s="161"/>
      <c r="E133" s="162"/>
      <c r="F133" s="163"/>
      <c r="G133" s="163"/>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190</v>
      </c>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271" t="s">
        <v>2334</v>
      </c>
      <c r="D134" s="272"/>
      <c r="E134" s="272"/>
      <c r="F134" s="272"/>
      <c r="G134" s="272"/>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190</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271" t="s">
        <v>2465</v>
      </c>
      <c r="D135" s="272"/>
      <c r="E135" s="272"/>
      <c r="F135" s="272"/>
      <c r="G135" s="272"/>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190</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192" t="s">
        <v>204</v>
      </c>
      <c r="D136" s="161"/>
      <c r="E136" s="162"/>
      <c r="F136" s="163"/>
      <c r="G136" s="163"/>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190</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271" t="s">
        <v>2336</v>
      </c>
      <c r="D137" s="272"/>
      <c r="E137" s="272"/>
      <c r="F137" s="272"/>
      <c r="G137" s="272"/>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190</v>
      </c>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271" t="s">
        <v>2466</v>
      </c>
      <c r="D138" s="272"/>
      <c r="E138" s="272"/>
      <c r="F138" s="272"/>
      <c r="G138" s="272"/>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190</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77">
        <v>9</v>
      </c>
      <c r="B139" s="178" t="s">
        <v>2612</v>
      </c>
      <c r="C139" s="187" t="s">
        <v>2613</v>
      </c>
      <c r="D139" s="179" t="s">
        <v>255</v>
      </c>
      <c r="E139" s="180">
        <v>1</v>
      </c>
      <c r="F139" s="181">
        <v>1920</v>
      </c>
      <c r="G139" s="182">
        <f>ROUND(E139*F139,2)</f>
        <v>1920</v>
      </c>
      <c r="H139" s="181"/>
      <c r="I139" s="182">
        <f>ROUND(E139*H139,2)</f>
        <v>0</v>
      </c>
      <c r="J139" s="181"/>
      <c r="K139" s="182">
        <f>ROUND(E139*J139,2)</f>
        <v>0</v>
      </c>
      <c r="L139" s="182">
        <v>21</v>
      </c>
      <c r="M139" s="182">
        <f>G139*(1+L139/100)</f>
        <v>2323.1999999999998</v>
      </c>
      <c r="N139" s="182">
        <v>1E-4</v>
      </c>
      <c r="O139" s="182">
        <f>ROUND(E139*N139,2)</f>
        <v>0</v>
      </c>
      <c r="P139" s="182">
        <v>0</v>
      </c>
      <c r="Q139" s="182">
        <f>ROUND(E139*P139,2)</f>
        <v>0</v>
      </c>
      <c r="R139" s="182"/>
      <c r="S139" s="182" t="s">
        <v>277</v>
      </c>
      <c r="T139" s="183" t="s">
        <v>186</v>
      </c>
      <c r="U139" s="160">
        <v>0</v>
      </c>
      <c r="V139" s="160">
        <f>ROUND(E139*U139,2)</f>
        <v>0</v>
      </c>
      <c r="W139" s="160"/>
      <c r="X139" s="160" t="s">
        <v>310</v>
      </c>
      <c r="Y139" s="151"/>
      <c r="Z139" s="151"/>
      <c r="AA139" s="151"/>
      <c r="AB139" s="151"/>
      <c r="AC139" s="151"/>
      <c r="AD139" s="151"/>
      <c r="AE139" s="151"/>
      <c r="AF139" s="151"/>
      <c r="AG139" s="151" t="s">
        <v>311</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260" t="s">
        <v>2292</v>
      </c>
      <c r="D140" s="261"/>
      <c r="E140" s="261"/>
      <c r="F140" s="261"/>
      <c r="G140" s="261"/>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190</v>
      </c>
      <c r="AH140" s="151"/>
      <c r="AI140" s="151"/>
      <c r="AJ140" s="151"/>
      <c r="AK140" s="151"/>
      <c r="AL140" s="151"/>
      <c r="AM140" s="151"/>
      <c r="AN140" s="151"/>
      <c r="AO140" s="151"/>
      <c r="AP140" s="151"/>
      <c r="AQ140" s="151"/>
      <c r="AR140" s="151"/>
      <c r="AS140" s="151"/>
      <c r="AT140" s="151"/>
      <c r="AU140" s="151"/>
      <c r="AV140" s="151"/>
      <c r="AW140" s="151"/>
      <c r="AX140" s="151"/>
      <c r="AY140" s="151"/>
      <c r="AZ140" s="151"/>
      <c r="BA140" s="184" t="str">
        <f>C140</f>
        <v>3.NP - 2. patro, popis prvku a návrh na jeho opravu nebo restaurování viz D1.1.9 Tabulky truhlářských prvků</v>
      </c>
      <c r="BB140" s="151"/>
      <c r="BC140" s="151"/>
      <c r="BD140" s="151"/>
      <c r="BE140" s="151"/>
      <c r="BF140" s="151"/>
      <c r="BG140" s="151"/>
      <c r="BH140" s="151"/>
    </row>
    <row r="141" spans="1:60" outlineLevel="1" x14ac:dyDescent="0.25">
      <c r="A141" s="158"/>
      <c r="B141" s="159"/>
      <c r="C141" s="192" t="s">
        <v>204</v>
      </c>
      <c r="D141" s="161"/>
      <c r="E141" s="162"/>
      <c r="F141" s="163"/>
      <c r="G141" s="163"/>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190</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271" t="s">
        <v>2613</v>
      </c>
      <c r="D142" s="272"/>
      <c r="E142" s="272"/>
      <c r="F142" s="272"/>
      <c r="G142" s="272"/>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190</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271" t="s">
        <v>2614</v>
      </c>
      <c r="D143" s="272"/>
      <c r="E143" s="272"/>
      <c r="F143" s="272"/>
      <c r="G143" s="272"/>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190</v>
      </c>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58"/>
      <c r="B144" s="159"/>
      <c r="C144" s="271" t="s">
        <v>2615</v>
      </c>
      <c r="D144" s="272"/>
      <c r="E144" s="272"/>
      <c r="F144" s="272"/>
      <c r="G144" s="272"/>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190</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271" t="s">
        <v>2616</v>
      </c>
      <c r="D145" s="272"/>
      <c r="E145" s="272"/>
      <c r="F145" s="272"/>
      <c r="G145" s="272"/>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190</v>
      </c>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5">
      <c r="A146" s="158"/>
      <c r="B146" s="159"/>
      <c r="C146" s="271" t="s">
        <v>946</v>
      </c>
      <c r="D146" s="272"/>
      <c r="E146" s="272"/>
      <c r="F146" s="272"/>
      <c r="G146" s="272"/>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190</v>
      </c>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271" t="s">
        <v>911</v>
      </c>
      <c r="D147" s="272"/>
      <c r="E147" s="272"/>
      <c r="F147" s="272"/>
      <c r="G147" s="272"/>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190</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5">
      <c r="A148" s="158"/>
      <c r="B148" s="159"/>
      <c r="C148" s="192" t="s">
        <v>204</v>
      </c>
      <c r="D148" s="161"/>
      <c r="E148" s="162"/>
      <c r="F148" s="163"/>
      <c r="G148" s="163"/>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190</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271" t="s">
        <v>802</v>
      </c>
      <c r="D149" s="272"/>
      <c r="E149" s="272"/>
      <c r="F149" s="272"/>
      <c r="G149" s="272"/>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190</v>
      </c>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ht="21" outlineLevel="1" x14ac:dyDescent="0.25">
      <c r="A150" s="158"/>
      <c r="B150" s="159"/>
      <c r="C150" s="271" t="s">
        <v>2617</v>
      </c>
      <c r="D150" s="272"/>
      <c r="E150" s="272"/>
      <c r="F150" s="272"/>
      <c r="G150" s="272"/>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190</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84" t="str">
        <f>C150</f>
        <v>Dvě gotická sedátka vč. jedné podlážky (z původní výstavby hradu kolem r. 1360) zazděná ve východní stěně v místnosti DJ_301. Povrchová úprava: stopy vápenného nátěru, jinak bez povrchové úpravy.</v>
      </c>
      <c r="BB150" s="151"/>
      <c r="BC150" s="151"/>
      <c r="BD150" s="151"/>
      <c r="BE150" s="151"/>
      <c r="BF150" s="151"/>
      <c r="BG150" s="151"/>
      <c r="BH150" s="151"/>
    </row>
    <row r="151" spans="1:60" outlineLevel="1" x14ac:dyDescent="0.25">
      <c r="A151" s="158"/>
      <c r="B151" s="159"/>
      <c r="C151" s="192" t="s">
        <v>204</v>
      </c>
      <c r="D151" s="161"/>
      <c r="E151" s="162"/>
      <c r="F151" s="163"/>
      <c r="G151" s="163"/>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190</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271" t="s">
        <v>2334</v>
      </c>
      <c r="D152" s="272"/>
      <c r="E152" s="272"/>
      <c r="F152" s="272"/>
      <c r="G152" s="272"/>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190</v>
      </c>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271" t="s">
        <v>2465</v>
      </c>
      <c r="D153" s="272"/>
      <c r="E153" s="272"/>
      <c r="F153" s="272"/>
      <c r="G153" s="272"/>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190</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192" t="s">
        <v>204</v>
      </c>
      <c r="D154" s="161"/>
      <c r="E154" s="162"/>
      <c r="F154" s="163"/>
      <c r="G154" s="163"/>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190</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271" t="s">
        <v>2336</v>
      </c>
      <c r="D155" s="272"/>
      <c r="E155" s="272"/>
      <c r="F155" s="272"/>
      <c r="G155" s="272"/>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190</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271" t="s">
        <v>2466</v>
      </c>
      <c r="D156" s="272"/>
      <c r="E156" s="272"/>
      <c r="F156" s="272"/>
      <c r="G156" s="272"/>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190</v>
      </c>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77">
        <v>10</v>
      </c>
      <c r="B157" s="178" t="s">
        <v>2618</v>
      </c>
      <c r="C157" s="187" t="s">
        <v>2619</v>
      </c>
      <c r="D157" s="179" t="s">
        <v>255</v>
      </c>
      <c r="E157" s="180">
        <v>1</v>
      </c>
      <c r="F157" s="181">
        <v>4800</v>
      </c>
      <c r="G157" s="182">
        <f>ROUND(E157*F157,2)</f>
        <v>4800</v>
      </c>
      <c r="H157" s="181"/>
      <c r="I157" s="182">
        <f>ROUND(E157*H157,2)</f>
        <v>0</v>
      </c>
      <c r="J157" s="181"/>
      <c r="K157" s="182">
        <f>ROUND(E157*J157,2)</f>
        <v>0</v>
      </c>
      <c r="L157" s="182">
        <v>21</v>
      </c>
      <c r="M157" s="182">
        <f>G157*(1+L157/100)</f>
        <v>5808</v>
      </c>
      <c r="N157" s="182">
        <v>1E-3</v>
      </c>
      <c r="O157" s="182">
        <f>ROUND(E157*N157,2)</f>
        <v>0</v>
      </c>
      <c r="P157" s="182">
        <v>0</v>
      </c>
      <c r="Q157" s="182">
        <f>ROUND(E157*P157,2)</f>
        <v>0</v>
      </c>
      <c r="R157" s="182"/>
      <c r="S157" s="182" t="s">
        <v>277</v>
      </c>
      <c r="T157" s="183" t="s">
        <v>186</v>
      </c>
      <c r="U157" s="160">
        <v>0</v>
      </c>
      <c r="V157" s="160">
        <f>ROUND(E157*U157,2)</f>
        <v>0</v>
      </c>
      <c r="W157" s="160"/>
      <c r="X157" s="160" t="s">
        <v>310</v>
      </c>
      <c r="Y157" s="151"/>
      <c r="Z157" s="151"/>
      <c r="AA157" s="151"/>
      <c r="AB157" s="151"/>
      <c r="AC157" s="151"/>
      <c r="AD157" s="151"/>
      <c r="AE157" s="151"/>
      <c r="AF157" s="151"/>
      <c r="AG157" s="151" t="s">
        <v>311</v>
      </c>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260" t="s">
        <v>2292</v>
      </c>
      <c r="D158" s="261"/>
      <c r="E158" s="261"/>
      <c r="F158" s="261"/>
      <c r="G158" s="261"/>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190</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84" t="str">
        <f>C158</f>
        <v>3.NP - 2. patro, popis prvku a návrh na jeho opravu nebo restaurování viz D1.1.9 Tabulky truhlářských prvků</v>
      </c>
      <c r="BB158" s="151"/>
      <c r="BC158" s="151"/>
      <c r="BD158" s="151"/>
      <c r="BE158" s="151"/>
      <c r="BF158" s="151"/>
      <c r="BG158" s="151"/>
      <c r="BH158" s="151"/>
    </row>
    <row r="159" spans="1:60" outlineLevel="1" x14ac:dyDescent="0.25">
      <c r="A159" s="158"/>
      <c r="B159" s="159"/>
      <c r="C159" s="192" t="s">
        <v>204</v>
      </c>
      <c r="D159" s="161"/>
      <c r="E159" s="162"/>
      <c r="F159" s="163"/>
      <c r="G159" s="163"/>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190</v>
      </c>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271" t="s">
        <v>2619</v>
      </c>
      <c r="D160" s="272"/>
      <c r="E160" s="272"/>
      <c r="F160" s="272"/>
      <c r="G160" s="272"/>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190</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271" t="s">
        <v>2620</v>
      </c>
      <c r="D161" s="272"/>
      <c r="E161" s="272"/>
      <c r="F161" s="272"/>
      <c r="G161" s="272"/>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190</v>
      </c>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58"/>
      <c r="B162" s="159"/>
      <c r="C162" s="271" t="s">
        <v>2621</v>
      </c>
      <c r="D162" s="272"/>
      <c r="E162" s="272"/>
      <c r="F162" s="272"/>
      <c r="G162" s="272"/>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190</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271" t="s">
        <v>2622</v>
      </c>
      <c r="D163" s="272"/>
      <c r="E163" s="272"/>
      <c r="F163" s="272"/>
      <c r="G163" s="272"/>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190</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271" t="s">
        <v>946</v>
      </c>
      <c r="D164" s="272"/>
      <c r="E164" s="272"/>
      <c r="F164" s="272"/>
      <c r="G164" s="272"/>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190</v>
      </c>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271" t="s">
        <v>911</v>
      </c>
      <c r="D165" s="272"/>
      <c r="E165" s="272"/>
      <c r="F165" s="272"/>
      <c r="G165" s="272"/>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190</v>
      </c>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92" t="s">
        <v>204</v>
      </c>
      <c r="D166" s="161"/>
      <c r="E166" s="162"/>
      <c r="F166" s="163"/>
      <c r="G166" s="163"/>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190</v>
      </c>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271" t="s">
        <v>802</v>
      </c>
      <c r="D167" s="272"/>
      <c r="E167" s="272"/>
      <c r="F167" s="272"/>
      <c r="G167" s="272"/>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190</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ht="21" outlineLevel="1" x14ac:dyDescent="0.25">
      <c r="A168" s="158"/>
      <c r="B168" s="159"/>
      <c r="C168" s="271" t="s">
        <v>2464</v>
      </c>
      <c r="D168" s="272"/>
      <c r="E168" s="272"/>
      <c r="F168" s="272"/>
      <c r="G168" s="272"/>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190</v>
      </c>
      <c r="AH168" s="151"/>
      <c r="AI168" s="151"/>
      <c r="AJ168" s="151"/>
      <c r="AK168" s="151"/>
      <c r="AL168" s="151"/>
      <c r="AM168" s="151"/>
      <c r="AN168" s="151"/>
      <c r="AO168" s="151"/>
      <c r="AP168" s="151"/>
      <c r="AQ168" s="151"/>
      <c r="AR168" s="151"/>
      <c r="AS168" s="151"/>
      <c r="AT168" s="151"/>
      <c r="AU168" s="151"/>
      <c r="AV168" s="151"/>
      <c r="AW168" s="151"/>
      <c r="AX168" s="151"/>
      <c r="AY168" s="151"/>
      <c r="AZ168" s="151"/>
      <c r="BA168" s="184" t="str">
        <f>C168</f>
        <v>Dvě gotická sedátka lichoběžníkového tvaru vč. jedné podlážky (z původní výstavby hradu kolem r. 1360) částečně zazděná ve špaletě okna, zhotovená ze tří prken (podlážka z jednoho prkna). Dřevo bez povrchové úpravy.</v>
      </c>
      <c r="BB168" s="151"/>
      <c r="BC168" s="151"/>
      <c r="BD168" s="151"/>
      <c r="BE168" s="151"/>
      <c r="BF168" s="151"/>
      <c r="BG168" s="151"/>
      <c r="BH168" s="151"/>
    </row>
    <row r="169" spans="1:60" outlineLevel="1" x14ac:dyDescent="0.25">
      <c r="A169" s="158"/>
      <c r="B169" s="159"/>
      <c r="C169" s="192" t="s">
        <v>204</v>
      </c>
      <c r="D169" s="161"/>
      <c r="E169" s="162"/>
      <c r="F169" s="163"/>
      <c r="G169" s="163"/>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190</v>
      </c>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271" t="s">
        <v>2334</v>
      </c>
      <c r="D170" s="272"/>
      <c r="E170" s="272"/>
      <c r="F170" s="272"/>
      <c r="G170" s="272"/>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190</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271" t="s">
        <v>2465</v>
      </c>
      <c r="D171" s="272"/>
      <c r="E171" s="272"/>
      <c r="F171" s="272"/>
      <c r="G171" s="272"/>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190</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92" t="s">
        <v>204</v>
      </c>
      <c r="D172" s="161"/>
      <c r="E172" s="162"/>
      <c r="F172" s="163"/>
      <c r="G172" s="163"/>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190</v>
      </c>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271" t="s">
        <v>2336</v>
      </c>
      <c r="D173" s="272"/>
      <c r="E173" s="272"/>
      <c r="F173" s="272"/>
      <c r="G173" s="272"/>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190</v>
      </c>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271" t="s">
        <v>2466</v>
      </c>
      <c r="D174" s="272"/>
      <c r="E174" s="272"/>
      <c r="F174" s="272"/>
      <c r="G174" s="272"/>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190</v>
      </c>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77">
        <v>11</v>
      </c>
      <c r="B175" s="178" t="s">
        <v>810</v>
      </c>
      <c r="C175" s="187" t="s">
        <v>811</v>
      </c>
      <c r="D175" s="179" t="s">
        <v>299</v>
      </c>
      <c r="E175" s="180">
        <v>8.0999999999999996E-3</v>
      </c>
      <c r="F175" s="181">
        <v>1347</v>
      </c>
      <c r="G175" s="182">
        <f>ROUND(E175*F175,2)</f>
        <v>10.91</v>
      </c>
      <c r="H175" s="181"/>
      <c r="I175" s="182">
        <f>ROUND(E175*H175,2)</f>
        <v>0</v>
      </c>
      <c r="J175" s="181"/>
      <c r="K175" s="182">
        <f>ROUND(E175*J175,2)</f>
        <v>0</v>
      </c>
      <c r="L175" s="182">
        <v>21</v>
      </c>
      <c r="M175" s="182">
        <f>G175*(1+L175/100)</f>
        <v>13.2011</v>
      </c>
      <c r="N175" s="182">
        <v>0</v>
      </c>
      <c r="O175" s="182">
        <f>ROUND(E175*N175,2)</f>
        <v>0</v>
      </c>
      <c r="P175" s="182">
        <v>0</v>
      </c>
      <c r="Q175" s="182">
        <f>ROUND(E175*P175,2)</f>
        <v>0</v>
      </c>
      <c r="R175" s="182" t="s">
        <v>812</v>
      </c>
      <c r="S175" s="182" t="s">
        <v>185</v>
      </c>
      <c r="T175" s="183" t="s">
        <v>185</v>
      </c>
      <c r="U175" s="160">
        <v>2.4940000000000002</v>
      </c>
      <c r="V175" s="160">
        <f>ROUND(E175*U175,2)</f>
        <v>0.02</v>
      </c>
      <c r="W175" s="160"/>
      <c r="X175" s="160" t="s">
        <v>300</v>
      </c>
      <c r="Y175" s="151"/>
      <c r="Z175" s="151"/>
      <c r="AA175" s="151"/>
      <c r="AB175" s="151"/>
      <c r="AC175" s="151"/>
      <c r="AD175" s="151"/>
      <c r="AE175" s="151"/>
      <c r="AF175" s="151"/>
      <c r="AG175" s="151" t="s">
        <v>301</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269" t="s">
        <v>323</v>
      </c>
      <c r="D176" s="270"/>
      <c r="E176" s="270"/>
      <c r="F176" s="270"/>
      <c r="G176" s="270"/>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251</v>
      </c>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88" t="s">
        <v>303</v>
      </c>
      <c r="D177" s="164"/>
      <c r="E177" s="165"/>
      <c r="F177" s="160"/>
      <c r="G177" s="160"/>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192</v>
      </c>
      <c r="AH177" s="151">
        <v>0</v>
      </c>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188" t="s">
        <v>2623</v>
      </c>
      <c r="D178" s="164"/>
      <c r="E178" s="165"/>
      <c r="F178" s="160"/>
      <c r="G178" s="160"/>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192</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1" x14ac:dyDescent="0.25">
      <c r="A179" s="158"/>
      <c r="B179" s="159"/>
      <c r="C179" s="188" t="s">
        <v>2624</v>
      </c>
      <c r="D179" s="164"/>
      <c r="E179" s="165">
        <v>8.0999999999999996E-3</v>
      </c>
      <c r="F179" s="160"/>
      <c r="G179" s="160"/>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192</v>
      </c>
      <c r="AH179" s="151">
        <v>0</v>
      </c>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ht="30.6" outlineLevel="1" x14ac:dyDescent="0.25">
      <c r="A180" s="177">
        <v>12</v>
      </c>
      <c r="B180" s="178" t="s">
        <v>815</v>
      </c>
      <c r="C180" s="187" t="s">
        <v>816</v>
      </c>
      <c r="D180" s="179" t="s">
        <v>299</v>
      </c>
      <c r="E180" s="180">
        <v>8.0999999999999996E-3</v>
      </c>
      <c r="F180" s="181">
        <v>860</v>
      </c>
      <c r="G180" s="182">
        <f>ROUND(E180*F180,2)</f>
        <v>6.97</v>
      </c>
      <c r="H180" s="181"/>
      <c r="I180" s="182">
        <f>ROUND(E180*H180,2)</f>
        <v>0</v>
      </c>
      <c r="J180" s="181"/>
      <c r="K180" s="182">
        <f>ROUND(E180*J180,2)</f>
        <v>0</v>
      </c>
      <c r="L180" s="182">
        <v>21</v>
      </c>
      <c r="M180" s="182">
        <f>G180*(1+L180/100)</f>
        <v>8.4337</v>
      </c>
      <c r="N180" s="182">
        <v>0</v>
      </c>
      <c r="O180" s="182">
        <f>ROUND(E180*N180,2)</f>
        <v>0</v>
      </c>
      <c r="P180" s="182">
        <v>0</v>
      </c>
      <c r="Q180" s="182">
        <f>ROUND(E180*P180,2)</f>
        <v>0</v>
      </c>
      <c r="R180" s="182" t="s">
        <v>812</v>
      </c>
      <c r="S180" s="182" t="s">
        <v>185</v>
      </c>
      <c r="T180" s="183" t="s">
        <v>185</v>
      </c>
      <c r="U180" s="160">
        <v>0</v>
      </c>
      <c r="V180" s="160">
        <f>ROUND(E180*U180,2)</f>
        <v>0</v>
      </c>
      <c r="W180" s="160"/>
      <c r="X180" s="160" t="s">
        <v>300</v>
      </c>
      <c r="Y180" s="151"/>
      <c r="Z180" s="151"/>
      <c r="AA180" s="151"/>
      <c r="AB180" s="151"/>
      <c r="AC180" s="151"/>
      <c r="AD180" s="151"/>
      <c r="AE180" s="151"/>
      <c r="AF180" s="151"/>
      <c r="AG180" s="151" t="s">
        <v>301</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269" t="s">
        <v>323</v>
      </c>
      <c r="D181" s="270"/>
      <c r="E181" s="270"/>
      <c r="F181" s="270"/>
      <c r="G181" s="270"/>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251</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5">
      <c r="A182" s="158"/>
      <c r="B182" s="159"/>
      <c r="C182" s="188" t="s">
        <v>303</v>
      </c>
      <c r="D182" s="164"/>
      <c r="E182" s="165"/>
      <c r="F182" s="160"/>
      <c r="G182" s="160"/>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192</v>
      </c>
      <c r="AH182" s="151">
        <v>0</v>
      </c>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188" t="s">
        <v>2623</v>
      </c>
      <c r="D183" s="164"/>
      <c r="E183" s="165"/>
      <c r="F183" s="160"/>
      <c r="G183" s="160"/>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192</v>
      </c>
      <c r="AH183" s="151">
        <v>0</v>
      </c>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188" t="s">
        <v>2624</v>
      </c>
      <c r="D184" s="164"/>
      <c r="E184" s="165">
        <v>8.0999999999999996E-3</v>
      </c>
      <c r="F184" s="160"/>
      <c r="G184" s="160"/>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192</v>
      </c>
      <c r="AH184" s="151">
        <v>0</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x14ac:dyDescent="0.25">
      <c r="A185" s="154" t="s">
        <v>181</v>
      </c>
      <c r="B185" s="155" t="s">
        <v>138</v>
      </c>
      <c r="C185" s="190" t="s">
        <v>139</v>
      </c>
      <c r="D185" s="173"/>
      <c r="E185" s="174"/>
      <c r="F185" s="175"/>
      <c r="G185" s="175">
        <f>SUMIF(AG186:AG363,"&lt;&gt;NOR",G186:G363)</f>
        <v>228065.06</v>
      </c>
      <c r="H185" s="175"/>
      <c r="I185" s="175">
        <f>SUM(I186:I363)</f>
        <v>0</v>
      </c>
      <c r="J185" s="175"/>
      <c r="K185" s="175">
        <f>SUM(K186:K363)</f>
        <v>0</v>
      </c>
      <c r="L185" s="175"/>
      <c r="M185" s="175">
        <f>SUM(M186:M363)</f>
        <v>275958.72259999998</v>
      </c>
      <c r="N185" s="175"/>
      <c r="O185" s="175">
        <f>SUM(O186:O363)</f>
        <v>6.0000000000000005E-2</v>
      </c>
      <c r="P185" s="175"/>
      <c r="Q185" s="175">
        <f>SUM(Q186:Q363)</f>
        <v>0</v>
      </c>
      <c r="R185" s="175"/>
      <c r="S185" s="175"/>
      <c r="T185" s="176"/>
      <c r="U185" s="166"/>
      <c r="V185" s="166">
        <f>SUM(V186:V363)</f>
        <v>0.08</v>
      </c>
      <c r="W185" s="166"/>
      <c r="X185" s="166"/>
      <c r="AG185" t="s">
        <v>182</v>
      </c>
    </row>
    <row r="186" spans="1:60" outlineLevel="1" x14ac:dyDescent="0.25">
      <c r="A186" s="158"/>
      <c r="B186" s="159"/>
      <c r="C186" s="260" t="s">
        <v>711</v>
      </c>
      <c r="D186" s="261"/>
      <c r="E186" s="261"/>
      <c r="F186" s="261"/>
      <c r="G186" s="261"/>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190</v>
      </c>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ht="21" outlineLevel="1" x14ac:dyDescent="0.25">
      <c r="A187" s="158"/>
      <c r="B187" s="159"/>
      <c r="C187" s="271" t="s">
        <v>843</v>
      </c>
      <c r="D187" s="272"/>
      <c r="E187" s="272"/>
      <c r="F187" s="272"/>
      <c r="G187" s="272"/>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190</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84" t="str">
        <f>C187</f>
        <v>- před zahájením restaurátorské opravy budou projektantem, investorem a odpovědnými zástupci (pracovníky) Národního památkového ústavu a Krajského úřadu Karlovarského kraje odsouhlaseny vzorky zpracování a povrchové úpravy.</v>
      </c>
      <c r="BB187" s="151"/>
      <c r="BC187" s="151"/>
      <c r="BD187" s="151"/>
      <c r="BE187" s="151"/>
      <c r="BF187" s="151"/>
      <c r="BG187" s="151"/>
      <c r="BH187" s="151"/>
    </row>
    <row r="188" spans="1:60" ht="31.2" outlineLevel="1" x14ac:dyDescent="0.25">
      <c r="A188" s="158"/>
      <c r="B188" s="159"/>
      <c r="C188" s="271" t="s">
        <v>1420</v>
      </c>
      <c r="D188" s="272"/>
      <c r="E188" s="272"/>
      <c r="F188" s="272"/>
      <c r="G188" s="272"/>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190</v>
      </c>
      <c r="AH188" s="151"/>
      <c r="AI188" s="151"/>
      <c r="AJ188" s="151"/>
      <c r="AK188" s="151"/>
      <c r="AL188" s="151"/>
      <c r="AM188" s="151"/>
      <c r="AN188" s="151"/>
      <c r="AO188" s="151"/>
      <c r="AP188" s="151"/>
      <c r="AQ188" s="151"/>
      <c r="AR188" s="151"/>
      <c r="AS188" s="151"/>
      <c r="AT188" s="151"/>
      <c r="AU188" s="151"/>
      <c r="AV188" s="151"/>
      <c r="AW188" s="151"/>
      <c r="AX188" s="151"/>
      <c r="AY188" s="151"/>
      <c r="AZ188" s="151"/>
      <c r="BA188" s="184" t="str">
        <f>C188</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88" s="151"/>
      <c r="BC188" s="151"/>
      <c r="BD188" s="151"/>
      <c r="BE188" s="151"/>
      <c r="BF188" s="151"/>
      <c r="BG188" s="151"/>
      <c r="BH188" s="151"/>
    </row>
    <row r="189" spans="1:60" outlineLevel="1" x14ac:dyDescent="0.25">
      <c r="A189" s="177">
        <v>13</v>
      </c>
      <c r="B189" s="178" t="s">
        <v>2625</v>
      </c>
      <c r="C189" s="187" t="s">
        <v>2626</v>
      </c>
      <c r="D189" s="179" t="s">
        <v>255</v>
      </c>
      <c r="E189" s="180">
        <v>1</v>
      </c>
      <c r="F189" s="181">
        <v>7200</v>
      </c>
      <c r="G189" s="182">
        <f>ROUND(E189*F189,2)</f>
        <v>7200</v>
      </c>
      <c r="H189" s="181"/>
      <c r="I189" s="182">
        <f>ROUND(E189*H189,2)</f>
        <v>0</v>
      </c>
      <c r="J189" s="181"/>
      <c r="K189" s="182">
        <f>ROUND(E189*J189,2)</f>
        <v>0</v>
      </c>
      <c r="L189" s="182">
        <v>21</v>
      </c>
      <c r="M189" s="182">
        <f>G189*(1+L189/100)</f>
        <v>8712</v>
      </c>
      <c r="N189" s="182">
        <v>1E-3</v>
      </c>
      <c r="O189" s="182">
        <f>ROUND(E189*N189,2)</f>
        <v>0</v>
      </c>
      <c r="P189" s="182">
        <v>0</v>
      </c>
      <c r="Q189" s="182">
        <f>ROUND(E189*P189,2)</f>
        <v>0</v>
      </c>
      <c r="R189" s="182"/>
      <c r="S189" s="182" t="s">
        <v>277</v>
      </c>
      <c r="T189" s="183" t="s">
        <v>186</v>
      </c>
      <c r="U189" s="160">
        <v>0</v>
      </c>
      <c r="V189" s="160">
        <f>ROUND(E189*U189,2)</f>
        <v>0</v>
      </c>
      <c r="W189" s="160"/>
      <c r="X189" s="160" t="s">
        <v>310</v>
      </c>
      <c r="Y189" s="151"/>
      <c r="Z189" s="151"/>
      <c r="AA189" s="151"/>
      <c r="AB189" s="151"/>
      <c r="AC189" s="151"/>
      <c r="AD189" s="151"/>
      <c r="AE189" s="151"/>
      <c r="AF189" s="151"/>
      <c r="AG189" s="151" t="s">
        <v>311</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260" t="s">
        <v>2627</v>
      </c>
      <c r="D190" s="261"/>
      <c r="E190" s="261"/>
      <c r="F190" s="261"/>
      <c r="G190" s="261"/>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190</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84" t="str">
        <f>C190</f>
        <v>3.NP - 2. patro, popis prvku a návrh na jeho opravu nebo restaurování viz D1.1.9 Tabulky kamenických prvků</v>
      </c>
      <c r="BB190" s="151"/>
      <c r="BC190" s="151"/>
      <c r="BD190" s="151"/>
      <c r="BE190" s="151"/>
      <c r="BF190" s="151"/>
      <c r="BG190" s="151"/>
      <c r="BH190" s="151"/>
    </row>
    <row r="191" spans="1:60" outlineLevel="1" x14ac:dyDescent="0.25">
      <c r="A191" s="158"/>
      <c r="B191" s="159"/>
      <c r="C191" s="192" t="s">
        <v>204</v>
      </c>
      <c r="D191" s="161"/>
      <c r="E191" s="162"/>
      <c r="F191" s="163"/>
      <c r="G191" s="163"/>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190</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271" t="s">
        <v>2628</v>
      </c>
      <c r="D192" s="272"/>
      <c r="E192" s="272"/>
      <c r="F192" s="272"/>
      <c r="G192" s="272"/>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190</v>
      </c>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271" t="s">
        <v>2629</v>
      </c>
      <c r="D193" s="272"/>
      <c r="E193" s="272"/>
      <c r="F193" s="272"/>
      <c r="G193" s="272"/>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190</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92" t="s">
        <v>204</v>
      </c>
      <c r="D194" s="161"/>
      <c r="E194" s="162"/>
      <c r="F194" s="163"/>
      <c r="G194" s="163"/>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190</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271" t="s">
        <v>313</v>
      </c>
      <c r="D195" s="272"/>
      <c r="E195" s="272"/>
      <c r="F195" s="272"/>
      <c r="G195" s="272"/>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190</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ht="21" outlineLevel="1" x14ac:dyDescent="0.25">
      <c r="A196" s="158"/>
      <c r="B196" s="159"/>
      <c r="C196" s="271" t="s">
        <v>2630</v>
      </c>
      <c r="D196" s="272"/>
      <c r="E196" s="272"/>
      <c r="F196" s="272"/>
      <c r="G196" s="272"/>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190</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84" t="str">
        <f>C196</f>
        <v>Překlad sdruženého pozdně gotického okna byl druhotně zazděn v dolní části západní stěny dané místnosti. Překlad byl zazděn směrem do místnosti svou lícovou stranou, proto je na něm patrná profilace, ale také pozůstatky povrchových úprav ve formě bílých vápenných nátěrů.</v>
      </c>
      <c r="BB196" s="151"/>
      <c r="BC196" s="151"/>
      <c r="BD196" s="151"/>
      <c r="BE196" s="151"/>
      <c r="BF196" s="151"/>
      <c r="BG196" s="151"/>
      <c r="BH196" s="151"/>
    </row>
    <row r="197" spans="1:60" outlineLevel="1" x14ac:dyDescent="0.25">
      <c r="A197" s="158"/>
      <c r="B197" s="159"/>
      <c r="C197" s="271" t="s">
        <v>2631</v>
      </c>
      <c r="D197" s="272"/>
      <c r="E197" s="272"/>
      <c r="F197" s="272"/>
      <c r="G197" s="272"/>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190</v>
      </c>
      <c r="AH197" s="151"/>
      <c r="AI197" s="151"/>
      <c r="AJ197" s="151"/>
      <c r="AK197" s="151"/>
      <c r="AL197" s="151"/>
      <c r="AM197" s="151"/>
      <c r="AN197" s="151"/>
      <c r="AO197" s="151"/>
      <c r="AP197" s="151"/>
      <c r="AQ197" s="151"/>
      <c r="AR197" s="151"/>
      <c r="AS197" s="151"/>
      <c r="AT197" s="151"/>
      <c r="AU197" s="151"/>
      <c r="AV197" s="151"/>
      <c r="AW197" s="151"/>
      <c r="AX197" s="151"/>
      <c r="AY197" s="151"/>
      <c r="AZ197" s="151"/>
      <c r="BA197" s="184" t="str">
        <f>C197</f>
        <v>Kromě prachových depozit a drobných mechanických poškození související s novým osazením prvku se zde neobjevují žádná poškození</v>
      </c>
      <c r="BB197" s="151"/>
      <c r="BC197" s="151"/>
      <c r="BD197" s="151"/>
      <c r="BE197" s="151"/>
      <c r="BF197" s="151"/>
      <c r="BG197" s="151"/>
      <c r="BH197" s="151"/>
    </row>
    <row r="198" spans="1:60" outlineLevel="1" x14ac:dyDescent="0.25">
      <c r="A198" s="158"/>
      <c r="B198" s="159"/>
      <c r="C198" s="192" t="s">
        <v>204</v>
      </c>
      <c r="D198" s="161"/>
      <c r="E198" s="162"/>
      <c r="F198" s="163"/>
      <c r="G198" s="163"/>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190</v>
      </c>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271" t="s">
        <v>2366</v>
      </c>
      <c r="D199" s="272"/>
      <c r="E199" s="272"/>
      <c r="F199" s="272"/>
      <c r="G199" s="272"/>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190</v>
      </c>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271" t="s">
        <v>1429</v>
      </c>
      <c r="D200" s="272"/>
      <c r="E200" s="272"/>
      <c r="F200" s="272"/>
      <c r="G200" s="272"/>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190</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92" t="s">
        <v>204</v>
      </c>
      <c r="D201" s="161"/>
      <c r="E201" s="162"/>
      <c r="F201" s="163"/>
      <c r="G201" s="163"/>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190</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271" t="s">
        <v>2319</v>
      </c>
      <c r="D202" s="272"/>
      <c r="E202" s="272"/>
      <c r="F202" s="272"/>
      <c r="G202" s="272"/>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190</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58"/>
      <c r="B203" s="159"/>
      <c r="C203" s="271" t="s">
        <v>864</v>
      </c>
      <c r="D203" s="272"/>
      <c r="E203" s="272"/>
      <c r="F203" s="272"/>
      <c r="G203" s="272"/>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190</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58"/>
      <c r="B204" s="159"/>
      <c r="C204" s="271" t="s">
        <v>2521</v>
      </c>
      <c r="D204" s="272"/>
      <c r="E204" s="272"/>
      <c r="F204" s="272"/>
      <c r="G204" s="272"/>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190</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84" t="str">
        <f>C204</f>
        <v>- lokální zajištění dochovaných povrchových úprav (ve spolupráci s restaurátory s licencí MK ČR pro restaurování figurálních nástěnných maleb)</v>
      </c>
      <c r="BB204" s="151"/>
      <c r="BC204" s="151"/>
      <c r="BD204" s="151"/>
      <c r="BE204" s="151"/>
      <c r="BF204" s="151"/>
      <c r="BG204" s="151"/>
      <c r="BH204" s="151"/>
    </row>
    <row r="205" spans="1:60" ht="20.399999999999999" outlineLevel="1" x14ac:dyDescent="0.25">
      <c r="A205" s="177">
        <v>14</v>
      </c>
      <c r="B205" s="178" t="s">
        <v>2632</v>
      </c>
      <c r="C205" s="187" t="s">
        <v>2633</v>
      </c>
      <c r="D205" s="179" t="s">
        <v>255</v>
      </c>
      <c r="E205" s="180">
        <v>1</v>
      </c>
      <c r="F205" s="181">
        <v>28800</v>
      </c>
      <c r="G205" s="182">
        <f>ROUND(E205*F205,2)</f>
        <v>28800</v>
      </c>
      <c r="H205" s="181"/>
      <c r="I205" s="182">
        <f>ROUND(E205*H205,2)</f>
        <v>0</v>
      </c>
      <c r="J205" s="181"/>
      <c r="K205" s="182">
        <f>ROUND(E205*J205,2)</f>
        <v>0</v>
      </c>
      <c r="L205" s="182">
        <v>21</v>
      </c>
      <c r="M205" s="182">
        <f>G205*(1+L205/100)</f>
        <v>34848</v>
      </c>
      <c r="N205" s="182">
        <v>5.0000000000000001E-3</v>
      </c>
      <c r="O205" s="182">
        <f>ROUND(E205*N205,2)</f>
        <v>0.01</v>
      </c>
      <c r="P205" s="182">
        <v>0</v>
      </c>
      <c r="Q205" s="182">
        <f>ROUND(E205*P205,2)</f>
        <v>0</v>
      </c>
      <c r="R205" s="182"/>
      <c r="S205" s="182" t="s">
        <v>277</v>
      </c>
      <c r="T205" s="183" t="s">
        <v>186</v>
      </c>
      <c r="U205" s="160">
        <v>0</v>
      </c>
      <c r="V205" s="160">
        <f>ROUND(E205*U205,2)</f>
        <v>0</v>
      </c>
      <c r="W205" s="160"/>
      <c r="X205" s="160" t="s">
        <v>310</v>
      </c>
      <c r="Y205" s="151"/>
      <c r="Z205" s="151"/>
      <c r="AA205" s="151"/>
      <c r="AB205" s="151"/>
      <c r="AC205" s="151"/>
      <c r="AD205" s="151"/>
      <c r="AE205" s="151"/>
      <c r="AF205" s="151"/>
      <c r="AG205" s="151" t="s">
        <v>311</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260" t="s">
        <v>2627</v>
      </c>
      <c r="D206" s="261"/>
      <c r="E206" s="261"/>
      <c r="F206" s="261"/>
      <c r="G206" s="261"/>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190</v>
      </c>
      <c r="AH206" s="151"/>
      <c r="AI206" s="151"/>
      <c r="AJ206" s="151"/>
      <c r="AK206" s="151"/>
      <c r="AL206" s="151"/>
      <c r="AM206" s="151"/>
      <c r="AN206" s="151"/>
      <c r="AO206" s="151"/>
      <c r="AP206" s="151"/>
      <c r="AQ206" s="151"/>
      <c r="AR206" s="151"/>
      <c r="AS206" s="151"/>
      <c r="AT206" s="151"/>
      <c r="AU206" s="151"/>
      <c r="AV206" s="151"/>
      <c r="AW206" s="151"/>
      <c r="AX206" s="151"/>
      <c r="AY206" s="151"/>
      <c r="AZ206" s="151"/>
      <c r="BA206" s="184" t="str">
        <f>C206</f>
        <v>3.NP - 2. patro, popis prvku a návrh na jeho opravu nebo restaurování viz D1.1.9 Tabulky kamenických prvků</v>
      </c>
      <c r="BB206" s="151"/>
      <c r="BC206" s="151"/>
      <c r="BD206" s="151"/>
      <c r="BE206" s="151"/>
      <c r="BF206" s="151"/>
      <c r="BG206" s="151"/>
      <c r="BH206" s="151"/>
    </row>
    <row r="207" spans="1:60" outlineLevel="1" x14ac:dyDescent="0.25">
      <c r="A207" s="158"/>
      <c r="B207" s="159"/>
      <c r="C207" s="192" t="s">
        <v>204</v>
      </c>
      <c r="D207" s="161"/>
      <c r="E207" s="162"/>
      <c r="F207" s="163"/>
      <c r="G207" s="163"/>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190</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ht="21" outlineLevel="1" x14ac:dyDescent="0.25">
      <c r="A208" s="158"/>
      <c r="B208" s="159"/>
      <c r="C208" s="271" t="s">
        <v>2634</v>
      </c>
      <c r="D208" s="272"/>
      <c r="E208" s="272"/>
      <c r="F208" s="272"/>
      <c r="G208" s="272"/>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190</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84" t="str">
        <f>C208</f>
        <v>Kamenné ostění sdruženého okna v severní stěně místnosti SK_301 (pravé okno), okenní ostění rozděleno dvěma dřevěnými profilovanými sloupky (pilířky) na 3 okenní otvory;</v>
      </c>
      <c r="BB208" s="151"/>
      <c r="BC208" s="151"/>
      <c r="BD208" s="151"/>
      <c r="BE208" s="151"/>
      <c r="BF208" s="151"/>
      <c r="BG208" s="151"/>
      <c r="BH208" s="151"/>
    </row>
    <row r="209" spans="1:60" outlineLevel="1" x14ac:dyDescent="0.25">
      <c r="A209" s="158"/>
      <c r="B209" s="159"/>
      <c r="C209" s="271" t="s">
        <v>2635</v>
      </c>
      <c r="D209" s="272"/>
      <c r="E209" s="272"/>
      <c r="F209" s="272"/>
      <c r="G209" s="272"/>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190</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92" t="s">
        <v>204</v>
      </c>
      <c r="D210" s="161"/>
      <c r="E210" s="162"/>
      <c r="F210" s="163"/>
      <c r="G210" s="163"/>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190</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271" t="s">
        <v>313</v>
      </c>
      <c r="D211" s="272"/>
      <c r="E211" s="272"/>
      <c r="F211" s="272"/>
      <c r="G211" s="272"/>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190</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ht="41.4" outlineLevel="1" x14ac:dyDescent="0.25">
      <c r="A212" s="158"/>
      <c r="B212" s="159"/>
      <c r="C212" s="271" t="s">
        <v>2636</v>
      </c>
      <c r="D212" s="272"/>
      <c r="E212" s="272"/>
      <c r="F212" s="272"/>
      <c r="G212" s="272"/>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190</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84" t="str">
        <f>C212</f>
        <v>Jedná se o ostění sdruženého okna, skládajícího se ze tří jednoduchých obdélných oken bez vnitřního kříže. Samotné ostění tvoří parapet, dvě dvoudílné stojky, dvoudílný přímý překlad a dvojice dřevěných pilířků nahrazujících někdejší pilířky kamenné. Ostění je profilované jak na vnější, tak na vnitřní straně. Profilace probíhá celým překladem a dvěma třetinami výšky stojek, jak je to u pozdně gotických okenních ostění typické. Parapet je naopak hladký.</v>
      </c>
      <c r="BB212" s="151"/>
      <c r="BC212" s="151"/>
      <c r="BD212" s="151"/>
      <c r="BE212" s="151"/>
      <c r="BF212" s="151"/>
      <c r="BG212" s="151"/>
      <c r="BH212" s="151"/>
    </row>
    <row r="213" spans="1:60" ht="21" outlineLevel="1" x14ac:dyDescent="0.25">
      <c r="A213" s="158"/>
      <c r="B213" s="159"/>
      <c r="C213" s="271" t="s">
        <v>2637</v>
      </c>
      <c r="D213" s="272"/>
      <c r="E213" s="272"/>
      <c r="F213" s="272"/>
      <c r="G213" s="272"/>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190</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84" t="str">
        <f>C213</f>
        <v>Na vnitřní straně se na vnějších okrajích ostění nacházejí souvrství povrchových úprav v podobě nátěrů, ale i tenké vrstvičky vápenného štuku (zejména na pravé části překladu).</v>
      </c>
      <c r="BB213" s="151"/>
      <c r="BC213" s="151"/>
      <c r="BD213" s="151"/>
      <c r="BE213" s="151"/>
      <c r="BF213" s="151"/>
      <c r="BG213" s="151"/>
      <c r="BH213" s="151"/>
    </row>
    <row r="214" spans="1:60" ht="21" outlineLevel="1" x14ac:dyDescent="0.25">
      <c r="A214" s="158"/>
      <c r="B214" s="159"/>
      <c r="C214" s="271" t="s">
        <v>2638</v>
      </c>
      <c r="D214" s="272"/>
      <c r="E214" s="272"/>
      <c r="F214" s="272"/>
      <c r="G214" s="272"/>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190</v>
      </c>
      <c r="AH214" s="151"/>
      <c r="AI214" s="151"/>
      <c r="AJ214" s="151"/>
      <c r="AK214" s="151"/>
      <c r="AL214" s="151"/>
      <c r="AM214" s="151"/>
      <c r="AN214" s="151"/>
      <c r="AO214" s="151"/>
      <c r="AP214" s="151"/>
      <c r="AQ214" s="151"/>
      <c r="AR214" s="151"/>
      <c r="AS214" s="151"/>
      <c r="AT214" s="151"/>
      <c r="AU214" s="151"/>
      <c r="AV214" s="151"/>
      <c r="AW214" s="151"/>
      <c r="AX214" s="151"/>
      <c r="AY214" s="151"/>
      <c r="AZ214" s="151"/>
      <c r="BA214" s="184" t="str">
        <f>C214</f>
        <v>Kromě toho se na povrchu nachází vrstva prachových depozit. Nejvíce poškozenou částí ostění je parapet, který v minulosti praskl. V současnosti je prasklina na parapetu zatmelená a stabilizovaná.</v>
      </c>
      <c r="BB214" s="151"/>
      <c r="BC214" s="151"/>
      <c r="BD214" s="151"/>
      <c r="BE214" s="151"/>
      <c r="BF214" s="151"/>
      <c r="BG214" s="151"/>
      <c r="BH214" s="151"/>
    </row>
    <row r="215" spans="1:60" outlineLevel="1" x14ac:dyDescent="0.25">
      <c r="A215" s="158"/>
      <c r="B215" s="159"/>
      <c r="C215" s="192" t="s">
        <v>204</v>
      </c>
      <c r="D215" s="161"/>
      <c r="E215" s="162"/>
      <c r="F215" s="163"/>
      <c r="G215" s="163"/>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271" t="s">
        <v>2366</v>
      </c>
      <c r="D216" s="272"/>
      <c r="E216" s="272"/>
      <c r="F216" s="272"/>
      <c r="G216" s="272"/>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190</v>
      </c>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271" t="s">
        <v>1429</v>
      </c>
      <c r="D217" s="272"/>
      <c r="E217" s="272"/>
      <c r="F217" s="272"/>
      <c r="G217" s="272"/>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190</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192" t="s">
        <v>204</v>
      </c>
      <c r="D218" s="161"/>
      <c r="E218" s="162"/>
      <c r="F218" s="163"/>
      <c r="G218" s="163"/>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190</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58"/>
      <c r="B219" s="159"/>
      <c r="C219" s="271" t="s">
        <v>2319</v>
      </c>
      <c r="D219" s="272"/>
      <c r="E219" s="272"/>
      <c r="F219" s="272"/>
      <c r="G219" s="272"/>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190</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271" t="s">
        <v>864</v>
      </c>
      <c r="D220" s="272"/>
      <c r="E220" s="272"/>
      <c r="F220" s="272"/>
      <c r="G220" s="272"/>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190</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271" t="s">
        <v>2521</v>
      </c>
      <c r="D221" s="272"/>
      <c r="E221" s="272"/>
      <c r="F221" s="272"/>
      <c r="G221" s="272"/>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190</v>
      </c>
      <c r="AH221" s="151"/>
      <c r="AI221" s="151"/>
      <c r="AJ221" s="151"/>
      <c r="AK221" s="151"/>
      <c r="AL221" s="151"/>
      <c r="AM221" s="151"/>
      <c r="AN221" s="151"/>
      <c r="AO221" s="151"/>
      <c r="AP221" s="151"/>
      <c r="AQ221" s="151"/>
      <c r="AR221" s="151"/>
      <c r="AS221" s="151"/>
      <c r="AT221" s="151"/>
      <c r="AU221" s="151"/>
      <c r="AV221" s="151"/>
      <c r="AW221" s="151"/>
      <c r="AX221" s="151"/>
      <c r="AY221" s="151"/>
      <c r="AZ221" s="151"/>
      <c r="BA221" s="184" t="str">
        <f>C221</f>
        <v>- lokální zajištění dochovaných povrchových úprav (ve spolupráci s restaurátory s licencí MK ČR pro restaurování figurálních nástěnných maleb)</v>
      </c>
      <c r="BB221" s="151"/>
      <c r="BC221" s="151"/>
      <c r="BD221" s="151"/>
      <c r="BE221" s="151"/>
      <c r="BF221" s="151"/>
      <c r="BG221" s="151"/>
      <c r="BH221" s="151"/>
    </row>
    <row r="222" spans="1:60" ht="20.399999999999999" outlineLevel="1" x14ac:dyDescent="0.25">
      <c r="A222" s="177">
        <v>15</v>
      </c>
      <c r="B222" s="178" t="s">
        <v>2639</v>
      </c>
      <c r="C222" s="187" t="s">
        <v>2640</v>
      </c>
      <c r="D222" s="179" t="s">
        <v>255</v>
      </c>
      <c r="E222" s="180">
        <v>1</v>
      </c>
      <c r="F222" s="181">
        <v>28800</v>
      </c>
      <c r="G222" s="182">
        <f>ROUND(E222*F222,2)</f>
        <v>28800</v>
      </c>
      <c r="H222" s="181"/>
      <c r="I222" s="182">
        <f>ROUND(E222*H222,2)</f>
        <v>0</v>
      </c>
      <c r="J222" s="181"/>
      <c r="K222" s="182">
        <f>ROUND(E222*J222,2)</f>
        <v>0</v>
      </c>
      <c r="L222" s="182">
        <v>21</v>
      </c>
      <c r="M222" s="182">
        <f>G222*(1+L222/100)</f>
        <v>34848</v>
      </c>
      <c r="N222" s="182">
        <v>5.0000000000000001E-3</v>
      </c>
      <c r="O222" s="182">
        <f>ROUND(E222*N222,2)</f>
        <v>0.01</v>
      </c>
      <c r="P222" s="182">
        <v>0</v>
      </c>
      <c r="Q222" s="182">
        <f>ROUND(E222*P222,2)</f>
        <v>0</v>
      </c>
      <c r="R222" s="182"/>
      <c r="S222" s="182" t="s">
        <v>277</v>
      </c>
      <c r="T222" s="183" t="s">
        <v>186</v>
      </c>
      <c r="U222" s="160">
        <v>0</v>
      </c>
      <c r="V222" s="160">
        <f>ROUND(E222*U222,2)</f>
        <v>0</v>
      </c>
      <c r="W222" s="160"/>
      <c r="X222" s="160" t="s">
        <v>310</v>
      </c>
      <c r="Y222" s="151"/>
      <c r="Z222" s="151"/>
      <c r="AA222" s="151"/>
      <c r="AB222" s="151"/>
      <c r="AC222" s="151"/>
      <c r="AD222" s="151"/>
      <c r="AE222" s="151"/>
      <c r="AF222" s="151"/>
      <c r="AG222" s="151" t="s">
        <v>311</v>
      </c>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260" t="s">
        <v>2627</v>
      </c>
      <c r="D223" s="261"/>
      <c r="E223" s="261"/>
      <c r="F223" s="261"/>
      <c r="G223" s="261"/>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190</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84" t="str">
        <f>C223</f>
        <v>3.NP - 2. patro, popis prvku a návrh na jeho opravu nebo restaurování viz D1.1.9 Tabulky kamenických prvků</v>
      </c>
      <c r="BB223" s="151"/>
      <c r="BC223" s="151"/>
      <c r="BD223" s="151"/>
      <c r="BE223" s="151"/>
      <c r="BF223" s="151"/>
      <c r="BG223" s="151"/>
      <c r="BH223" s="151"/>
    </row>
    <row r="224" spans="1:60" outlineLevel="1" x14ac:dyDescent="0.25">
      <c r="A224" s="158"/>
      <c r="B224" s="159"/>
      <c r="C224" s="192" t="s">
        <v>204</v>
      </c>
      <c r="D224" s="161"/>
      <c r="E224" s="162"/>
      <c r="F224" s="163"/>
      <c r="G224" s="163"/>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190</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ht="21" outlineLevel="1" x14ac:dyDescent="0.25">
      <c r="A225" s="158"/>
      <c r="B225" s="159"/>
      <c r="C225" s="271" t="s">
        <v>2641</v>
      </c>
      <c r="D225" s="272"/>
      <c r="E225" s="272"/>
      <c r="F225" s="272"/>
      <c r="G225" s="272"/>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190</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84" t="str">
        <f>C225</f>
        <v>Kamenné ostění sdruženého okna v severní stěně místnosti SK_301 (levé okno), okenní ostění rozděleno dvěma profilovanými pilířky (stojkami) na 3 okenní otvory;</v>
      </c>
      <c r="BB225" s="151"/>
      <c r="BC225" s="151"/>
      <c r="BD225" s="151"/>
      <c r="BE225" s="151"/>
      <c r="BF225" s="151"/>
      <c r="BG225" s="151"/>
      <c r="BH225" s="151"/>
    </row>
    <row r="226" spans="1:60" outlineLevel="1" x14ac:dyDescent="0.25">
      <c r="A226" s="158"/>
      <c r="B226" s="159"/>
      <c r="C226" s="271" t="s">
        <v>2642</v>
      </c>
      <c r="D226" s="272"/>
      <c r="E226" s="272"/>
      <c r="F226" s="272"/>
      <c r="G226" s="272"/>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190</v>
      </c>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92" t="s">
        <v>204</v>
      </c>
      <c r="D227" s="161"/>
      <c r="E227" s="162"/>
      <c r="F227" s="163"/>
      <c r="G227" s="163"/>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190</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271" t="s">
        <v>313</v>
      </c>
      <c r="D228" s="272"/>
      <c r="E228" s="272"/>
      <c r="F228" s="272"/>
      <c r="G228" s="272"/>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190</v>
      </c>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ht="41.4" outlineLevel="1" x14ac:dyDescent="0.25">
      <c r="A229" s="158"/>
      <c r="B229" s="159"/>
      <c r="C229" s="271" t="s">
        <v>2643</v>
      </c>
      <c r="D229" s="272"/>
      <c r="E229" s="272"/>
      <c r="F229" s="272"/>
      <c r="G229" s="272"/>
      <c r="H229" s="160"/>
      <c r="I229" s="160"/>
      <c r="J229" s="160"/>
      <c r="K229" s="160"/>
      <c r="L229" s="160"/>
      <c r="M229" s="160"/>
      <c r="N229" s="160"/>
      <c r="O229" s="160"/>
      <c r="P229" s="160"/>
      <c r="Q229" s="160"/>
      <c r="R229" s="160"/>
      <c r="S229" s="160"/>
      <c r="T229" s="160"/>
      <c r="U229" s="160"/>
      <c r="V229" s="160"/>
      <c r="W229" s="160"/>
      <c r="X229" s="160"/>
      <c r="Y229" s="151"/>
      <c r="Z229" s="151"/>
      <c r="AA229" s="151"/>
      <c r="AB229" s="151"/>
      <c r="AC229" s="151"/>
      <c r="AD229" s="151"/>
      <c r="AE229" s="151"/>
      <c r="AF229" s="151"/>
      <c r="AG229" s="151" t="s">
        <v>190</v>
      </c>
      <c r="AH229" s="151"/>
      <c r="AI229" s="151"/>
      <c r="AJ229" s="151"/>
      <c r="AK229" s="151"/>
      <c r="AL229" s="151"/>
      <c r="AM229" s="151"/>
      <c r="AN229" s="151"/>
      <c r="AO229" s="151"/>
      <c r="AP229" s="151"/>
      <c r="AQ229" s="151"/>
      <c r="AR229" s="151"/>
      <c r="AS229" s="151"/>
      <c r="AT229" s="151"/>
      <c r="AU229" s="151"/>
      <c r="AV229" s="151"/>
      <c r="AW229" s="151"/>
      <c r="AX229" s="151"/>
      <c r="AY229" s="151"/>
      <c r="AZ229" s="151"/>
      <c r="BA229" s="184" t="str">
        <f>C229</f>
        <v>Jedná se o ostění sdruženého okna, skládajícího se ze tří jednoduchých obdélných okenních otvorů bez vnitřního kříže. Samotné ostění tvoří parapet, dvě dvoudílné stojky, dvoudílný přímý překlad a dvojice pilířků. Ostění je profilované jak na vnější, tak na vnitřní straně. Profilace probíhá celým překladem a dvěma třetinami výšky stojek, jak je to u pozdně gotických okenních ostění typické. Parapet i oba pilířky jsou naopak na vnitřní straně hladké.</v>
      </c>
      <c r="BB229" s="151"/>
      <c r="BC229" s="151"/>
      <c r="BD229" s="151"/>
      <c r="BE229" s="151"/>
      <c r="BF229" s="151"/>
      <c r="BG229" s="151"/>
      <c r="BH229" s="151"/>
    </row>
    <row r="230" spans="1:60" ht="21" outlineLevel="1" x14ac:dyDescent="0.25">
      <c r="A230" s="158"/>
      <c r="B230" s="159"/>
      <c r="C230" s="271" t="s">
        <v>2644</v>
      </c>
      <c r="D230" s="272"/>
      <c r="E230" s="272"/>
      <c r="F230" s="272"/>
      <c r="G230" s="272"/>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190</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84" t="str">
        <f>C230</f>
        <v>Kromě toho se na povrchu nachází vrstva prachových depozit. Nejvíce poškozenou částí ostění je parapet, který v minulosti praskl. V současnosti je prasklina zatmelená.</v>
      </c>
      <c r="BB230" s="151"/>
      <c r="BC230" s="151"/>
      <c r="BD230" s="151"/>
      <c r="BE230" s="151"/>
      <c r="BF230" s="151"/>
      <c r="BG230" s="151"/>
      <c r="BH230" s="151"/>
    </row>
    <row r="231" spans="1:60" ht="21" outlineLevel="1" x14ac:dyDescent="0.25">
      <c r="A231" s="158"/>
      <c r="B231" s="159"/>
      <c r="C231" s="271" t="s">
        <v>2645</v>
      </c>
      <c r="D231" s="272"/>
      <c r="E231" s="272"/>
      <c r="F231" s="272"/>
      <c r="G231" s="272"/>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190</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84" t="str">
        <f>C231</f>
        <v>Na vnitřní straně se na vnějších okrajích ostění nacházejí souvrství povrchových úprav v podobě nátěrů, ale i tenké vrstvičky vápenného štuku. Poslední povrchová úprava má silně zčernalý povrch.</v>
      </c>
      <c r="BB231" s="151"/>
      <c r="BC231" s="151"/>
      <c r="BD231" s="151"/>
      <c r="BE231" s="151"/>
      <c r="BF231" s="151"/>
      <c r="BG231" s="151"/>
      <c r="BH231" s="151"/>
    </row>
    <row r="232" spans="1:60" outlineLevel="1" x14ac:dyDescent="0.25">
      <c r="A232" s="158"/>
      <c r="B232" s="159"/>
      <c r="C232" s="192" t="s">
        <v>204</v>
      </c>
      <c r="D232" s="161"/>
      <c r="E232" s="162"/>
      <c r="F232" s="163"/>
      <c r="G232" s="163"/>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190</v>
      </c>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1" x14ac:dyDescent="0.25">
      <c r="A233" s="158"/>
      <c r="B233" s="159"/>
      <c r="C233" s="271" t="s">
        <v>2366</v>
      </c>
      <c r="D233" s="272"/>
      <c r="E233" s="272"/>
      <c r="F233" s="272"/>
      <c r="G233" s="272"/>
      <c r="H233" s="160"/>
      <c r="I233" s="160"/>
      <c r="J233" s="160"/>
      <c r="K233" s="160"/>
      <c r="L233" s="160"/>
      <c r="M233" s="160"/>
      <c r="N233" s="160"/>
      <c r="O233" s="160"/>
      <c r="P233" s="160"/>
      <c r="Q233" s="160"/>
      <c r="R233" s="160"/>
      <c r="S233" s="160"/>
      <c r="T233" s="160"/>
      <c r="U233" s="160"/>
      <c r="V233" s="160"/>
      <c r="W233" s="160"/>
      <c r="X233" s="160"/>
      <c r="Y233" s="151"/>
      <c r="Z233" s="151"/>
      <c r="AA233" s="151"/>
      <c r="AB233" s="151"/>
      <c r="AC233" s="151"/>
      <c r="AD233" s="151"/>
      <c r="AE233" s="151"/>
      <c r="AF233" s="151"/>
      <c r="AG233" s="151" t="s">
        <v>190</v>
      </c>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271" t="s">
        <v>1429</v>
      </c>
      <c r="D234" s="272"/>
      <c r="E234" s="272"/>
      <c r="F234" s="272"/>
      <c r="G234" s="272"/>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190</v>
      </c>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5">
      <c r="A235" s="158"/>
      <c r="B235" s="159"/>
      <c r="C235" s="192" t="s">
        <v>204</v>
      </c>
      <c r="D235" s="161"/>
      <c r="E235" s="162"/>
      <c r="F235" s="163"/>
      <c r="G235" s="163"/>
      <c r="H235" s="160"/>
      <c r="I235" s="160"/>
      <c r="J235" s="160"/>
      <c r="K235" s="160"/>
      <c r="L235" s="160"/>
      <c r="M235" s="160"/>
      <c r="N235" s="160"/>
      <c r="O235" s="160"/>
      <c r="P235" s="160"/>
      <c r="Q235" s="160"/>
      <c r="R235" s="160"/>
      <c r="S235" s="160"/>
      <c r="T235" s="160"/>
      <c r="U235" s="160"/>
      <c r="V235" s="160"/>
      <c r="W235" s="160"/>
      <c r="X235" s="160"/>
      <c r="Y235" s="151"/>
      <c r="Z235" s="151"/>
      <c r="AA235" s="151"/>
      <c r="AB235" s="151"/>
      <c r="AC235" s="151"/>
      <c r="AD235" s="151"/>
      <c r="AE235" s="151"/>
      <c r="AF235" s="151"/>
      <c r="AG235" s="151" t="s">
        <v>190</v>
      </c>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1" x14ac:dyDescent="0.25">
      <c r="A236" s="158"/>
      <c r="B236" s="159"/>
      <c r="C236" s="271" t="s">
        <v>2319</v>
      </c>
      <c r="D236" s="272"/>
      <c r="E236" s="272"/>
      <c r="F236" s="272"/>
      <c r="G236" s="272"/>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190</v>
      </c>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5">
      <c r="A237" s="158"/>
      <c r="B237" s="159"/>
      <c r="C237" s="271" t="s">
        <v>864</v>
      </c>
      <c r="D237" s="272"/>
      <c r="E237" s="272"/>
      <c r="F237" s="272"/>
      <c r="G237" s="272"/>
      <c r="H237" s="160"/>
      <c r="I237" s="160"/>
      <c r="J237" s="160"/>
      <c r="K237" s="160"/>
      <c r="L237" s="160"/>
      <c r="M237" s="160"/>
      <c r="N237" s="160"/>
      <c r="O237" s="160"/>
      <c r="P237" s="160"/>
      <c r="Q237" s="160"/>
      <c r="R237" s="160"/>
      <c r="S237" s="160"/>
      <c r="T237" s="160"/>
      <c r="U237" s="160"/>
      <c r="V237" s="160"/>
      <c r="W237" s="160"/>
      <c r="X237" s="160"/>
      <c r="Y237" s="151"/>
      <c r="Z237" s="151"/>
      <c r="AA237" s="151"/>
      <c r="AB237" s="151"/>
      <c r="AC237" s="151"/>
      <c r="AD237" s="151"/>
      <c r="AE237" s="151"/>
      <c r="AF237" s="151"/>
      <c r="AG237" s="151" t="s">
        <v>190</v>
      </c>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1" x14ac:dyDescent="0.25">
      <c r="A238" s="158"/>
      <c r="B238" s="159"/>
      <c r="C238" s="271" t="s">
        <v>2521</v>
      </c>
      <c r="D238" s="272"/>
      <c r="E238" s="272"/>
      <c r="F238" s="272"/>
      <c r="G238" s="272"/>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190</v>
      </c>
      <c r="AH238" s="151"/>
      <c r="AI238" s="151"/>
      <c r="AJ238" s="151"/>
      <c r="AK238" s="151"/>
      <c r="AL238" s="151"/>
      <c r="AM238" s="151"/>
      <c r="AN238" s="151"/>
      <c r="AO238" s="151"/>
      <c r="AP238" s="151"/>
      <c r="AQ238" s="151"/>
      <c r="AR238" s="151"/>
      <c r="AS238" s="151"/>
      <c r="AT238" s="151"/>
      <c r="AU238" s="151"/>
      <c r="AV238" s="151"/>
      <c r="AW238" s="151"/>
      <c r="AX238" s="151"/>
      <c r="AY238" s="151"/>
      <c r="AZ238" s="151"/>
      <c r="BA238" s="184" t="str">
        <f>C238</f>
        <v>- lokální zajištění dochovaných povrchových úprav (ve spolupráci s restaurátory s licencí MK ČR pro restaurování figurálních nástěnných maleb)</v>
      </c>
      <c r="BB238" s="151"/>
      <c r="BC238" s="151"/>
      <c r="BD238" s="151"/>
      <c r="BE238" s="151"/>
      <c r="BF238" s="151"/>
      <c r="BG238" s="151"/>
      <c r="BH238" s="151"/>
    </row>
    <row r="239" spans="1:60" ht="20.399999999999999" outlineLevel="1" x14ac:dyDescent="0.25">
      <c r="A239" s="177">
        <v>16</v>
      </c>
      <c r="B239" s="178" t="s">
        <v>2646</v>
      </c>
      <c r="C239" s="187" t="s">
        <v>2647</v>
      </c>
      <c r="D239" s="179" t="s">
        <v>255</v>
      </c>
      <c r="E239" s="180">
        <v>1</v>
      </c>
      <c r="F239" s="181">
        <v>38400</v>
      </c>
      <c r="G239" s="182">
        <f>ROUND(E239*F239,2)</f>
        <v>38400</v>
      </c>
      <c r="H239" s="181"/>
      <c r="I239" s="182">
        <f>ROUND(E239*H239,2)</f>
        <v>0</v>
      </c>
      <c r="J239" s="181"/>
      <c r="K239" s="182">
        <f>ROUND(E239*J239,2)</f>
        <v>0</v>
      </c>
      <c r="L239" s="182">
        <v>21</v>
      </c>
      <c r="M239" s="182">
        <f>G239*(1+L239/100)</f>
        <v>46464</v>
      </c>
      <c r="N239" s="182">
        <v>5.0000000000000001E-3</v>
      </c>
      <c r="O239" s="182">
        <f>ROUND(E239*N239,2)</f>
        <v>0.01</v>
      </c>
      <c r="P239" s="182">
        <v>0</v>
      </c>
      <c r="Q239" s="182">
        <f>ROUND(E239*P239,2)</f>
        <v>0</v>
      </c>
      <c r="R239" s="182"/>
      <c r="S239" s="182" t="s">
        <v>277</v>
      </c>
      <c r="T239" s="183" t="s">
        <v>186</v>
      </c>
      <c r="U239" s="160">
        <v>0</v>
      </c>
      <c r="V239" s="160">
        <f>ROUND(E239*U239,2)</f>
        <v>0</v>
      </c>
      <c r="W239" s="160"/>
      <c r="X239" s="160" t="s">
        <v>310</v>
      </c>
      <c r="Y239" s="151"/>
      <c r="Z239" s="151"/>
      <c r="AA239" s="151"/>
      <c r="AB239" s="151"/>
      <c r="AC239" s="151"/>
      <c r="AD239" s="151"/>
      <c r="AE239" s="151"/>
      <c r="AF239" s="151"/>
      <c r="AG239" s="151" t="s">
        <v>311</v>
      </c>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outlineLevel="1" x14ac:dyDescent="0.25">
      <c r="A240" s="158"/>
      <c r="B240" s="159"/>
      <c r="C240" s="260" t="s">
        <v>2627</v>
      </c>
      <c r="D240" s="261"/>
      <c r="E240" s="261"/>
      <c r="F240" s="261"/>
      <c r="G240" s="261"/>
      <c r="H240" s="160"/>
      <c r="I240" s="160"/>
      <c r="J240" s="160"/>
      <c r="K240" s="160"/>
      <c r="L240" s="160"/>
      <c r="M240" s="160"/>
      <c r="N240" s="160"/>
      <c r="O240" s="160"/>
      <c r="P240" s="160"/>
      <c r="Q240" s="160"/>
      <c r="R240" s="160"/>
      <c r="S240" s="160"/>
      <c r="T240" s="160"/>
      <c r="U240" s="160"/>
      <c r="V240" s="160"/>
      <c r="W240" s="160"/>
      <c r="X240" s="160"/>
      <c r="Y240" s="151"/>
      <c r="Z240" s="151"/>
      <c r="AA240" s="151"/>
      <c r="AB240" s="151"/>
      <c r="AC240" s="151"/>
      <c r="AD240" s="151"/>
      <c r="AE240" s="151"/>
      <c r="AF240" s="151"/>
      <c r="AG240" s="151" t="s">
        <v>190</v>
      </c>
      <c r="AH240" s="151"/>
      <c r="AI240" s="151"/>
      <c r="AJ240" s="151"/>
      <c r="AK240" s="151"/>
      <c r="AL240" s="151"/>
      <c r="AM240" s="151"/>
      <c r="AN240" s="151"/>
      <c r="AO240" s="151"/>
      <c r="AP240" s="151"/>
      <c r="AQ240" s="151"/>
      <c r="AR240" s="151"/>
      <c r="AS240" s="151"/>
      <c r="AT240" s="151"/>
      <c r="AU240" s="151"/>
      <c r="AV240" s="151"/>
      <c r="AW240" s="151"/>
      <c r="AX240" s="151"/>
      <c r="AY240" s="151"/>
      <c r="AZ240" s="151"/>
      <c r="BA240" s="184" t="str">
        <f>C240</f>
        <v>3.NP - 2. patro, popis prvku a návrh na jeho opravu nebo restaurování viz D1.1.9 Tabulky kamenických prvků</v>
      </c>
      <c r="BB240" s="151"/>
      <c r="BC240" s="151"/>
      <c r="BD240" s="151"/>
      <c r="BE240" s="151"/>
      <c r="BF240" s="151"/>
      <c r="BG240" s="151"/>
      <c r="BH240" s="151"/>
    </row>
    <row r="241" spans="1:60" outlineLevel="1" x14ac:dyDescent="0.25">
      <c r="A241" s="158"/>
      <c r="B241" s="159"/>
      <c r="C241" s="192" t="s">
        <v>204</v>
      </c>
      <c r="D241" s="161"/>
      <c r="E241" s="162"/>
      <c r="F241" s="163"/>
      <c r="G241" s="163"/>
      <c r="H241" s="160"/>
      <c r="I241" s="160"/>
      <c r="J241" s="160"/>
      <c r="K241" s="160"/>
      <c r="L241" s="160"/>
      <c r="M241" s="160"/>
      <c r="N241" s="160"/>
      <c r="O241" s="160"/>
      <c r="P241" s="160"/>
      <c r="Q241" s="160"/>
      <c r="R241" s="160"/>
      <c r="S241" s="160"/>
      <c r="T241" s="160"/>
      <c r="U241" s="160"/>
      <c r="V241" s="160"/>
      <c r="W241" s="160"/>
      <c r="X241" s="160"/>
      <c r="Y241" s="151"/>
      <c r="Z241" s="151"/>
      <c r="AA241" s="151"/>
      <c r="AB241" s="151"/>
      <c r="AC241" s="151"/>
      <c r="AD241" s="151"/>
      <c r="AE241" s="151"/>
      <c r="AF241" s="151"/>
      <c r="AG241" s="151" t="s">
        <v>190</v>
      </c>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ht="21" outlineLevel="1" x14ac:dyDescent="0.25">
      <c r="A242" s="158"/>
      <c r="B242" s="159"/>
      <c r="C242" s="271" t="s">
        <v>2648</v>
      </c>
      <c r="D242" s="272"/>
      <c r="E242" s="272"/>
      <c r="F242" s="272"/>
      <c r="G242" s="272"/>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190</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84" t="str">
        <f>C242</f>
        <v>Kamenné ostění - pozdně gotický sedlový portál s bohatým profilovaným orámováním s přetínanými pruty, motivem oslího hřbetu ve vrcholu a s ostrvemi a erbovními štítky ve cviklech, ve východní stěně místnosti DJ_302;</v>
      </c>
      <c r="BB242" s="151"/>
      <c r="BC242" s="151"/>
      <c r="BD242" s="151"/>
      <c r="BE242" s="151"/>
      <c r="BF242" s="151"/>
      <c r="BG242" s="151"/>
      <c r="BH242" s="151"/>
    </row>
    <row r="243" spans="1:60" outlineLevel="1" x14ac:dyDescent="0.25">
      <c r="A243" s="158"/>
      <c r="B243" s="159"/>
      <c r="C243" s="271" t="s">
        <v>2649</v>
      </c>
      <c r="D243" s="272"/>
      <c r="E243" s="272"/>
      <c r="F243" s="272"/>
      <c r="G243" s="272"/>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190</v>
      </c>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192" t="s">
        <v>204</v>
      </c>
      <c r="D244" s="161"/>
      <c r="E244" s="162"/>
      <c r="F244" s="163"/>
      <c r="G244" s="163"/>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190</v>
      </c>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58"/>
      <c r="B245" s="159"/>
      <c r="C245" s="271" t="s">
        <v>313</v>
      </c>
      <c r="D245" s="272"/>
      <c r="E245" s="272"/>
      <c r="F245" s="272"/>
      <c r="G245" s="272"/>
      <c r="H245" s="160"/>
      <c r="I245" s="160"/>
      <c r="J245" s="160"/>
      <c r="K245" s="160"/>
      <c r="L245" s="160"/>
      <c r="M245" s="160"/>
      <c r="N245" s="160"/>
      <c r="O245" s="160"/>
      <c r="P245" s="160"/>
      <c r="Q245" s="160"/>
      <c r="R245" s="160"/>
      <c r="S245" s="160"/>
      <c r="T245" s="160"/>
      <c r="U245" s="160"/>
      <c r="V245" s="160"/>
      <c r="W245" s="160"/>
      <c r="X245" s="160"/>
      <c r="Y245" s="151"/>
      <c r="Z245" s="151"/>
      <c r="AA245" s="151"/>
      <c r="AB245" s="151"/>
      <c r="AC245" s="151"/>
      <c r="AD245" s="151"/>
      <c r="AE245" s="151"/>
      <c r="AF245" s="151"/>
      <c r="AG245" s="151" t="s">
        <v>190</v>
      </c>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ht="31.2" outlineLevel="1" x14ac:dyDescent="0.25">
      <c r="A246" s="158"/>
      <c r="B246" s="159"/>
      <c r="C246" s="271" t="s">
        <v>2650</v>
      </c>
      <c r="D246" s="272"/>
      <c r="E246" s="272"/>
      <c r="F246" s="272"/>
      <c r="G246" s="272"/>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190</v>
      </c>
      <c r="AH246" s="151"/>
      <c r="AI246" s="151"/>
      <c r="AJ246" s="151"/>
      <c r="AK246" s="151"/>
      <c r="AL246" s="151"/>
      <c r="AM246" s="151"/>
      <c r="AN246" s="151"/>
      <c r="AO246" s="151"/>
      <c r="AP246" s="151"/>
      <c r="AQ246" s="151"/>
      <c r="AR246" s="151"/>
      <c r="AS246" s="151"/>
      <c r="AT246" s="151"/>
      <c r="AU246" s="151"/>
      <c r="AV246" s="151"/>
      <c r="AW246" s="151"/>
      <c r="AX246" s="151"/>
      <c r="AY246" s="151"/>
      <c r="AZ246" s="151"/>
      <c r="BA246" s="184" t="str">
        <f t="shared" ref="BA246:BA252" si="0">C246</f>
        <v>Jedná se o jeden z nejkrásnějších kamenických prvků Horního hradu. Tímto portálem se vstupuje do reprezentativních prostor někdejšího paláce, skládajících ze dvou místností (DJ_302 a DJ_303). Na rubové straně má ostění portálu tvar sedlového portálku s hladkým ostěním, do nějž je vysekána drážka pro osazení dveří, jež se otevíraly do místnosti DJ_301.</v>
      </c>
      <c r="BB246" s="151"/>
      <c r="BC246" s="151"/>
      <c r="BD246" s="151"/>
      <c r="BE246" s="151"/>
      <c r="BF246" s="151"/>
      <c r="BG246" s="151"/>
      <c r="BH246" s="151"/>
    </row>
    <row r="247" spans="1:60" ht="31.2" outlineLevel="1" x14ac:dyDescent="0.25">
      <c r="A247" s="158"/>
      <c r="B247" s="159"/>
      <c r="C247" s="271" t="s">
        <v>2651</v>
      </c>
      <c r="D247" s="272"/>
      <c r="E247" s="272"/>
      <c r="F247" s="272"/>
      <c r="G247" s="272"/>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190</v>
      </c>
      <c r="AH247" s="151"/>
      <c r="AI247" s="151"/>
      <c r="AJ247" s="151"/>
      <c r="AK247" s="151"/>
      <c r="AL247" s="151"/>
      <c r="AM247" s="151"/>
      <c r="AN247" s="151"/>
      <c r="AO247" s="151"/>
      <c r="AP247" s="151"/>
      <c r="AQ247" s="151"/>
      <c r="AR247" s="151"/>
      <c r="AS247" s="151"/>
      <c r="AT247" s="151"/>
      <c r="AU247" s="151"/>
      <c r="AV247" s="151"/>
      <c r="AW247" s="151"/>
      <c r="AX247" s="151"/>
      <c r="AY247" s="151"/>
      <c r="AZ247" s="151"/>
      <c r="BA247" s="184" t="str">
        <f t="shared" si="0"/>
        <v>Na své lícové straně je však ostění ukončeno motivem oslího hřbetu a profilované dokonce ve dvou liniích. Vnější profilace sleduje základní obdélný tvar kamenného prvku s tím, že drobné oblouny a výžlabky vybíhají až z třetiny výšky stojek, které jsou hladké, a navíc se profilace v těchto místech kříží s vodorovně jdoucími krátkými úseky. V horní rozích pravoúhlého vnějšího okraje ostění je pak tato profilace skosená.</v>
      </c>
      <c r="BB247" s="151"/>
      <c r="BC247" s="151"/>
      <c r="BD247" s="151"/>
      <c r="BE247" s="151"/>
      <c r="BF247" s="151"/>
      <c r="BG247" s="151"/>
      <c r="BH247" s="151"/>
    </row>
    <row r="248" spans="1:60" ht="31.2" outlineLevel="1" x14ac:dyDescent="0.25">
      <c r="A248" s="158"/>
      <c r="B248" s="159"/>
      <c r="C248" s="271" t="s">
        <v>2652</v>
      </c>
      <c r="D248" s="272"/>
      <c r="E248" s="272"/>
      <c r="F248" s="272"/>
      <c r="G248" s="272"/>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190</v>
      </c>
      <c r="AH248" s="151"/>
      <c r="AI248" s="151"/>
      <c r="AJ248" s="151"/>
      <c r="AK248" s="151"/>
      <c r="AL248" s="151"/>
      <c r="AM248" s="151"/>
      <c r="AN248" s="151"/>
      <c r="AO248" s="151"/>
      <c r="AP248" s="151"/>
      <c r="AQ248" s="151"/>
      <c r="AR248" s="151"/>
      <c r="AS248" s="151"/>
      <c r="AT248" s="151"/>
      <c r="AU248" s="151"/>
      <c r="AV248" s="151"/>
      <c r="AW248" s="151"/>
      <c r="AX248" s="151"/>
      <c r="AY248" s="151"/>
      <c r="AZ248" s="151"/>
      <c r="BA248" s="184" t="str">
        <f t="shared" si="0"/>
        <v>V místě záklenku se tato profilace rozvětvuje a její druhá linie sleduje vnitřní stranu ostění vybíhající do již zmíněného motivu oslího hřbetu s tím, že i tady najdeme u paty záklenku křížení profilací. Do ploch cviklů mezi oběma liniemi profilace v horní části ostění jsou vysekány dva erbovní štítky a ve střední části překladu pak dvojice ostrví.</v>
      </c>
      <c r="BB248" s="151"/>
      <c r="BC248" s="151"/>
      <c r="BD248" s="151"/>
      <c r="BE248" s="151"/>
      <c r="BF248" s="151"/>
      <c r="BG248" s="151"/>
      <c r="BH248" s="151"/>
    </row>
    <row r="249" spans="1:60" ht="31.2" outlineLevel="1" x14ac:dyDescent="0.25">
      <c r="A249" s="158"/>
      <c r="B249" s="159"/>
      <c r="C249" s="271" t="s">
        <v>2653</v>
      </c>
      <c r="D249" s="272"/>
      <c r="E249" s="272"/>
      <c r="F249" s="272"/>
      <c r="G249" s="272"/>
      <c r="H249" s="160"/>
      <c r="I249" s="160"/>
      <c r="J249" s="160"/>
      <c r="K249" s="160"/>
      <c r="L249" s="160"/>
      <c r="M249" s="160"/>
      <c r="N249" s="160"/>
      <c r="O249" s="160"/>
      <c r="P249" s="160"/>
      <c r="Q249" s="160"/>
      <c r="R249" s="160"/>
      <c r="S249" s="160"/>
      <c r="T249" s="160"/>
      <c r="U249" s="160"/>
      <c r="V249" s="160"/>
      <c r="W249" s="160"/>
      <c r="X249" s="160"/>
      <c r="Y249" s="151"/>
      <c r="Z249" s="151"/>
      <c r="AA249" s="151"/>
      <c r="AB249" s="151"/>
      <c r="AC249" s="151"/>
      <c r="AD249" s="151"/>
      <c r="AE249" s="151"/>
      <c r="AF249" s="151"/>
      <c r="AG249" s="151" t="s">
        <v>190</v>
      </c>
      <c r="AH249" s="151"/>
      <c r="AI249" s="151"/>
      <c r="AJ249" s="151"/>
      <c r="AK249" s="151"/>
      <c r="AL249" s="151"/>
      <c r="AM249" s="151"/>
      <c r="AN249" s="151"/>
      <c r="AO249" s="151"/>
      <c r="AP249" s="151"/>
      <c r="AQ249" s="151"/>
      <c r="AR249" s="151"/>
      <c r="AS249" s="151"/>
      <c r="AT249" s="151"/>
      <c r="AU249" s="151"/>
      <c r="AV249" s="151"/>
      <c r="AW249" s="151"/>
      <c r="AX249" s="151"/>
      <c r="AY249" s="151"/>
      <c r="AZ249" s="151"/>
      <c r="BA249" s="184" t="str">
        <f t="shared" si="0"/>
        <v>Prvek je nejen mimořádně zdobný, ale také perfektně kamenicky provedený, osazený na tenké spáry vyplněné jemným bělavým materiálem. Podobně jako dochovaná část výmalby této místnosti i tento prvek dokládá prolínání světa pozdní gotiky se severskou formou renesance, která do severočeských oblastí proudila zejména ze Saska.</v>
      </c>
      <c r="BB249" s="151"/>
      <c r="BC249" s="151"/>
      <c r="BD249" s="151"/>
      <c r="BE249" s="151"/>
      <c r="BF249" s="151"/>
      <c r="BG249" s="151"/>
      <c r="BH249" s="151"/>
    </row>
    <row r="250" spans="1:60" ht="31.2" outlineLevel="1" x14ac:dyDescent="0.25">
      <c r="A250" s="158"/>
      <c r="B250" s="159"/>
      <c r="C250" s="271" t="s">
        <v>2654</v>
      </c>
      <c r="D250" s="272"/>
      <c r="E250" s="272"/>
      <c r="F250" s="272"/>
      <c r="G250" s="272"/>
      <c r="H250" s="160"/>
      <c r="I250" s="160"/>
      <c r="J250" s="160"/>
      <c r="K250" s="160"/>
      <c r="L250" s="160"/>
      <c r="M250" s="160"/>
      <c r="N250" s="160"/>
      <c r="O250" s="160"/>
      <c r="P250" s="160"/>
      <c r="Q250" s="160"/>
      <c r="R250" s="160"/>
      <c r="S250" s="160"/>
      <c r="T250" s="160"/>
      <c r="U250" s="160"/>
      <c r="V250" s="160"/>
      <c r="W250" s="160"/>
      <c r="X250" s="160"/>
      <c r="Y250" s="151"/>
      <c r="Z250" s="151"/>
      <c r="AA250" s="151"/>
      <c r="AB250" s="151"/>
      <c r="AC250" s="151"/>
      <c r="AD250" s="151"/>
      <c r="AE250" s="151"/>
      <c r="AF250" s="151"/>
      <c r="AG250" s="151" t="s">
        <v>190</v>
      </c>
      <c r="AH250" s="151"/>
      <c r="AI250" s="151"/>
      <c r="AJ250" s="151"/>
      <c r="AK250" s="151"/>
      <c r="AL250" s="151"/>
      <c r="AM250" s="151"/>
      <c r="AN250" s="151"/>
      <c r="AO250" s="151"/>
      <c r="AP250" s="151"/>
      <c r="AQ250" s="151"/>
      <c r="AR250" s="151"/>
      <c r="AS250" s="151"/>
      <c r="AT250" s="151"/>
      <c r="AU250" s="151"/>
      <c r="AV250" s="151"/>
      <c r="AW250" s="151"/>
      <c r="AX250" s="151"/>
      <c r="AY250" s="151"/>
      <c r="AZ250" s="151"/>
      <c r="BA250" s="184" t="str">
        <f t="shared" si="0"/>
        <v>Celý portál se skládá z hranolového vysokého prahu, dvou stojek a dvou dílů záklenku a jednoho dílu překladu. Na povrchu lícové strany ostění se nacházejí nejen pozůstatky nátěrů, ale také tenkých vrstviček štuku, jimiž byly přetaženy okraje ostění do ideálního pravoúhlého tvaru. Tyto povrchové úpravy přímo souvisejí s bohatou malířskou výzdobou, která plynule přecházela z kamenného prvku na plochy stěny.</v>
      </c>
      <c r="BB250" s="151"/>
      <c r="BC250" s="151"/>
      <c r="BD250" s="151"/>
      <c r="BE250" s="151"/>
      <c r="BF250" s="151"/>
      <c r="BG250" s="151"/>
      <c r="BH250" s="151"/>
    </row>
    <row r="251" spans="1:60" ht="41.4" outlineLevel="1" x14ac:dyDescent="0.25">
      <c r="A251" s="158"/>
      <c r="B251" s="159"/>
      <c r="C251" s="271" t="s">
        <v>2655</v>
      </c>
      <c r="D251" s="272"/>
      <c r="E251" s="272"/>
      <c r="F251" s="272"/>
      <c r="G251" s="272"/>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190</v>
      </c>
      <c r="AH251" s="151"/>
      <c r="AI251" s="151"/>
      <c r="AJ251" s="151"/>
      <c r="AK251" s="151"/>
      <c r="AL251" s="151"/>
      <c r="AM251" s="151"/>
      <c r="AN251" s="151"/>
      <c r="AO251" s="151"/>
      <c r="AP251" s="151"/>
      <c r="AQ251" s="151"/>
      <c r="AR251" s="151"/>
      <c r="AS251" s="151"/>
      <c r="AT251" s="151"/>
      <c r="AU251" s="151"/>
      <c r="AV251" s="151"/>
      <c r="AW251" s="151"/>
      <c r="AX251" s="151"/>
      <c r="AY251" s="151"/>
      <c r="AZ251" s="151"/>
      <c r="BA251" s="184" t="str">
        <f t="shared" si="0"/>
        <v>Na rubové straně ostění se nacházejí kromě nátěrů a omítek přecházejících z okolních ploch hluboké špalety také stopy po kotvení závěsů pro dveře, a to na levé stojce portálu, jednak v podobě otvoru se zbytkem korodovaného osazovacího čepu a jednak v podobě vylomeného kusu kamene v místě kotvení horního závěsu. Podobně velký objem kamene byl vylomen i na pravé stojce na rubové straně ostění, kde se nacházela kovová západka pro zámek.</v>
      </c>
      <c r="BB251" s="151"/>
      <c r="BC251" s="151"/>
      <c r="BD251" s="151"/>
      <c r="BE251" s="151"/>
      <c r="BF251" s="151"/>
      <c r="BG251" s="151"/>
      <c r="BH251" s="151"/>
    </row>
    <row r="252" spans="1:60" ht="21" outlineLevel="1" x14ac:dyDescent="0.25">
      <c r="A252" s="158"/>
      <c r="B252" s="159"/>
      <c r="C252" s="271" t="s">
        <v>2656</v>
      </c>
      <c r="D252" s="272"/>
      <c r="E252" s="272"/>
      <c r="F252" s="272"/>
      <c r="G252" s="272"/>
      <c r="H252" s="160"/>
      <c r="I252" s="160"/>
      <c r="J252" s="160"/>
      <c r="K252" s="160"/>
      <c r="L252" s="160"/>
      <c r="M252" s="160"/>
      <c r="N252" s="160"/>
      <c r="O252" s="160"/>
      <c r="P252" s="160"/>
      <c r="Q252" s="160"/>
      <c r="R252" s="160"/>
      <c r="S252" s="160"/>
      <c r="T252" s="160"/>
      <c r="U252" s="160"/>
      <c r="V252" s="160"/>
      <c r="W252" s="160"/>
      <c r="X252" s="160"/>
      <c r="Y252" s="151"/>
      <c r="Z252" s="151"/>
      <c r="AA252" s="151"/>
      <c r="AB252" s="151"/>
      <c r="AC252" s="151"/>
      <c r="AD252" s="151"/>
      <c r="AE252" s="151"/>
      <c r="AF252" s="151"/>
      <c r="AG252" s="151" t="s">
        <v>190</v>
      </c>
      <c r="AH252" s="151"/>
      <c r="AI252" s="151"/>
      <c r="AJ252" s="151"/>
      <c r="AK252" s="151"/>
      <c r="AL252" s="151"/>
      <c r="AM252" s="151"/>
      <c r="AN252" s="151"/>
      <c r="AO252" s="151"/>
      <c r="AP252" s="151"/>
      <c r="AQ252" s="151"/>
      <c r="AR252" s="151"/>
      <c r="AS252" s="151"/>
      <c r="AT252" s="151"/>
      <c r="AU252" s="151"/>
      <c r="AV252" s="151"/>
      <c r="AW252" s="151"/>
      <c r="AX252" s="151"/>
      <c r="AY252" s="151"/>
      <c r="AZ252" s="151"/>
      <c r="BA252" s="184" t="str">
        <f t="shared" si="0"/>
        <v>Povrch všech částí ostění pokrývá v této chvíli souvislá vrstva prachových depozit. Spárování mezi jednotlivými díly portálu je místy uvolněné, místy zcela vypadlé.</v>
      </c>
      <c r="BB252" s="151"/>
      <c r="BC252" s="151"/>
      <c r="BD252" s="151"/>
      <c r="BE252" s="151"/>
      <c r="BF252" s="151"/>
      <c r="BG252" s="151"/>
      <c r="BH252" s="151"/>
    </row>
    <row r="253" spans="1:60" outlineLevel="1" x14ac:dyDescent="0.25">
      <c r="A253" s="158"/>
      <c r="B253" s="159"/>
      <c r="C253" s="192" t="s">
        <v>204</v>
      </c>
      <c r="D253" s="161"/>
      <c r="E253" s="162"/>
      <c r="F253" s="163"/>
      <c r="G253" s="163"/>
      <c r="H253" s="160"/>
      <c r="I253" s="160"/>
      <c r="J253" s="160"/>
      <c r="K253" s="160"/>
      <c r="L253" s="160"/>
      <c r="M253" s="160"/>
      <c r="N253" s="160"/>
      <c r="O253" s="160"/>
      <c r="P253" s="160"/>
      <c r="Q253" s="160"/>
      <c r="R253" s="160"/>
      <c r="S253" s="160"/>
      <c r="T253" s="160"/>
      <c r="U253" s="160"/>
      <c r="V253" s="160"/>
      <c r="W253" s="160"/>
      <c r="X253" s="160"/>
      <c r="Y253" s="151"/>
      <c r="Z253" s="151"/>
      <c r="AA253" s="151"/>
      <c r="AB253" s="151"/>
      <c r="AC253" s="151"/>
      <c r="AD253" s="151"/>
      <c r="AE253" s="151"/>
      <c r="AF253" s="151"/>
      <c r="AG253" s="151" t="s">
        <v>190</v>
      </c>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1" x14ac:dyDescent="0.25">
      <c r="A254" s="158"/>
      <c r="B254" s="159"/>
      <c r="C254" s="271" t="s">
        <v>2366</v>
      </c>
      <c r="D254" s="272"/>
      <c r="E254" s="272"/>
      <c r="F254" s="272"/>
      <c r="G254" s="272"/>
      <c r="H254" s="160"/>
      <c r="I254" s="160"/>
      <c r="J254" s="160"/>
      <c r="K254" s="160"/>
      <c r="L254" s="160"/>
      <c r="M254" s="160"/>
      <c r="N254" s="160"/>
      <c r="O254" s="160"/>
      <c r="P254" s="160"/>
      <c r="Q254" s="160"/>
      <c r="R254" s="160"/>
      <c r="S254" s="160"/>
      <c r="T254" s="160"/>
      <c r="U254" s="160"/>
      <c r="V254" s="160"/>
      <c r="W254" s="160"/>
      <c r="X254" s="160"/>
      <c r="Y254" s="151"/>
      <c r="Z254" s="151"/>
      <c r="AA254" s="151"/>
      <c r="AB254" s="151"/>
      <c r="AC254" s="151"/>
      <c r="AD254" s="151"/>
      <c r="AE254" s="151"/>
      <c r="AF254" s="151"/>
      <c r="AG254" s="151" t="s">
        <v>190</v>
      </c>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1" x14ac:dyDescent="0.25">
      <c r="A255" s="158"/>
      <c r="B255" s="159"/>
      <c r="C255" s="271" t="s">
        <v>1429</v>
      </c>
      <c r="D255" s="272"/>
      <c r="E255" s="272"/>
      <c r="F255" s="272"/>
      <c r="G255" s="272"/>
      <c r="H255" s="160"/>
      <c r="I255" s="160"/>
      <c r="J255" s="160"/>
      <c r="K255" s="160"/>
      <c r="L255" s="160"/>
      <c r="M255" s="160"/>
      <c r="N255" s="160"/>
      <c r="O255" s="160"/>
      <c r="P255" s="160"/>
      <c r="Q255" s="160"/>
      <c r="R255" s="160"/>
      <c r="S255" s="160"/>
      <c r="T255" s="160"/>
      <c r="U255" s="160"/>
      <c r="V255" s="160"/>
      <c r="W255" s="160"/>
      <c r="X255" s="160"/>
      <c r="Y255" s="151"/>
      <c r="Z255" s="151"/>
      <c r="AA255" s="151"/>
      <c r="AB255" s="151"/>
      <c r="AC255" s="151"/>
      <c r="AD255" s="151"/>
      <c r="AE255" s="151"/>
      <c r="AF255" s="151"/>
      <c r="AG255" s="151" t="s">
        <v>190</v>
      </c>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1" x14ac:dyDescent="0.25">
      <c r="A256" s="158"/>
      <c r="B256" s="159"/>
      <c r="C256" s="271" t="s">
        <v>2657</v>
      </c>
      <c r="D256" s="272"/>
      <c r="E256" s="272"/>
      <c r="F256" s="272"/>
      <c r="G256" s="272"/>
      <c r="H256" s="160"/>
      <c r="I256" s="160"/>
      <c r="J256" s="160"/>
      <c r="K256" s="160"/>
      <c r="L256" s="160"/>
      <c r="M256" s="160"/>
      <c r="N256" s="160"/>
      <c r="O256" s="160"/>
      <c r="P256" s="160"/>
      <c r="Q256" s="160"/>
      <c r="R256" s="160"/>
      <c r="S256" s="160"/>
      <c r="T256" s="160"/>
      <c r="U256" s="160"/>
      <c r="V256" s="160"/>
      <c r="W256" s="160"/>
      <c r="X256" s="160"/>
      <c r="Y256" s="151"/>
      <c r="Z256" s="151"/>
      <c r="AA256" s="151"/>
      <c r="AB256" s="151"/>
      <c r="AC256" s="151"/>
      <c r="AD256" s="151"/>
      <c r="AE256" s="151"/>
      <c r="AF256" s="151"/>
      <c r="AG256" s="151" t="s">
        <v>190</v>
      </c>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1" x14ac:dyDescent="0.25">
      <c r="A257" s="158"/>
      <c r="B257" s="159"/>
      <c r="C257" s="271" t="s">
        <v>2658</v>
      </c>
      <c r="D257" s="272"/>
      <c r="E257" s="272"/>
      <c r="F257" s="272"/>
      <c r="G257" s="272"/>
      <c r="H257" s="160"/>
      <c r="I257" s="160"/>
      <c r="J257" s="160"/>
      <c r="K257" s="160"/>
      <c r="L257" s="160"/>
      <c r="M257" s="160"/>
      <c r="N257" s="160"/>
      <c r="O257" s="160"/>
      <c r="P257" s="160"/>
      <c r="Q257" s="160"/>
      <c r="R257" s="160"/>
      <c r="S257" s="160"/>
      <c r="T257" s="160"/>
      <c r="U257" s="160"/>
      <c r="V257" s="160"/>
      <c r="W257" s="160"/>
      <c r="X257" s="160"/>
      <c r="Y257" s="151"/>
      <c r="Z257" s="151"/>
      <c r="AA257" s="151"/>
      <c r="AB257" s="151"/>
      <c r="AC257" s="151"/>
      <c r="AD257" s="151"/>
      <c r="AE257" s="151"/>
      <c r="AF257" s="151"/>
      <c r="AG257" s="151" t="s">
        <v>190</v>
      </c>
      <c r="AH257" s="151"/>
      <c r="AI257" s="151"/>
      <c r="AJ257" s="151"/>
      <c r="AK257" s="151"/>
      <c r="AL257" s="151"/>
      <c r="AM257" s="151"/>
      <c r="AN257" s="151"/>
      <c r="AO257" s="151"/>
      <c r="AP257" s="151"/>
      <c r="AQ257" s="151"/>
      <c r="AR257" s="151"/>
      <c r="AS257" s="151"/>
      <c r="AT257" s="151"/>
      <c r="AU257" s="151"/>
      <c r="AV257" s="151"/>
      <c r="AW257" s="151"/>
      <c r="AX257" s="151"/>
      <c r="AY257" s="151"/>
      <c r="AZ257" s="151"/>
      <c r="BA257" s="184" t="str">
        <f>C257</f>
        <v>- osazení nového svlakového dveřního křídla vč. kování 3.30/T formou místní analogie (podrobně viz. Tabulka truhlářských a tesařských prvků)</v>
      </c>
      <c r="BB257" s="151"/>
      <c r="BC257" s="151"/>
      <c r="BD257" s="151"/>
      <c r="BE257" s="151"/>
      <c r="BF257" s="151"/>
      <c r="BG257" s="151"/>
      <c r="BH257" s="151"/>
    </row>
    <row r="258" spans="1:60" outlineLevel="1" x14ac:dyDescent="0.25">
      <c r="A258" s="158"/>
      <c r="B258" s="159"/>
      <c r="C258" s="192" t="s">
        <v>204</v>
      </c>
      <c r="D258" s="161"/>
      <c r="E258" s="162"/>
      <c r="F258" s="163"/>
      <c r="G258" s="163"/>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190</v>
      </c>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1" x14ac:dyDescent="0.25">
      <c r="A259" s="158"/>
      <c r="B259" s="159"/>
      <c r="C259" s="271" t="s">
        <v>2659</v>
      </c>
      <c r="D259" s="272"/>
      <c r="E259" s="272"/>
      <c r="F259" s="272"/>
      <c r="G259" s="272"/>
      <c r="H259" s="160"/>
      <c r="I259" s="160"/>
      <c r="J259" s="160"/>
      <c r="K259" s="160"/>
      <c r="L259" s="160"/>
      <c r="M259" s="160"/>
      <c r="N259" s="160"/>
      <c r="O259" s="160"/>
      <c r="P259" s="160"/>
      <c r="Q259" s="160"/>
      <c r="R259" s="160"/>
      <c r="S259" s="160"/>
      <c r="T259" s="160"/>
      <c r="U259" s="160"/>
      <c r="V259" s="160"/>
      <c r="W259" s="160"/>
      <c r="X259" s="160"/>
      <c r="Y259" s="151"/>
      <c r="Z259" s="151"/>
      <c r="AA259" s="151"/>
      <c r="AB259" s="151"/>
      <c r="AC259" s="151"/>
      <c r="AD259" s="151"/>
      <c r="AE259" s="151"/>
      <c r="AF259" s="151"/>
      <c r="AG259" s="151" t="s">
        <v>190</v>
      </c>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271" t="s">
        <v>864</v>
      </c>
      <c r="D260" s="272"/>
      <c r="E260" s="272"/>
      <c r="F260" s="272"/>
      <c r="G260" s="272"/>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190</v>
      </c>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271" t="s">
        <v>2660</v>
      </c>
      <c r="D261" s="272"/>
      <c r="E261" s="272"/>
      <c r="F261" s="272"/>
      <c r="G261" s="272"/>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190</v>
      </c>
      <c r="AH261" s="151"/>
      <c r="AI261" s="151"/>
      <c r="AJ261" s="151"/>
      <c r="AK261" s="151"/>
      <c r="AL261" s="151"/>
      <c r="AM261" s="151"/>
      <c r="AN261" s="151"/>
      <c r="AO261" s="151"/>
      <c r="AP261" s="151"/>
      <c r="AQ261" s="151"/>
      <c r="AR261" s="151"/>
      <c r="AS261" s="151"/>
      <c r="AT261" s="151"/>
      <c r="AU261" s="151"/>
      <c r="AV261" s="151"/>
      <c r="AW261" s="151"/>
      <c r="AX261" s="151"/>
      <c r="AY261" s="151"/>
      <c r="AZ261" s="151"/>
      <c r="BA261" s="184" t="str">
        <f>C261</f>
        <v>- lokální zajištění dochovaných povrchových úprav (ve spolupráci s restaurátory restaurujícími dochovanou výmalbu místnosti)</v>
      </c>
      <c r="BB261" s="151"/>
      <c r="BC261" s="151"/>
      <c r="BD261" s="151"/>
      <c r="BE261" s="151"/>
      <c r="BF261" s="151"/>
      <c r="BG261" s="151"/>
      <c r="BH261" s="151"/>
    </row>
    <row r="262" spans="1:60" outlineLevel="1" x14ac:dyDescent="0.25">
      <c r="A262" s="158"/>
      <c r="B262" s="159"/>
      <c r="C262" s="271" t="s">
        <v>854</v>
      </c>
      <c r="D262" s="272"/>
      <c r="E262" s="272"/>
      <c r="F262" s="272"/>
      <c r="G262" s="272"/>
      <c r="H262" s="160"/>
      <c r="I262" s="160"/>
      <c r="J262" s="160"/>
      <c r="K262" s="160"/>
      <c r="L262" s="160"/>
      <c r="M262" s="160"/>
      <c r="N262" s="160"/>
      <c r="O262" s="160"/>
      <c r="P262" s="160"/>
      <c r="Q262" s="160"/>
      <c r="R262" s="160"/>
      <c r="S262" s="160"/>
      <c r="T262" s="160"/>
      <c r="U262" s="160"/>
      <c r="V262" s="160"/>
      <c r="W262" s="160"/>
      <c r="X262" s="160"/>
      <c r="Y262" s="151"/>
      <c r="Z262" s="151"/>
      <c r="AA262" s="151"/>
      <c r="AB262" s="151"/>
      <c r="AC262" s="151"/>
      <c r="AD262" s="151"/>
      <c r="AE262" s="151"/>
      <c r="AF262" s="151"/>
      <c r="AG262" s="151" t="s">
        <v>190</v>
      </c>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1" x14ac:dyDescent="0.25">
      <c r="A263" s="158"/>
      <c r="B263" s="159"/>
      <c r="C263" s="271" t="s">
        <v>2708</v>
      </c>
      <c r="D263" s="272"/>
      <c r="E263" s="272"/>
      <c r="F263" s="272"/>
      <c r="G263" s="272"/>
      <c r="H263" s="160"/>
      <c r="I263" s="160"/>
      <c r="J263" s="160"/>
      <c r="K263" s="160"/>
      <c r="L263" s="160"/>
      <c r="M263" s="160"/>
      <c r="N263" s="160"/>
      <c r="O263" s="160"/>
      <c r="P263" s="160"/>
      <c r="Q263" s="160"/>
      <c r="R263" s="160"/>
      <c r="S263" s="160"/>
      <c r="T263" s="160"/>
      <c r="U263" s="160"/>
      <c r="V263" s="160"/>
      <c r="W263" s="160"/>
      <c r="X263" s="160"/>
      <c r="Y263" s="151"/>
      <c r="Z263" s="151"/>
      <c r="AA263" s="151"/>
      <c r="AB263" s="151"/>
      <c r="AC263" s="151"/>
      <c r="AD263" s="151"/>
      <c r="AE263" s="151"/>
      <c r="AF263" s="151"/>
      <c r="AG263" s="151" t="s">
        <v>190</v>
      </c>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1" x14ac:dyDescent="0.25">
      <c r="A264" s="158"/>
      <c r="B264" s="159"/>
      <c r="C264" s="192" t="s">
        <v>204</v>
      </c>
      <c r="D264" s="161"/>
      <c r="E264" s="162"/>
      <c r="F264" s="163"/>
      <c r="G264" s="163"/>
      <c r="H264" s="160"/>
      <c r="I264" s="160"/>
      <c r="J264" s="160"/>
      <c r="K264" s="160"/>
      <c r="L264" s="160"/>
      <c r="M264" s="160"/>
      <c r="N264" s="160"/>
      <c r="O264" s="160"/>
      <c r="P264" s="160"/>
      <c r="Q264" s="160"/>
      <c r="R264" s="160"/>
      <c r="S264" s="160"/>
      <c r="T264" s="160"/>
      <c r="U264" s="160"/>
      <c r="V264" s="160"/>
      <c r="W264" s="160"/>
      <c r="X264" s="160"/>
      <c r="Y264" s="151"/>
      <c r="Z264" s="151"/>
      <c r="AA264" s="151"/>
      <c r="AB264" s="151"/>
      <c r="AC264" s="151"/>
      <c r="AD264" s="151"/>
      <c r="AE264" s="151"/>
      <c r="AF264" s="151"/>
      <c r="AG264" s="151" t="s">
        <v>190</v>
      </c>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271" t="s">
        <v>2661</v>
      </c>
      <c r="D265" s="272"/>
      <c r="E265" s="272"/>
      <c r="F265" s="272"/>
      <c r="G265" s="272"/>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190</v>
      </c>
      <c r="AH265" s="151"/>
      <c r="AI265" s="151"/>
      <c r="AJ265" s="151"/>
      <c r="AK265" s="151"/>
      <c r="AL265" s="151"/>
      <c r="AM265" s="151"/>
      <c r="AN265" s="151"/>
      <c r="AO265" s="151"/>
      <c r="AP265" s="151"/>
      <c r="AQ265" s="151"/>
      <c r="AR265" s="151"/>
      <c r="AS265" s="151"/>
      <c r="AT265" s="151"/>
      <c r="AU265" s="151"/>
      <c r="AV265" s="151"/>
      <c r="AW265" s="151"/>
      <c r="AX265" s="151"/>
      <c r="AY265" s="151"/>
      <c r="AZ265" s="151"/>
      <c r="BA265" s="184" t="str">
        <f>C265</f>
        <v>podrobně viz. Tabulky místností a Restaurátorsko-konzervátorské intence pro restaurování vybraných prostor hradu Bečov nad Teplou</v>
      </c>
      <c r="BB265" s="151"/>
      <c r="BC265" s="151"/>
      <c r="BD265" s="151"/>
      <c r="BE265" s="151"/>
      <c r="BF265" s="151"/>
      <c r="BG265" s="151"/>
      <c r="BH265" s="151"/>
    </row>
    <row r="266" spans="1:60" outlineLevel="1" x14ac:dyDescent="0.25">
      <c r="A266" s="177">
        <v>17</v>
      </c>
      <c r="B266" s="178" t="s">
        <v>2662</v>
      </c>
      <c r="C266" s="187" t="s">
        <v>2663</v>
      </c>
      <c r="D266" s="179" t="s">
        <v>255</v>
      </c>
      <c r="E266" s="180">
        <v>1</v>
      </c>
      <c r="F266" s="181">
        <v>28800</v>
      </c>
      <c r="G266" s="182">
        <f>ROUND(E266*F266,2)</f>
        <v>28800</v>
      </c>
      <c r="H266" s="181"/>
      <c r="I266" s="182">
        <f>ROUND(E266*H266,2)</f>
        <v>0</v>
      </c>
      <c r="J266" s="181"/>
      <c r="K266" s="182">
        <f>ROUND(E266*J266,2)</f>
        <v>0</v>
      </c>
      <c r="L266" s="182">
        <v>21</v>
      </c>
      <c r="M266" s="182">
        <f>G266*(1+L266/100)</f>
        <v>34848</v>
      </c>
      <c r="N266" s="182">
        <v>8.0000000000000002E-3</v>
      </c>
      <c r="O266" s="182">
        <f>ROUND(E266*N266,2)</f>
        <v>0.01</v>
      </c>
      <c r="P266" s="182">
        <v>0</v>
      </c>
      <c r="Q266" s="182">
        <f>ROUND(E266*P266,2)</f>
        <v>0</v>
      </c>
      <c r="R266" s="182"/>
      <c r="S266" s="182" t="s">
        <v>277</v>
      </c>
      <c r="T266" s="183" t="s">
        <v>186</v>
      </c>
      <c r="U266" s="160">
        <v>0</v>
      </c>
      <c r="V266" s="160">
        <f>ROUND(E266*U266,2)</f>
        <v>0</v>
      </c>
      <c r="W266" s="160"/>
      <c r="X266" s="160" t="s">
        <v>310</v>
      </c>
      <c r="Y266" s="151"/>
      <c r="Z266" s="151"/>
      <c r="AA266" s="151"/>
      <c r="AB266" s="151"/>
      <c r="AC266" s="151"/>
      <c r="AD266" s="151"/>
      <c r="AE266" s="151"/>
      <c r="AF266" s="151"/>
      <c r="AG266" s="151" t="s">
        <v>311</v>
      </c>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260" t="s">
        <v>2627</v>
      </c>
      <c r="D267" s="261"/>
      <c r="E267" s="261"/>
      <c r="F267" s="261"/>
      <c r="G267" s="261"/>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190</v>
      </c>
      <c r="AH267" s="151"/>
      <c r="AI267" s="151"/>
      <c r="AJ267" s="151"/>
      <c r="AK267" s="151"/>
      <c r="AL267" s="151"/>
      <c r="AM267" s="151"/>
      <c r="AN267" s="151"/>
      <c r="AO267" s="151"/>
      <c r="AP267" s="151"/>
      <c r="AQ267" s="151"/>
      <c r="AR267" s="151"/>
      <c r="AS267" s="151"/>
      <c r="AT267" s="151"/>
      <c r="AU267" s="151"/>
      <c r="AV267" s="151"/>
      <c r="AW267" s="151"/>
      <c r="AX267" s="151"/>
      <c r="AY267" s="151"/>
      <c r="AZ267" s="151"/>
      <c r="BA267" s="184" t="str">
        <f>C267</f>
        <v>3.NP - 2. patro, popis prvku a návrh na jeho opravu nebo restaurování viz D1.1.9 Tabulky kamenických prvků</v>
      </c>
      <c r="BB267" s="151"/>
      <c r="BC267" s="151"/>
      <c r="BD267" s="151"/>
      <c r="BE267" s="151"/>
      <c r="BF267" s="151"/>
      <c r="BG267" s="151"/>
      <c r="BH267" s="151"/>
    </row>
    <row r="268" spans="1:60" outlineLevel="1" x14ac:dyDescent="0.25">
      <c r="A268" s="158"/>
      <c r="B268" s="159"/>
      <c r="C268" s="192" t="s">
        <v>204</v>
      </c>
      <c r="D268" s="161"/>
      <c r="E268" s="162"/>
      <c r="F268" s="163"/>
      <c r="G268" s="163"/>
      <c r="H268" s="160"/>
      <c r="I268" s="160"/>
      <c r="J268" s="160"/>
      <c r="K268" s="160"/>
      <c r="L268" s="160"/>
      <c r="M268" s="160"/>
      <c r="N268" s="160"/>
      <c r="O268" s="160"/>
      <c r="P268" s="160"/>
      <c r="Q268" s="160"/>
      <c r="R268" s="160"/>
      <c r="S268" s="160"/>
      <c r="T268" s="160"/>
      <c r="U268" s="160"/>
      <c r="V268" s="160"/>
      <c r="W268" s="160"/>
      <c r="X268" s="160"/>
      <c r="Y268" s="151"/>
      <c r="Z268" s="151"/>
      <c r="AA268" s="151"/>
      <c r="AB268" s="151"/>
      <c r="AC268" s="151"/>
      <c r="AD268" s="151"/>
      <c r="AE268" s="151"/>
      <c r="AF268" s="151"/>
      <c r="AG268" s="151" t="s">
        <v>190</v>
      </c>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1" x14ac:dyDescent="0.25">
      <c r="A269" s="158"/>
      <c r="B269" s="159"/>
      <c r="C269" s="271" t="s">
        <v>2664</v>
      </c>
      <c r="D269" s="272"/>
      <c r="E269" s="272"/>
      <c r="F269" s="272"/>
      <c r="G269" s="272"/>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190</v>
      </c>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1" x14ac:dyDescent="0.25">
      <c r="A270" s="158"/>
      <c r="B270" s="159"/>
      <c r="C270" s="271" t="s">
        <v>2665</v>
      </c>
      <c r="D270" s="272"/>
      <c r="E270" s="272"/>
      <c r="F270" s="272"/>
      <c r="G270" s="272"/>
      <c r="H270" s="160"/>
      <c r="I270" s="160"/>
      <c r="J270" s="160"/>
      <c r="K270" s="160"/>
      <c r="L270" s="160"/>
      <c r="M270" s="160"/>
      <c r="N270" s="160"/>
      <c r="O270" s="160"/>
      <c r="P270" s="160"/>
      <c r="Q270" s="160"/>
      <c r="R270" s="160"/>
      <c r="S270" s="160"/>
      <c r="T270" s="160"/>
      <c r="U270" s="160"/>
      <c r="V270" s="160"/>
      <c r="W270" s="160"/>
      <c r="X270" s="160"/>
      <c r="Y270" s="151"/>
      <c r="Z270" s="151"/>
      <c r="AA270" s="151"/>
      <c r="AB270" s="151"/>
      <c r="AC270" s="151"/>
      <c r="AD270" s="151"/>
      <c r="AE270" s="151"/>
      <c r="AF270" s="151"/>
      <c r="AG270" s="151" t="s">
        <v>190</v>
      </c>
      <c r="AH270" s="151"/>
      <c r="AI270" s="151"/>
      <c r="AJ270" s="151"/>
      <c r="AK270" s="151"/>
      <c r="AL270" s="151"/>
      <c r="AM270" s="151"/>
      <c r="AN270" s="151"/>
      <c r="AO270" s="151"/>
      <c r="AP270" s="151"/>
      <c r="AQ270" s="151"/>
      <c r="AR270" s="151"/>
      <c r="AS270" s="151"/>
      <c r="AT270" s="151"/>
      <c r="AU270" s="151"/>
      <c r="AV270" s="151"/>
      <c r="AW270" s="151"/>
      <c r="AX270" s="151"/>
      <c r="AY270" s="151"/>
      <c r="AZ270" s="151"/>
      <c r="BA270" s="184" t="str">
        <f>C270</f>
        <v>Rozvinutá šířka 4260/2170 mm, světlost bočních otvorů: 2x 670/1670, světlost čelních otvorů: 2x 970/1670 mm</v>
      </c>
      <c r="BB270" s="151"/>
      <c r="BC270" s="151"/>
      <c r="BD270" s="151"/>
      <c r="BE270" s="151"/>
      <c r="BF270" s="151"/>
      <c r="BG270" s="151"/>
      <c r="BH270" s="151"/>
    </row>
    <row r="271" spans="1:60" outlineLevel="1" x14ac:dyDescent="0.25">
      <c r="A271" s="158"/>
      <c r="B271" s="159"/>
      <c r="C271" s="192" t="s">
        <v>204</v>
      </c>
      <c r="D271" s="161"/>
      <c r="E271" s="162"/>
      <c r="F271" s="163"/>
      <c r="G271" s="163"/>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190</v>
      </c>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58"/>
      <c r="B272" s="159"/>
      <c r="C272" s="271" t="s">
        <v>313</v>
      </c>
      <c r="D272" s="272"/>
      <c r="E272" s="272"/>
      <c r="F272" s="272"/>
      <c r="G272" s="272"/>
      <c r="H272" s="160"/>
      <c r="I272" s="160"/>
      <c r="J272" s="160"/>
      <c r="K272" s="160"/>
      <c r="L272" s="160"/>
      <c r="M272" s="160"/>
      <c r="N272" s="160"/>
      <c r="O272" s="160"/>
      <c r="P272" s="160"/>
      <c r="Q272" s="160"/>
      <c r="R272" s="160"/>
      <c r="S272" s="160"/>
      <c r="T272" s="160"/>
      <c r="U272" s="160"/>
      <c r="V272" s="160"/>
      <c r="W272" s="160"/>
      <c r="X272" s="160"/>
      <c r="Y272" s="151"/>
      <c r="Z272" s="151"/>
      <c r="AA272" s="151"/>
      <c r="AB272" s="151"/>
      <c r="AC272" s="151"/>
      <c r="AD272" s="151"/>
      <c r="AE272" s="151"/>
      <c r="AF272" s="151"/>
      <c r="AG272" s="151" t="s">
        <v>190</v>
      </c>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ht="31.2" outlineLevel="1" x14ac:dyDescent="0.25">
      <c r="A273" s="158"/>
      <c r="B273" s="159"/>
      <c r="C273" s="271" t="s">
        <v>2666</v>
      </c>
      <c r="D273" s="272"/>
      <c r="E273" s="272"/>
      <c r="F273" s="272"/>
      <c r="G273" s="272"/>
      <c r="H273" s="160"/>
      <c r="I273" s="160"/>
      <c r="J273" s="160"/>
      <c r="K273" s="160"/>
      <c r="L273" s="160"/>
      <c r="M273" s="160"/>
      <c r="N273" s="160"/>
      <c r="O273" s="160"/>
      <c r="P273" s="160"/>
      <c r="Q273" s="160"/>
      <c r="R273" s="160"/>
      <c r="S273" s="160"/>
      <c r="T273" s="160"/>
      <c r="U273" s="160"/>
      <c r="V273" s="160"/>
      <c r="W273" s="160"/>
      <c r="X273" s="160"/>
      <c r="Y273" s="151"/>
      <c r="Z273" s="151"/>
      <c r="AA273" s="151"/>
      <c r="AB273" s="151"/>
      <c r="AC273" s="151"/>
      <c r="AD273" s="151"/>
      <c r="AE273" s="151"/>
      <c r="AF273" s="151"/>
      <c r="AG273" s="151" t="s">
        <v>190</v>
      </c>
      <c r="AH273" s="151"/>
      <c r="AI273" s="151"/>
      <c r="AJ273" s="151"/>
      <c r="AK273" s="151"/>
      <c r="AL273" s="151"/>
      <c r="AM273" s="151"/>
      <c r="AN273" s="151"/>
      <c r="AO273" s="151"/>
      <c r="AP273" s="151"/>
      <c r="AQ273" s="151"/>
      <c r="AR273" s="151"/>
      <c r="AS273" s="151"/>
      <c r="AT273" s="151"/>
      <c r="AU273" s="151"/>
      <c r="AV273" s="151"/>
      <c r="AW273" s="151"/>
      <c r="AX273" s="151"/>
      <c r="AY273" s="151"/>
      <c r="AZ273" s="151"/>
      <c r="BA273" s="184" t="str">
        <f>C273</f>
        <v>Hlavní reprezentativní místnost Horního hradu se otevírá na své jižní straně velikým arkýřem v nároží vynášeným kamenným sloupky s prostými terčovými hlavicemi a patkami mezi něž jsou osazena na bocích arkýře prostá obdélná okna a na jeho čelní straně pak sdružené okno složené ze dvou obdélných oken oddělených masivním pilířem.</v>
      </c>
      <c r="BB273" s="151"/>
      <c r="BC273" s="151"/>
      <c r="BD273" s="151"/>
      <c r="BE273" s="151"/>
      <c r="BF273" s="151"/>
      <c r="BG273" s="151"/>
      <c r="BH273" s="151"/>
    </row>
    <row r="274" spans="1:60" ht="31.2" outlineLevel="1" x14ac:dyDescent="0.25">
      <c r="A274" s="158"/>
      <c r="B274" s="159"/>
      <c r="C274" s="271" t="s">
        <v>2667</v>
      </c>
      <c r="D274" s="272"/>
      <c r="E274" s="272"/>
      <c r="F274" s="272"/>
      <c r="G274" s="272"/>
      <c r="H274" s="160"/>
      <c r="I274" s="160"/>
      <c r="J274" s="160"/>
      <c r="K274" s="160"/>
      <c r="L274" s="160"/>
      <c r="M274" s="160"/>
      <c r="N274" s="160"/>
      <c r="O274" s="160"/>
      <c r="P274" s="160"/>
      <c r="Q274" s="160"/>
      <c r="R274" s="160"/>
      <c r="S274" s="160"/>
      <c r="T274" s="160"/>
      <c r="U274" s="160"/>
      <c r="V274" s="160"/>
      <c r="W274" s="160"/>
      <c r="X274" s="160"/>
      <c r="Y274" s="151"/>
      <c r="Z274" s="151"/>
      <c r="AA274" s="151"/>
      <c r="AB274" s="151"/>
      <c r="AC274" s="151"/>
      <c r="AD274" s="151"/>
      <c r="AE274" s="151"/>
      <c r="AF274" s="151"/>
      <c r="AG274" s="151" t="s">
        <v>190</v>
      </c>
      <c r="AH274" s="151"/>
      <c r="AI274" s="151"/>
      <c r="AJ274" s="151"/>
      <c r="AK274" s="151"/>
      <c r="AL274" s="151"/>
      <c r="AM274" s="151"/>
      <c r="AN274" s="151"/>
      <c r="AO274" s="151"/>
      <c r="AP274" s="151"/>
      <c r="AQ274" s="151"/>
      <c r="AR274" s="151"/>
      <c r="AS274" s="151"/>
      <c r="AT274" s="151"/>
      <c r="AU274" s="151"/>
      <c r="AV274" s="151"/>
      <c r="AW274" s="151"/>
      <c r="AX274" s="151"/>
      <c r="AY274" s="151"/>
      <c r="AZ274" s="151"/>
      <c r="BA274" s="184" t="str">
        <f>C274</f>
        <v>Ostění bočních oken se skládají z parapetu překladu jedné stojky a sloupku, který současně představuje druhou stojku ostění. Sdružené okno na čelní straně arkýře se skládá z parapetu, překladu, středového pilíře a stojek právě v podobě zmíněných sloupků. S výjimkou parapetů jsou ostatní části ostění všech oken směrem do místnosti profilované. Sloupky i stojky se skládají ze dvou dílů.</v>
      </c>
      <c r="BB274" s="151"/>
      <c r="BC274" s="151"/>
      <c r="BD274" s="151"/>
      <c r="BE274" s="151"/>
      <c r="BF274" s="151"/>
      <c r="BG274" s="151"/>
      <c r="BH274" s="151"/>
    </row>
    <row r="275" spans="1:60" ht="21" outlineLevel="1" x14ac:dyDescent="0.25">
      <c r="A275" s="158"/>
      <c r="B275" s="159"/>
      <c r="C275" s="271" t="s">
        <v>2668</v>
      </c>
      <c r="D275" s="272"/>
      <c r="E275" s="272"/>
      <c r="F275" s="272"/>
      <c r="G275" s="272"/>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190</v>
      </c>
      <c r="AH275" s="151"/>
      <c r="AI275" s="151"/>
      <c r="AJ275" s="151"/>
      <c r="AK275" s="151"/>
      <c r="AL275" s="151"/>
      <c r="AM275" s="151"/>
      <c r="AN275" s="151"/>
      <c r="AO275" s="151"/>
      <c r="AP275" s="151"/>
      <c r="AQ275" s="151"/>
      <c r="AR275" s="151"/>
      <c r="AS275" s="151"/>
      <c r="AT275" s="151"/>
      <c r="AU275" s="151"/>
      <c r="AV275" s="151"/>
      <c r="AW275" s="151"/>
      <c r="AX275" s="151"/>
      <c r="AY275" s="151"/>
      <c r="AZ275" s="151"/>
      <c r="BA275" s="184" t="str">
        <f>C275</f>
        <v>Na povrchu lícové strany všech částí ostění oken arkýře se nacházejí nejen vrstvy nátěrů, ale také tenkých vrstviček štuku, jimiž byly přetaženy okraje ostění. I tyto povrchové úpravy přímo souvisejí s bohatou malířskou výzdobou, která plynule přecházela z kamenného prvku na plochy stěny.</v>
      </c>
      <c r="BB275" s="151"/>
      <c r="BC275" s="151"/>
      <c r="BD275" s="151"/>
      <c r="BE275" s="151"/>
      <c r="BF275" s="151"/>
      <c r="BG275" s="151"/>
      <c r="BH275" s="151"/>
    </row>
    <row r="276" spans="1:60" ht="21" outlineLevel="1" x14ac:dyDescent="0.25">
      <c r="A276" s="158"/>
      <c r="B276" s="159"/>
      <c r="C276" s="271" t="s">
        <v>2669</v>
      </c>
      <c r="D276" s="272"/>
      <c r="E276" s="272"/>
      <c r="F276" s="272"/>
      <c r="G276" s="272"/>
      <c r="H276" s="160"/>
      <c r="I276" s="160"/>
      <c r="J276" s="160"/>
      <c r="K276" s="160"/>
      <c r="L276" s="160"/>
      <c r="M276" s="160"/>
      <c r="N276" s="160"/>
      <c r="O276" s="160"/>
      <c r="P276" s="160"/>
      <c r="Q276" s="160"/>
      <c r="R276" s="160"/>
      <c r="S276" s="160"/>
      <c r="T276" s="160"/>
      <c r="U276" s="160"/>
      <c r="V276" s="160"/>
      <c r="W276" s="160"/>
      <c r="X276" s="160"/>
      <c r="Y276" s="151"/>
      <c r="Z276" s="151"/>
      <c r="AA276" s="151"/>
      <c r="AB276" s="151"/>
      <c r="AC276" s="151"/>
      <c r="AD276" s="151"/>
      <c r="AE276" s="151"/>
      <c r="AF276" s="151"/>
      <c r="AG276" s="151" t="s">
        <v>190</v>
      </c>
      <c r="AH276" s="151"/>
      <c r="AI276" s="151"/>
      <c r="AJ276" s="151"/>
      <c r="AK276" s="151"/>
      <c r="AL276" s="151"/>
      <c r="AM276" s="151"/>
      <c r="AN276" s="151"/>
      <c r="AO276" s="151"/>
      <c r="AP276" s="151"/>
      <c r="AQ276" s="151"/>
      <c r="AR276" s="151"/>
      <c r="AS276" s="151"/>
      <c r="AT276" s="151"/>
      <c r="AU276" s="151"/>
      <c r="AV276" s="151"/>
      <c r="AW276" s="151"/>
      <c r="AX276" s="151"/>
      <c r="AY276" s="151"/>
      <c r="AZ276" s="151"/>
      <c r="BA276" s="184" t="str">
        <f>C276</f>
        <v>Kromě prachových nečistot a pouze lokálně uvolněného spárování a stop po zatečení poškozenou střešní konstrukcí na hlavicích sloupků a horních částech překladů se na těchto prvcích neobjevují žádná poškození.</v>
      </c>
      <c r="BB276" s="151"/>
      <c r="BC276" s="151"/>
      <c r="BD276" s="151"/>
      <c r="BE276" s="151"/>
      <c r="BF276" s="151"/>
      <c r="BG276" s="151"/>
      <c r="BH276" s="151"/>
    </row>
    <row r="277" spans="1:60" outlineLevel="1" x14ac:dyDescent="0.25">
      <c r="A277" s="158"/>
      <c r="B277" s="159"/>
      <c r="C277" s="192" t="s">
        <v>204</v>
      </c>
      <c r="D277" s="161"/>
      <c r="E277" s="162"/>
      <c r="F277" s="163"/>
      <c r="G277" s="163"/>
      <c r="H277" s="160"/>
      <c r="I277" s="160"/>
      <c r="J277" s="160"/>
      <c r="K277" s="160"/>
      <c r="L277" s="160"/>
      <c r="M277" s="160"/>
      <c r="N277" s="160"/>
      <c r="O277" s="160"/>
      <c r="P277" s="160"/>
      <c r="Q277" s="160"/>
      <c r="R277" s="160"/>
      <c r="S277" s="160"/>
      <c r="T277" s="160"/>
      <c r="U277" s="160"/>
      <c r="V277" s="160"/>
      <c r="W277" s="160"/>
      <c r="X277" s="160"/>
      <c r="Y277" s="151"/>
      <c r="Z277" s="151"/>
      <c r="AA277" s="151"/>
      <c r="AB277" s="151"/>
      <c r="AC277" s="151"/>
      <c r="AD277" s="151"/>
      <c r="AE277" s="151"/>
      <c r="AF277" s="151"/>
      <c r="AG277" s="151" t="s">
        <v>190</v>
      </c>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1" x14ac:dyDescent="0.25">
      <c r="A278" s="158"/>
      <c r="B278" s="159"/>
      <c r="C278" s="271" t="s">
        <v>2366</v>
      </c>
      <c r="D278" s="272"/>
      <c r="E278" s="272"/>
      <c r="F278" s="272"/>
      <c r="G278" s="272"/>
      <c r="H278" s="160"/>
      <c r="I278" s="160"/>
      <c r="J278" s="160"/>
      <c r="K278" s="160"/>
      <c r="L278" s="160"/>
      <c r="M278" s="160"/>
      <c r="N278" s="160"/>
      <c r="O278" s="160"/>
      <c r="P278" s="160"/>
      <c r="Q278" s="160"/>
      <c r="R278" s="160"/>
      <c r="S278" s="160"/>
      <c r="T278" s="160"/>
      <c r="U278" s="160"/>
      <c r="V278" s="160"/>
      <c r="W278" s="160"/>
      <c r="X278" s="160"/>
      <c r="Y278" s="151"/>
      <c r="Z278" s="151"/>
      <c r="AA278" s="151"/>
      <c r="AB278" s="151"/>
      <c r="AC278" s="151"/>
      <c r="AD278" s="151"/>
      <c r="AE278" s="151"/>
      <c r="AF278" s="151"/>
      <c r="AG278" s="151" t="s">
        <v>190</v>
      </c>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1" x14ac:dyDescent="0.25">
      <c r="A279" s="158"/>
      <c r="B279" s="159"/>
      <c r="C279" s="271" t="s">
        <v>1429</v>
      </c>
      <c r="D279" s="272"/>
      <c r="E279" s="272"/>
      <c r="F279" s="272"/>
      <c r="G279" s="272"/>
      <c r="H279" s="160"/>
      <c r="I279" s="160"/>
      <c r="J279" s="160"/>
      <c r="K279" s="160"/>
      <c r="L279" s="160"/>
      <c r="M279" s="160"/>
      <c r="N279" s="160"/>
      <c r="O279" s="160"/>
      <c r="P279" s="160"/>
      <c r="Q279" s="160"/>
      <c r="R279" s="160"/>
      <c r="S279" s="160"/>
      <c r="T279" s="160"/>
      <c r="U279" s="160"/>
      <c r="V279" s="160"/>
      <c r="W279" s="160"/>
      <c r="X279" s="160"/>
      <c r="Y279" s="151"/>
      <c r="Z279" s="151"/>
      <c r="AA279" s="151"/>
      <c r="AB279" s="151"/>
      <c r="AC279" s="151"/>
      <c r="AD279" s="151"/>
      <c r="AE279" s="151"/>
      <c r="AF279" s="151"/>
      <c r="AG279" s="151" t="s">
        <v>190</v>
      </c>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1" x14ac:dyDescent="0.25">
      <c r="A280" s="158"/>
      <c r="B280" s="159"/>
      <c r="C280" s="271" t="s">
        <v>2670</v>
      </c>
      <c r="D280" s="272"/>
      <c r="E280" s="272"/>
      <c r="F280" s="272"/>
      <c r="G280" s="272"/>
      <c r="H280" s="160"/>
      <c r="I280" s="160"/>
      <c r="J280" s="160"/>
      <c r="K280" s="160"/>
      <c r="L280" s="160"/>
      <c r="M280" s="160"/>
      <c r="N280" s="160"/>
      <c r="O280" s="160"/>
      <c r="P280" s="160"/>
      <c r="Q280" s="160"/>
      <c r="R280" s="160"/>
      <c r="S280" s="160"/>
      <c r="T280" s="160"/>
      <c r="U280" s="160"/>
      <c r="V280" s="160"/>
      <c r="W280" s="160"/>
      <c r="X280" s="160"/>
      <c r="Y280" s="151"/>
      <c r="Z280" s="151"/>
      <c r="AA280" s="151"/>
      <c r="AB280" s="151"/>
      <c r="AC280" s="151"/>
      <c r="AD280" s="151"/>
      <c r="AE280" s="151"/>
      <c r="AF280" s="151"/>
      <c r="AG280" s="151" t="s">
        <v>190</v>
      </c>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outlineLevel="1" x14ac:dyDescent="0.25">
      <c r="A281" s="158"/>
      <c r="B281" s="159"/>
      <c r="C281" s="192" t="s">
        <v>204</v>
      </c>
      <c r="D281" s="161"/>
      <c r="E281" s="162"/>
      <c r="F281" s="163"/>
      <c r="G281" s="163"/>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190</v>
      </c>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5">
      <c r="A282" s="158"/>
      <c r="B282" s="159"/>
      <c r="C282" s="271" t="s">
        <v>2659</v>
      </c>
      <c r="D282" s="272"/>
      <c r="E282" s="272"/>
      <c r="F282" s="272"/>
      <c r="G282" s="272"/>
      <c r="H282" s="160"/>
      <c r="I282" s="160"/>
      <c r="J282" s="160"/>
      <c r="K282" s="160"/>
      <c r="L282" s="160"/>
      <c r="M282" s="160"/>
      <c r="N282" s="160"/>
      <c r="O282" s="160"/>
      <c r="P282" s="160"/>
      <c r="Q282" s="160"/>
      <c r="R282" s="160"/>
      <c r="S282" s="160"/>
      <c r="T282" s="160"/>
      <c r="U282" s="160"/>
      <c r="V282" s="160"/>
      <c r="W282" s="160"/>
      <c r="X282" s="160"/>
      <c r="Y282" s="151"/>
      <c r="Z282" s="151"/>
      <c r="AA282" s="151"/>
      <c r="AB282" s="151"/>
      <c r="AC282" s="151"/>
      <c r="AD282" s="151"/>
      <c r="AE282" s="151"/>
      <c r="AF282" s="151"/>
      <c r="AG282" s="151" t="s">
        <v>190</v>
      </c>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1" x14ac:dyDescent="0.25">
      <c r="A283" s="158"/>
      <c r="B283" s="159"/>
      <c r="C283" s="271" t="s">
        <v>864</v>
      </c>
      <c r="D283" s="272"/>
      <c r="E283" s="272"/>
      <c r="F283" s="272"/>
      <c r="G283" s="272"/>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190</v>
      </c>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outlineLevel="1" x14ac:dyDescent="0.25">
      <c r="A284" s="158"/>
      <c r="B284" s="159"/>
      <c r="C284" s="271" t="s">
        <v>2660</v>
      </c>
      <c r="D284" s="272"/>
      <c r="E284" s="272"/>
      <c r="F284" s="272"/>
      <c r="G284" s="272"/>
      <c r="H284" s="160"/>
      <c r="I284" s="160"/>
      <c r="J284" s="160"/>
      <c r="K284" s="160"/>
      <c r="L284" s="160"/>
      <c r="M284" s="160"/>
      <c r="N284" s="160"/>
      <c r="O284" s="160"/>
      <c r="P284" s="160"/>
      <c r="Q284" s="160"/>
      <c r="R284" s="160"/>
      <c r="S284" s="160"/>
      <c r="T284" s="160"/>
      <c r="U284" s="160"/>
      <c r="V284" s="160"/>
      <c r="W284" s="160"/>
      <c r="X284" s="160"/>
      <c r="Y284" s="151"/>
      <c r="Z284" s="151"/>
      <c r="AA284" s="151"/>
      <c r="AB284" s="151"/>
      <c r="AC284" s="151"/>
      <c r="AD284" s="151"/>
      <c r="AE284" s="151"/>
      <c r="AF284" s="151"/>
      <c r="AG284" s="151" t="s">
        <v>190</v>
      </c>
      <c r="AH284" s="151"/>
      <c r="AI284" s="151"/>
      <c r="AJ284" s="151"/>
      <c r="AK284" s="151"/>
      <c r="AL284" s="151"/>
      <c r="AM284" s="151"/>
      <c r="AN284" s="151"/>
      <c r="AO284" s="151"/>
      <c r="AP284" s="151"/>
      <c r="AQ284" s="151"/>
      <c r="AR284" s="151"/>
      <c r="AS284" s="151"/>
      <c r="AT284" s="151"/>
      <c r="AU284" s="151"/>
      <c r="AV284" s="151"/>
      <c r="AW284" s="151"/>
      <c r="AX284" s="151"/>
      <c r="AY284" s="151"/>
      <c r="AZ284" s="151"/>
      <c r="BA284" s="184" t="str">
        <f>C284</f>
        <v>- lokální zajištění dochovaných povrchových úprav (ve spolupráci s restaurátory restaurujícími dochovanou výmalbu místnosti)</v>
      </c>
      <c r="BB284" s="151"/>
      <c r="BC284" s="151"/>
      <c r="BD284" s="151"/>
      <c r="BE284" s="151"/>
      <c r="BF284" s="151"/>
      <c r="BG284" s="151"/>
      <c r="BH284" s="151"/>
    </row>
    <row r="285" spans="1:60" outlineLevel="1" x14ac:dyDescent="0.25">
      <c r="A285" s="158"/>
      <c r="B285" s="159"/>
      <c r="C285" s="271" t="s">
        <v>2671</v>
      </c>
      <c r="D285" s="272"/>
      <c r="E285" s="272"/>
      <c r="F285" s="272"/>
      <c r="G285" s="272"/>
      <c r="H285" s="160"/>
      <c r="I285" s="160"/>
      <c r="J285" s="160"/>
      <c r="K285" s="160"/>
      <c r="L285" s="160"/>
      <c r="M285" s="160"/>
      <c r="N285" s="160"/>
      <c r="O285" s="160"/>
      <c r="P285" s="160"/>
      <c r="Q285" s="160"/>
      <c r="R285" s="160"/>
      <c r="S285" s="160"/>
      <c r="T285" s="160"/>
      <c r="U285" s="160"/>
      <c r="V285" s="160"/>
      <c r="W285" s="160"/>
      <c r="X285" s="160"/>
      <c r="Y285" s="151"/>
      <c r="Z285" s="151"/>
      <c r="AA285" s="151"/>
      <c r="AB285" s="151"/>
      <c r="AC285" s="151"/>
      <c r="AD285" s="151"/>
      <c r="AE285" s="151"/>
      <c r="AF285" s="151"/>
      <c r="AG285" s="151" t="s">
        <v>190</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ht="21" outlineLevel="1" x14ac:dyDescent="0.25">
      <c r="A286" s="158"/>
      <c r="B286" s="159"/>
      <c r="C286" s="271" t="s">
        <v>2672</v>
      </c>
      <c r="D286" s="272"/>
      <c r="E286" s="272"/>
      <c r="F286" s="272"/>
      <c r="G286" s="272"/>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190</v>
      </c>
      <c r="AH286" s="151"/>
      <c r="AI286" s="151"/>
      <c r="AJ286" s="151"/>
      <c r="AK286" s="151"/>
      <c r="AL286" s="151"/>
      <c r="AM286" s="151"/>
      <c r="AN286" s="151"/>
      <c r="AO286" s="151"/>
      <c r="AP286" s="151"/>
      <c r="AQ286" s="151"/>
      <c r="AR286" s="151"/>
      <c r="AS286" s="151"/>
      <c r="AT286" s="151"/>
      <c r="AU286" s="151"/>
      <c r="AV286" s="151"/>
      <c r="AW286" s="151"/>
      <c r="AX286" s="151"/>
      <c r="AY286" s="151"/>
      <c r="AZ286" s="151"/>
      <c r="BA286" s="184" t="str">
        <f>C286</f>
        <v>- lokální rekonstrukce povrchových úprav s cílem zčitelnit původní výtvarné řešení této místnosti (ve spolupráci s restaurátory restaurujícími výmalbu místnosti)</v>
      </c>
      <c r="BB286" s="151"/>
      <c r="BC286" s="151"/>
      <c r="BD286" s="151"/>
      <c r="BE286" s="151"/>
      <c r="BF286" s="151"/>
      <c r="BG286" s="151"/>
      <c r="BH286" s="151"/>
    </row>
    <row r="287" spans="1:60" outlineLevel="1" x14ac:dyDescent="0.25">
      <c r="A287" s="177">
        <v>18</v>
      </c>
      <c r="B287" s="178" t="s">
        <v>2673</v>
      </c>
      <c r="C287" s="187" t="s">
        <v>2674</v>
      </c>
      <c r="D287" s="179" t="s">
        <v>255</v>
      </c>
      <c r="E287" s="180">
        <v>1</v>
      </c>
      <c r="F287" s="181">
        <v>19200</v>
      </c>
      <c r="G287" s="182">
        <f>ROUND(E287*F287,2)</f>
        <v>19200</v>
      </c>
      <c r="H287" s="181"/>
      <c r="I287" s="182">
        <f>ROUND(E287*H287,2)</f>
        <v>0</v>
      </c>
      <c r="J287" s="181"/>
      <c r="K287" s="182">
        <f>ROUND(E287*J287,2)</f>
        <v>0</v>
      </c>
      <c r="L287" s="182">
        <v>21</v>
      </c>
      <c r="M287" s="182">
        <f>G287*(1+L287/100)</f>
        <v>23232</v>
      </c>
      <c r="N287" s="182">
        <v>4.0000000000000001E-3</v>
      </c>
      <c r="O287" s="182">
        <f>ROUND(E287*N287,2)</f>
        <v>0</v>
      </c>
      <c r="P287" s="182">
        <v>0</v>
      </c>
      <c r="Q287" s="182">
        <f>ROUND(E287*P287,2)</f>
        <v>0</v>
      </c>
      <c r="R287" s="182"/>
      <c r="S287" s="182" t="s">
        <v>277</v>
      </c>
      <c r="T287" s="183" t="s">
        <v>186</v>
      </c>
      <c r="U287" s="160">
        <v>0</v>
      </c>
      <c r="V287" s="160">
        <f>ROUND(E287*U287,2)</f>
        <v>0</v>
      </c>
      <c r="W287" s="160"/>
      <c r="X287" s="160" t="s">
        <v>310</v>
      </c>
      <c r="Y287" s="151"/>
      <c r="Z287" s="151"/>
      <c r="AA287" s="151"/>
      <c r="AB287" s="151"/>
      <c r="AC287" s="151"/>
      <c r="AD287" s="151"/>
      <c r="AE287" s="151"/>
      <c r="AF287" s="151"/>
      <c r="AG287" s="151" t="s">
        <v>311</v>
      </c>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260" t="s">
        <v>2627</v>
      </c>
      <c r="D288" s="261"/>
      <c r="E288" s="261"/>
      <c r="F288" s="261"/>
      <c r="G288" s="261"/>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190</v>
      </c>
      <c r="AH288" s="151"/>
      <c r="AI288" s="151"/>
      <c r="AJ288" s="151"/>
      <c r="AK288" s="151"/>
      <c r="AL288" s="151"/>
      <c r="AM288" s="151"/>
      <c r="AN288" s="151"/>
      <c r="AO288" s="151"/>
      <c r="AP288" s="151"/>
      <c r="AQ288" s="151"/>
      <c r="AR288" s="151"/>
      <c r="AS288" s="151"/>
      <c r="AT288" s="151"/>
      <c r="AU288" s="151"/>
      <c r="AV288" s="151"/>
      <c r="AW288" s="151"/>
      <c r="AX288" s="151"/>
      <c r="AY288" s="151"/>
      <c r="AZ288" s="151"/>
      <c r="BA288" s="184" t="str">
        <f>C288</f>
        <v>3.NP - 2. patro, popis prvku a návrh na jeho opravu nebo restaurování viz D1.1.9 Tabulky kamenických prvků</v>
      </c>
      <c r="BB288" s="151"/>
      <c r="BC288" s="151"/>
      <c r="BD288" s="151"/>
      <c r="BE288" s="151"/>
      <c r="BF288" s="151"/>
      <c r="BG288" s="151"/>
      <c r="BH288" s="151"/>
    </row>
    <row r="289" spans="1:60" outlineLevel="1" x14ac:dyDescent="0.25">
      <c r="A289" s="158"/>
      <c r="B289" s="159"/>
      <c r="C289" s="192" t="s">
        <v>204</v>
      </c>
      <c r="D289" s="161"/>
      <c r="E289" s="162"/>
      <c r="F289" s="163"/>
      <c r="G289" s="163"/>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190</v>
      </c>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1" x14ac:dyDescent="0.25">
      <c r="A290" s="158"/>
      <c r="B290" s="159"/>
      <c r="C290" s="271" t="s">
        <v>2675</v>
      </c>
      <c r="D290" s="272"/>
      <c r="E290" s="272"/>
      <c r="F290" s="272"/>
      <c r="G290" s="272"/>
      <c r="H290" s="160"/>
      <c r="I290" s="160"/>
      <c r="J290" s="160"/>
      <c r="K290" s="160"/>
      <c r="L290" s="160"/>
      <c r="M290" s="160"/>
      <c r="N290" s="160"/>
      <c r="O290" s="160"/>
      <c r="P290" s="160"/>
      <c r="Q290" s="160"/>
      <c r="R290" s="160"/>
      <c r="S290" s="160"/>
      <c r="T290" s="160"/>
      <c r="U290" s="160"/>
      <c r="V290" s="160"/>
      <c r="W290" s="160"/>
      <c r="X290" s="160"/>
      <c r="Y290" s="151"/>
      <c r="Z290" s="151"/>
      <c r="AA290" s="151"/>
      <c r="AB290" s="151"/>
      <c r="AC290" s="151"/>
      <c r="AD290" s="151"/>
      <c r="AE290" s="151"/>
      <c r="AF290" s="151"/>
      <c r="AG290" s="151" t="s">
        <v>190</v>
      </c>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1" x14ac:dyDescent="0.25">
      <c r="A291" s="158"/>
      <c r="B291" s="159"/>
      <c r="C291" s="271" t="s">
        <v>2676</v>
      </c>
      <c r="D291" s="272"/>
      <c r="E291" s="272"/>
      <c r="F291" s="272"/>
      <c r="G291" s="272"/>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190</v>
      </c>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58"/>
      <c r="B292" s="159"/>
      <c r="C292" s="192" t="s">
        <v>204</v>
      </c>
      <c r="D292" s="161"/>
      <c r="E292" s="162"/>
      <c r="F292" s="163"/>
      <c r="G292" s="163"/>
      <c r="H292" s="160"/>
      <c r="I292" s="160"/>
      <c r="J292" s="160"/>
      <c r="K292" s="160"/>
      <c r="L292" s="160"/>
      <c r="M292" s="160"/>
      <c r="N292" s="160"/>
      <c r="O292" s="160"/>
      <c r="P292" s="160"/>
      <c r="Q292" s="160"/>
      <c r="R292" s="160"/>
      <c r="S292" s="160"/>
      <c r="T292" s="160"/>
      <c r="U292" s="160"/>
      <c r="V292" s="160"/>
      <c r="W292" s="160"/>
      <c r="X292" s="160"/>
      <c r="Y292" s="151"/>
      <c r="Z292" s="151"/>
      <c r="AA292" s="151"/>
      <c r="AB292" s="151"/>
      <c r="AC292" s="151"/>
      <c r="AD292" s="151"/>
      <c r="AE292" s="151"/>
      <c r="AF292" s="151"/>
      <c r="AG292" s="151" t="s">
        <v>190</v>
      </c>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271" t="s">
        <v>313</v>
      </c>
      <c r="D293" s="272"/>
      <c r="E293" s="272"/>
      <c r="F293" s="272"/>
      <c r="G293" s="272"/>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190</v>
      </c>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ht="21" outlineLevel="1" x14ac:dyDescent="0.25">
      <c r="A294" s="158"/>
      <c r="B294" s="159"/>
      <c r="C294" s="271" t="s">
        <v>2677</v>
      </c>
      <c r="D294" s="272"/>
      <c r="E294" s="272"/>
      <c r="F294" s="272"/>
      <c r="G294" s="272"/>
      <c r="H294" s="160"/>
      <c r="I294" s="160"/>
      <c r="J294" s="160"/>
      <c r="K294" s="160"/>
      <c r="L294" s="160"/>
      <c r="M294" s="160"/>
      <c r="N294" s="160"/>
      <c r="O294" s="160"/>
      <c r="P294" s="160"/>
      <c r="Q294" s="160"/>
      <c r="R294" s="160"/>
      <c r="S294" s="160"/>
      <c r="T294" s="160"/>
      <c r="U294" s="160"/>
      <c r="V294" s="160"/>
      <c r="W294" s="160"/>
      <c r="X294" s="160"/>
      <c r="Y294" s="151"/>
      <c r="Z294" s="151"/>
      <c r="AA294" s="151"/>
      <c r="AB294" s="151"/>
      <c r="AC294" s="151"/>
      <c r="AD294" s="151"/>
      <c r="AE294" s="151"/>
      <c r="AF294" s="151"/>
      <c r="AG294" s="151" t="s">
        <v>190</v>
      </c>
      <c r="AH294" s="151"/>
      <c r="AI294" s="151"/>
      <c r="AJ294" s="151"/>
      <c r="AK294" s="151"/>
      <c r="AL294" s="151"/>
      <c r="AM294" s="151"/>
      <c r="AN294" s="151"/>
      <c r="AO294" s="151"/>
      <c r="AP294" s="151"/>
      <c r="AQ294" s="151"/>
      <c r="AR294" s="151"/>
      <c r="AS294" s="151"/>
      <c r="AT294" s="151"/>
      <c r="AU294" s="151"/>
      <c r="AV294" s="151"/>
      <c r="AW294" s="151"/>
      <c r="AX294" s="151"/>
      <c r="AY294" s="151"/>
      <c r="AZ294" s="151"/>
      <c r="BA294" s="184" t="str">
        <f>C294</f>
        <v>Toto sdružené okno se skládá ze dvou obdélných oken oddělených středním pilířkem a stejně jako okenní ostění arkýře jsou stojky a překlad i střední pilířek i do interiéru profilované.</v>
      </c>
      <c r="BB294" s="151"/>
      <c r="BC294" s="151"/>
      <c r="BD294" s="151"/>
      <c r="BE294" s="151"/>
      <c r="BF294" s="151"/>
      <c r="BG294" s="151"/>
      <c r="BH294" s="151"/>
    </row>
    <row r="295" spans="1:60" ht="31.2" outlineLevel="1" x14ac:dyDescent="0.25">
      <c r="A295" s="158"/>
      <c r="B295" s="159"/>
      <c r="C295" s="271" t="s">
        <v>2678</v>
      </c>
      <c r="D295" s="272"/>
      <c r="E295" s="272"/>
      <c r="F295" s="272"/>
      <c r="G295" s="272"/>
      <c r="H295" s="160"/>
      <c r="I295" s="160"/>
      <c r="J295" s="160"/>
      <c r="K295" s="160"/>
      <c r="L295" s="160"/>
      <c r="M295" s="160"/>
      <c r="N295" s="160"/>
      <c r="O295" s="160"/>
      <c r="P295" s="160"/>
      <c r="Q295" s="160"/>
      <c r="R295" s="160"/>
      <c r="S295" s="160"/>
      <c r="T295" s="160"/>
      <c r="U295" s="160"/>
      <c r="V295" s="160"/>
      <c r="W295" s="160"/>
      <c r="X295" s="160"/>
      <c r="Y295" s="151"/>
      <c r="Z295" s="151"/>
      <c r="AA295" s="151"/>
      <c r="AB295" s="151"/>
      <c r="AC295" s="151"/>
      <c r="AD295" s="151"/>
      <c r="AE295" s="151"/>
      <c r="AF295" s="151"/>
      <c r="AG295" s="151" t="s">
        <v>190</v>
      </c>
      <c r="AH295" s="151"/>
      <c r="AI295" s="151"/>
      <c r="AJ295" s="151"/>
      <c r="AK295" s="151"/>
      <c r="AL295" s="151"/>
      <c r="AM295" s="151"/>
      <c r="AN295" s="151"/>
      <c r="AO295" s="151"/>
      <c r="AP295" s="151"/>
      <c r="AQ295" s="151"/>
      <c r="AR295" s="151"/>
      <c r="AS295" s="151"/>
      <c r="AT295" s="151"/>
      <c r="AU295" s="151"/>
      <c r="AV295" s="151"/>
      <c r="AW295" s="151"/>
      <c r="AX295" s="151"/>
      <c r="AY295" s="151"/>
      <c r="AZ295" s="151"/>
      <c r="BA295" s="184" t="str">
        <f>C295</f>
        <v>Na povrchu lícové strany všech částí ostění okna se nacházejí nejen vrstvy nátěrů, ale také tenkých vrstviček štuku, jimiž byly přetaženy okraje ostění. I tyto povrchové úpravy přímo souvisejí s bohatou malířskou výzdobou, která plynule přecházela z kamenného prvku na plochy stěny. V případě špalety tohoto okna se zde objevují dvě figury.</v>
      </c>
      <c r="BB295" s="151"/>
      <c r="BC295" s="151"/>
      <c r="BD295" s="151"/>
      <c r="BE295" s="151"/>
      <c r="BF295" s="151"/>
      <c r="BG295" s="151"/>
      <c r="BH295" s="151"/>
    </row>
    <row r="296" spans="1:60" ht="21" outlineLevel="1" x14ac:dyDescent="0.25">
      <c r="A296" s="158"/>
      <c r="B296" s="159"/>
      <c r="C296" s="271" t="s">
        <v>2679</v>
      </c>
      <c r="D296" s="272"/>
      <c r="E296" s="272"/>
      <c r="F296" s="272"/>
      <c r="G296" s="272"/>
      <c r="H296" s="160"/>
      <c r="I296" s="160"/>
      <c r="J296" s="160"/>
      <c r="K296" s="160"/>
      <c r="L296" s="160"/>
      <c r="M296" s="160"/>
      <c r="N296" s="160"/>
      <c r="O296" s="160"/>
      <c r="P296" s="160"/>
      <c r="Q296" s="160"/>
      <c r="R296" s="160"/>
      <c r="S296" s="160"/>
      <c r="T296" s="160"/>
      <c r="U296" s="160"/>
      <c r="V296" s="160"/>
      <c r="W296" s="160"/>
      <c r="X296" s="160"/>
      <c r="Y296" s="151"/>
      <c r="Z296" s="151"/>
      <c r="AA296" s="151"/>
      <c r="AB296" s="151"/>
      <c r="AC296" s="151"/>
      <c r="AD296" s="151"/>
      <c r="AE296" s="151"/>
      <c r="AF296" s="151"/>
      <c r="AG296" s="151" t="s">
        <v>190</v>
      </c>
      <c r="AH296" s="151"/>
      <c r="AI296" s="151"/>
      <c r="AJ296" s="151"/>
      <c r="AK296" s="151"/>
      <c r="AL296" s="151"/>
      <c r="AM296" s="151"/>
      <c r="AN296" s="151"/>
      <c r="AO296" s="151"/>
      <c r="AP296" s="151"/>
      <c r="AQ296" s="151"/>
      <c r="AR296" s="151"/>
      <c r="AS296" s="151"/>
      <c r="AT296" s="151"/>
      <c r="AU296" s="151"/>
      <c r="AV296" s="151"/>
      <c r="AW296" s="151"/>
      <c r="AX296" s="151"/>
      <c r="AY296" s="151"/>
      <c r="AZ296" s="151"/>
      <c r="BA296" s="184" t="str">
        <f>C296</f>
        <v>Kromě prachových nečistot a pouze lokálně uvolněného spárování a stop po zatečení na horních částech překladu se na tomto ostění neobjevují žádná poškození.</v>
      </c>
      <c r="BB296" s="151"/>
      <c r="BC296" s="151"/>
      <c r="BD296" s="151"/>
      <c r="BE296" s="151"/>
      <c r="BF296" s="151"/>
      <c r="BG296" s="151"/>
      <c r="BH296" s="151"/>
    </row>
    <row r="297" spans="1:60" outlineLevel="1" x14ac:dyDescent="0.25">
      <c r="A297" s="158"/>
      <c r="B297" s="159"/>
      <c r="C297" s="192" t="s">
        <v>204</v>
      </c>
      <c r="D297" s="161"/>
      <c r="E297" s="162"/>
      <c r="F297" s="163"/>
      <c r="G297" s="163"/>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190</v>
      </c>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outlineLevel="1" x14ac:dyDescent="0.25">
      <c r="A298" s="158"/>
      <c r="B298" s="159"/>
      <c r="C298" s="271" t="s">
        <v>2366</v>
      </c>
      <c r="D298" s="272"/>
      <c r="E298" s="272"/>
      <c r="F298" s="272"/>
      <c r="G298" s="272"/>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190</v>
      </c>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1" x14ac:dyDescent="0.25">
      <c r="A299" s="158"/>
      <c r="B299" s="159"/>
      <c r="C299" s="271" t="s">
        <v>2680</v>
      </c>
      <c r="D299" s="272"/>
      <c r="E299" s="272"/>
      <c r="F299" s="272"/>
      <c r="G299" s="272"/>
      <c r="H299" s="160"/>
      <c r="I299" s="160"/>
      <c r="J299" s="160"/>
      <c r="K299" s="160"/>
      <c r="L299" s="160"/>
      <c r="M299" s="160"/>
      <c r="N299" s="160"/>
      <c r="O299" s="160"/>
      <c r="P299" s="160"/>
      <c r="Q299" s="160"/>
      <c r="R299" s="160"/>
      <c r="S299" s="160"/>
      <c r="T299" s="160"/>
      <c r="U299" s="160"/>
      <c r="V299" s="160"/>
      <c r="W299" s="160"/>
      <c r="X299" s="160"/>
      <c r="Y299" s="151"/>
      <c r="Z299" s="151"/>
      <c r="AA299" s="151"/>
      <c r="AB299" s="151"/>
      <c r="AC299" s="151"/>
      <c r="AD299" s="151"/>
      <c r="AE299" s="151"/>
      <c r="AF299" s="151"/>
      <c r="AG299" s="151" t="s">
        <v>190</v>
      </c>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5">
      <c r="A300" s="158"/>
      <c r="B300" s="159"/>
      <c r="C300" s="271" t="s">
        <v>2670</v>
      </c>
      <c r="D300" s="272"/>
      <c r="E300" s="272"/>
      <c r="F300" s="272"/>
      <c r="G300" s="272"/>
      <c r="H300" s="160"/>
      <c r="I300" s="160"/>
      <c r="J300" s="160"/>
      <c r="K300" s="160"/>
      <c r="L300" s="160"/>
      <c r="M300" s="160"/>
      <c r="N300" s="160"/>
      <c r="O300" s="160"/>
      <c r="P300" s="160"/>
      <c r="Q300" s="160"/>
      <c r="R300" s="160"/>
      <c r="S300" s="160"/>
      <c r="T300" s="160"/>
      <c r="U300" s="160"/>
      <c r="V300" s="160"/>
      <c r="W300" s="160"/>
      <c r="X300" s="160"/>
      <c r="Y300" s="151"/>
      <c r="Z300" s="151"/>
      <c r="AA300" s="151"/>
      <c r="AB300" s="151"/>
      <c r="AC300" s="151"/>
      <c r="AD300" s="151"/>
      <c r="AE300" s="151"/>
      <c r="AF300" s="151"/>
      <c r="AG300" s="151" t="s">
        <v>190</v>
      </c>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1" x14ac:dyDescent="0.25">
      <c r="A301" s="158"/>
      <c r="B301" s="159"/>
      <c r="C301" s="192" t="s">
        <v>204</v>
      </c>
      <c r="D301" s="161"/>
      <c r="E301" s="162"/>
      <c r="F301" s="163"/>
      <c r="G301" s="163"/>
      <c r="H301" s="160"/>
      <c r="I301" s="160"/>
      <c r="J301" s="160"/>
      <c r="K301" s="160"/>
      <c r="L301" s="160"/>
      <c r="M301" s="160"/>
      <c r="N301" s="160"/>
      <c r="O301" s="160"/>
      <c r="P301" s="160"/>
      <c r="Q301" s="160"/>
      <c r="R301" s="160"/>
      <c r="S301" s="160"/>
      <c r="T301" s="160"/>
      <c r="U301" s="160"/>
      <c r="V301" s="160"/>
      <c r="W301" s="160"/>
      <c r="X301" s="160"/>
      <c r="Y301" s="151"/>
      <c r="Z301" s="151"/>
      <c r="AA301" s="151"/>
      <c r="AB301" s="151"/>
      <c r="AC301" s="151"/>
      <c r="AD301" s="151"/>
      <c r="AE301" s="151"/>
      <c r="AF301" s="151"/>
      <c r="AG301" s="151" t="s">
        <v>190</v>
      </c>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1" x14ac:dyDescent="0.25">
      <c r="A302" s="158"/>
      <c r="B302" s="159"/>
      <c r="C302" s="271" t="s">
        <v>2659</v>
      </c>
      <c r="D302" s="272"/>
      <c r="E302" s="272"/>
      <c r="F302" s="272"/>
      <c r="G302" s="272"/>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190</v>
      </c>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1" x14ac:dyDescent="0.25">
      <c r="A303" s="158"/>
      <c r="B303" s="159"/>
      <c r="C303" s="271" t="s">
        <v>864</v>
      </c>
      <c r="D303" s="272"/>
      <c r="E303" s="272"/>
      <c r="F303" s="272"/>
      <c r="G303" s="272"/>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190</v>
      </c>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271" t="s">
        <v>2660</v>
      </c>
      <c r="D304" s="272"/>
      <c r="E304" s="272"/>
      <c r="F304" s="272"/>
      <c r="G304" s="272"/>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190</v>
      </c>
      <c r="AH304" s="151"/>
      <c r="AI304" s="151"/>
      <c r="AJ304" s="151"/>
      <c r="AK304" s="151"/>
      <c r="AL304" s="151"/>
      <c r="AM304" s="151"/>
      <c r="AN304" s="151"/>
      <c r="AO304" s="151"/>
      <c r="AP304" s="151"/>
      <c r="AQ304" s="151"/>
      <c r="AR304" s="151"/>
      <c r="AS304" s="151"/>
      <c r="AT304" s="151"/>
      <c r="AU304" s="151"/>
      <c r="AV304" s="151"/>
      <c r="AW304" s="151"/>
      <c r="AX304" s="151"/>
      <c r="AY304" s="151"/>
      <c r="AZ304" s="151"/>
      <c r="BA304" s="184" t="str">
        <f>C304</f>
        <v>- lokální zajištění dochovaných povrchových úprav (ve spolupráci s restaurátory restaurujícími dochovanou výmalbu místnosti)</v>
      </c>
      <c r="BB304" s="151"/>
      <c r="BC304" s="151"/>
      <c r="BD304" s="151"/>
      <c r="BE304" s="151"/>
      <c r="BF304" s="151"/>
      <c r="BG304" s="151"/>
      <c r="BH304" s="151"/>
    </row>
    <row r="305" spans="1:60" outlineLevel="1" x14ac:dyDescent="0.25">
      <c r="A305" s="158"/>
      <c r="B305" s="159"/>
      <c r="C305" s="271" t="s">
        <v>2671</v>
      </c>
      <c r="D305" s="272"/>
      <c r="E305" s="272"/>
      <c r="F305" s="272"/>
      <c r="G305" s="272"/>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190</v>
      </c>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ht="21" outlineLevel="1" x14ac:dyDescent="0.25">
      <c r="A306" s="158"/>
      <c r="B306" s="159"/>
      <c r="C306" s="271" t="s">
        <v>2672</v>
      </c>
      <c r="D306" s="272"/>
      <c r="E306" s="272"/>
      <c r="F306" s="272"/>
      <c r="G306" s="272"/>
      <c r="H306" s="160"/>
      <c r="I306" s="160"/>
      <c r="J306" s="160"/>
      <c r="K306" s="160"/>
      <c r="L306" s="160"/>
      <c r="M306" s="160"/>
      <c r="N306" s="160"/>
      <c r="O306" s="160"/>
      <c r="P306" s="160"/>
      <c r="Q306" s="160"/>
      <c r="R306" s="160"/>
      <c r="S306" s="160"/>
      <c r="T306" s="160"/>
      <c r="U306" s="160"/>
      <c r="V306" s="160"/>
      <c r="W306" s="160"/>
      <c r="X306" s="160"/>
      <c r="Y306" s="151"/>
      <c r="Z306" s="151"/>
      <c r="AA306" s="151"/>
      <c r="AB306" s="151"/>
      <c r="AC306" s="151"/>
      <c r="AD306" s="151"/>
      <c r="AE306" s="151"/>
      <c r="AF306" s="151"/>
      <c r="AG306" s="151" t="s">
        <v>190</v>
      </c>
      <c r="AH306" s="151"/>
      <c r="AI306" s="151"/>
      <c r="AJ306" s="151"/>
      <c r="AK306" s="151"/>
      <c r="AL306" s="151"/>
      <c r="AM306" s="151"/>
      <c r="AN306" s="151"/>
      <c r="AO306" s="151"/>
      <c r="AP306" s="151"/>
      <c r="AQ306" s="151"/>
      <c r="AR306" s="151"/>
      <c r="AS306" s="151"/>
      <c r="AT306" s="151"/>
      <c r="AU306" s="151"/>
      <c r="AV306" s="151"/>
      <c r="AW306" s="151"/>
      <c r="AX306" s="151"/>
      <c r="AY306" s="151"/>
      <c r="AZ306" s="151"/>
      <c r="BA306" s="184" t="str">
        <f>C306</f>
        <v>- lokální rekonstrukce povrchových úprav s cílem zčitelnit původní výtvarné řešení této místnosti (ve spolupráci s restaurátory restaurujícími výmalbu místnosti)</v>
      </c>
      <c r="BB306" s="151"/>
      <c r="BC306" s="151"/>
      <c r="BD306" s="151"/>
      <c r="BE306" s="151"/>
      <c r="BF306" s="151"/>
      <c r="BG306" s="151"/>
      <c r="BH306" s="151"/>
    </row>
    <row r="307" spans="1:60" ht="20.399999999999999" outlineLevel="1" x14ac:dyDescent="0.25">
      <c r="A307" s="177">
        <v>19</v>
      </c>
      <c r="B307" s="178" t="s">
        <v>2681</v>
      </c>
      <c r="C307" s="187" t="s">
        <v>2647</v>
      </c>
      <c r="D307" s="179" t="s">
        <v>255</v>
      </c>
      <c r="E307" s="180">
        <v>1</v>
      </c>
      <c r="F307" s="181">
        <v>38400</v>
      </c>
      <c r="G307" s="182">
        <f>ROUND(E307*F307,2)</f>
        <v>38400</v>
      </c>
      <c r="H307" s="181"/>
      <c r="I307" s="182">
        <f>ROUND(E307*H307,2)</f>
        <v>0</v>
      </c>
      <c r="J307" s="181"/>
      <c r="K307" s="182">
        <f>ROUND(E307*J307,2)</f>
        <v>0</v>
      </c>
      <c r="L307" s="182">
        <v>21</v>
      </c>
      <c r="M307" s="182">
        <f>G307*(1+L307/100)</f>
        <v>46464</v>
      </c>
      <c r="N307" s="182">
        <v>8.0000000000000002E-3</v>
      </c>
      <c r="O307" s="182">
        <f>ROUND(E307*N307,2)</f>
        <v>0.01</v>
      </c>
      <c r="P307" s="182">
        <v>0</v>
      </c>
      <c r="Q307" s="182">
        <f>ROUND(E307*P307,2)</f>
        <v>0</v>
      </c>
      <c r="R307" s="182"/>
      <c r="S307" s="182" t="s">
        <v>277</v>
      </c>
      <c r="T307" s="183" t="s">
        <v>186</v>
      </c>
      <c r="U307" s="160">
        <v>0</v>
      </c>
      <c r="V307" s="160">
        <f>ROUND(E307*U307,2)</f>
        <v>0</v>
      </c>
      <c r="W307" s="160"/>
      <c r="X307" s="160" t="s">
        <v>310</v>
      </c>
      <c r="Y307" s="151"/>
      <c r="Z307" s="151"/>
      <c r="AA307" s="151"/>
      <c r="AB307" s="151"/>
      <c r="AC307" s="151"/>
      <c r="AD307" s="151"/>
      <c r="AE307" s="151"/>
      <c r="AF307" s="151"/>
      <c r="AG307" s="151" t="s">
        <v>311</v>
      </c>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outlineLevel="1" x14ac:dyDescent="0.25">
      <c r="A308" s="158"/>
      <c r="B308" s="159"/>
      <c r="C308" s="260" t="s">
        <v>2627</v>
      </c>
      <c r="D308" s="261"/>
      <c r="E308" s="261"/>
      <c r="F308" s="261"/>
      <c r="G308" s="261"/>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190</v>
      </c>
      <c r="AH308" s="151"/>
      <c r="AI308" s="151"/>
      <c r="AJ308" s="151"/>
      <c r="AK308" s="151"/>
      <c r="AL308" s="151"/>
      <c r="AM308" s="151"/>
      <c r="AN308" s="151"/>
      <c r="AO308" s="151"/>
      <c r="AP308" s="151"/>
      <c r="AQ308" s="151"/>
      <c r="AR308" s="151"/>
      <c r="AS308" s="151"/>
      <c r="AT308" s="151"/>
      <c r="AU308" s="151"/>
      <c r="AV308" s="151"/>
      <c r="AW308" s="151"/>
      <c r="AX308" s="151"/>
      <c r="AY308" s="151"/>
      <c r="AZ308" s="151"/>
      <c r="BA308" s="184" t="str">
        <f>C308</f>
        <v>3.NP - 2. patro, popis prvku a návrh na jeho opravu nebo restaurování viz D1.1.9 Tabulky kamenických prvků</v>
      </c>
      <c r="BB308" s="151"/>
      <c r="BC308" s="151"/>
      <c r="BD308" s="151"/>
      <c r="BE308" s="151"/>
      <c r="BF308" s="151"/>
      <c r="BG308" s="151"/>
      <c r="BH308" s="151"/>
    </row>
    <row r="309" spans="1:60" outlineLevel="1" x14ac:dyDescent="0.25">
      <c r="A309" s="158"/>
      <c r="B309" s="159"/>
      <c r="C309" s="192" t="s">
        <v>204</v>
      </c>
      <c r="D309" s="161"/>
      <c r="E309" s="162"/>
      <c r="F309" s="163"/>
      <c r="G309" s="163"/>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190</v>
      </c>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ht="21" outlineLevel="1" x14ac:dyDescent="0.25">
      <c r="A310" s="158"/>
      <c r="B310" s="159"/>
      <c r="C310" s="271" t="s">
        <v>2682</v>
      </c>
      <c r="D310" s="272"/>
      <c r="E310" s="272"/>
      <c r="F310" s="272"/>
      <c r="G310" s="272"/>
      <c r="H310" s="160"/>
      <c r="I310" s="160"/>
      <c r="J310" s="160"/>
      <c r="K310" s="160"/>
      <c r="L310" s="160"/>
      <c r="M310" s="160"/>
      <c r="N310" s="160"/>
      <c r="O310" s="160"/>
      <c r="P310" s="160"/>
      <c r="Q310" s="160"/>
      <c r="R310" s="160"/>
      <c r="S310" s="160"/>
      <c r="T310" s="160"/>
      <c r="U310" s="160"/>
      <c r="V310" s="160"/>
      <c r="W310" s="160"/>
      <c r="X310" s="160"/>
      <c r="Y310" s="151"/>
      <c r="Z310" s="151"/>
      <c r="AA310" s="151"/>
      <c r="AB310" s="151"/>
      <c r="AC310" s="151"/>
      <c r="AD310" s="151"/>
      <c r="AE310" s="151"/>
      <c r="AF310" s="151"/>
      <c r="AG310" s="151" t="s">
        <v>190</v>
      </c>
      <c r="AH310" s="151"/>
      <c r="AI310" s="151"/>
      <c r="AJ310" s="151"/>
      <c r="AK310" s="151"/>
      <c r="AL310" s="151"/>
      <c r="AM310" s="151"/>
      <c r="AN310" s="151"/>
      <c r="AO310" s="151"/>
      <c r="AP310" s="151"/>
      <c r="AQ310" s="151"/>
      <c r="AR310" s="151"/>
      <c r="AS310" s="151"/>
      <c r="AT310" s="151"/>
      <c r="AU310" s="151"/>
      <c r="AV310" s="151"/>
      <c r="AW310" s="151"/>
      <c r="AX310" s="151"/>
      <c r="AY310" s="151"/>
      <c r="AZ310" s="151"/>
      <c r="BA310" s="184" t="str">
        <f>C310</f>
        <v>Kamenné ostění - pozdně gotický sedlový portál s bohatým profilovaným orámováním s přetínanými pruty, motivem oslího hřbetu ve vrcholu a s erbovními štítky ve cviklech, v severní stěně místnosti DJ_302;</v>
      </c>
      <c r="BB310" s="151"/>
      <c r="BC310" s="151"/>
      <c r="BD310" s="151"/>
      <c r="BE310" s="151"/>
      <c r="BF310" s="151"/>
      <c r="BG310" s="151"/>
      <c r="BH310" s="151"/>
    </row>
    <row r="311" spans="1:60" outlineLevel="1" x14ac:dyDescent="0.25">
      <c r="A311" s="158"/>
      <c r="B311" s="159"/>
      <c r="C311" s="271" t="s">
        <v>2683</v>
      </c>
      <c r="D311" s="272"/>
      <c r="E311" s="272"/>
      <c r="F311" s="272"/>
      <c r="G311" s="272"/>
      <c r="H311" s="160"/>
      <c r="I311" s="160"/>
      <c r="J311" s="160"/>
      <c r="K311" s="160"/>
      <c r="L311" s="160"/>
      <c r="M311" s="160"/>
      <c r="N311" s="160"/>
      <c r="O311" s="160"/>
      <c r="P311" s="160"/>
      <c r="Q311" s="160"/>
      <c r="R311" s="160"/>
      <c r="S311" s="160"/>
      <c r="T311" s="160"/>
      <c r="U311" s="160"/>
      <c r="V311" s="160"/>
      <c r="W311" s="160"/>
      <c r="X311" s="160"/>
      <c r="Y311" s="151"/>
      <c r="Z311" s="151"/>
      <c r="AA311" s="151"/>
      <c r="AB311" s="151"/>
      <c r="AC311" s="151"/>
      <c r="AD311" s="151"/>
      <c r="AE311" s="151"/>
      <c r="AF311" s="151"/>
      <c r="AG311" s="151" t="s">
        <v>190</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192" t="s">
        <v>204</v>
      </c>
      <c r="D312" s="161"/>
      <c r="E312" s="162"/>
      <c r="F312" s="163"/>
      <c r="G312" s="163"/>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190</v>
      </c>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271" t="s">
        <v>313</v>
      </c>
      <c r="D313" s="272"/>
      <c r="E313" s="272"/>
      <c r="F313" s="272"/>
      <c r="G313" s="272"/>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190</v>
      </c>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ht="31.2" outlineLevel="1" x14ac:dyDescent="0.25">
      <c r="A314" s="158"/>
      <c r="B314" s="159"/>
      <c r="C314" s="271" t="s">
        <v>2684</v>
      </c>
      <c r="D314" s="272"/>
      <c r="E314" s="272"/>
      <c r="F314" s="272"/>
      <c r="G314" s="272"/>
      <c r="H314" s="160"/>
      <c r="I314" s="160"/>
      <c r="J314" s="160"/>
      <c r="K314" s="160"/>
      <c r="L314" s="160"/>
      <c r="M314" s="160"/>
      <c r="N314" s="160"/>
      <c r="O314" s="160"/>
      <c r="P314" s="160"/>
      <c r="Q314" s="160"/>
      <c r="R314" s="160"/>
      <c r="S314" s="160"/>
      <c r="T314" s="160"/>
      <c r="U314" s="160"/>
      <c r="V314" s="160"/>
      <c r="W314" s="160"/>
      <c r="X314" s="160"/>
      <c r="Y314" s="151"/>
      <c r="Z314" s="151"/>
      <c r="AA314" s="151"/>
      <c r="AB314" s="151"/>
      <c r="AC314" s="151"/>
      <c r="AD314" s="151"/>
      <c r="AE314" s="151"/>
      <c r="AF314" s="151"/>
      <c r="AG314" s="151" t="s">
        <v>190</v>
      </c>
      <c r="AH314" s="151"/>
      <c r="AI314" s="151"/>
      <c r="AJ314" s="151"/>
      <c r="AK314" s="151"/>
      <c r="AL314" s="151"/>
      <c r="AM314" s="151"/>
      <c r="AN314" s="151"/>
      <c r="AO314" s="151"/>
      <c r="AP314" s="151"/>
      <c r="AQ314" s="151"/>
      <c r="AR314" s="151"/>
      <c r="AS314" s="151"/>
      <c r="AT314" s="151"/>
      <c r="AU314" s="151"/>
      <c r="AV314" s="151"/>
      <c r="AW314" s="151"/>
      <c r="AX314" s="151"/>
      <c r="AY314" s="151"/>
      <c r="AZ314" s="151"/>
      <c r="BA314" s="184" t="str">
        <f t="shared" ref="BA314:BA320" si="1">C314</f>
        <v>Jedná se o jeden z nejkrásnějších kamenických prvků Horního hradu. Tento portál totiž propojuje dvě místnosti, které tvořily reprezentativní prostory hradu (DJ_302 a DJ_303). Na rubové straně má ostění portálu podobu sedlového portálku s hladkým ostěním vybíhajícím do oslího hřbetu, do nějž je vysekána drážka pro osazení dveří, jež se otevíraly do místnosti DJ_303. Na své lícové straně je ostění profilované dokonce ve dvou liniích.</v>
      </c>
      <c r="BB314" s="151"/>
      <c r="BC314" s="151"/>
      <c r="BD314" s="151"/>
      <c r="BE314" s="151"/>
      <c r="BF314" s="151"/>
      <c r="BG314" s="151"/>
      <c r="BH314" s="151"/>
    </row>
    <row r="315" spans="1:60" ht="61.8" outlineLevel="1" x14ac:dyDescent="0.25">
      <c r="A315" s="158"/>
      <c r="B315" s="159"/>
      <c r="C315" s="271" t="s">
        <v>2685</v>
      </c>
      <c r="D315" s="272"/>
      <c r="E315" s="272"/>
      <c r="F315" s="272"/>
      <c r="G315" s="272"/>
      <c r="H315" s="160"/>
      <c r="I315" s="160"/>
      <c r="J315" s="160"/>
      <c r="K315" s="160"/>
      <c r="L315" s="160"/>
      <c r="M315" s="160"/>
      <c r="N315" s="160"/>
      <c r="O315" s="160"/>
      <c r="P315" s="160"/>
      <c r="Q315" s="160"/>
      <c r="R315" s="160"/>
      <c r="S315" s="160"/>
      <c r="T315" s="160"/>
      <c r="U315" s="160"/>
      <c r="V315" s="160"/>
      <c r="W315" s="160"/>
      <c r="X315" s="160"/>
      <c r="Y315" s="151"/>
      <c r="Z315" s="151"/>
      <c r="AA315" s="151"/>
      <c r="AB315" s="151"/>
      <c r="AC315" s="151"/>
      <c r="AD315" s="151"/>
      <c r="AE315" s="151"/>
      <c r="AF315" s="151"/>
      <c r="AG315" s="151" t="s">
        <v>190</v>
      </c>
      <c r="AH315" s="151"/>
      <c r="AI315" s="151"/>
      <c r="AJ315" s="151"/>
      <c r="AK315" s="151"/>
      <c r="AL315" s="151"/>
      <c r="AM315" s="151"/>
      <c r="AN315" s="151"/>
      <c r="AO315" s="151"/>
      <c r="AP315" s="151"/>
      <c r="AQ315" s="151"/>
      <c r="AR315" s="151"/>
      <c r="AS315" s="151"/>
      <c r="AT315" s="151"/>
      <c r="AU315" s="151"/>
      <c r="AV315" s="151"/>
      <c r="AW315" s="151"/>
      <c r="AX315" s="151"/>
      <c r="AY315" s="151"/>
      <c r="AZ315" s="151"/>
      <c r="BA315" s="184" t="str">
        <f t="shared" si="1"/>
        <v>Vnější profilace sleduje základní obdélný tvar kamenného prvku s tím, že drobné oblouny a výžlabky vybíhají až z třetiny výšky stojek, které jsou hladké, a navíc se profilace v těchto místech kříží s vodorovně jdoucími krátkými úseky, stejně jako se kříží svisle běžící profilace s tou, která sleduje linii přímého překladu v horní části ostění. V místě záklenku se tato profilace rozvětvuje a její druhá linie sleduje vnitřní stranu ostění vybíhající do již zmíněného motivu oslího hřbetu s tím, že i tady najdeme u paty záklenku křížení profilací. Třetí linie profilace vybíhá od paty záklenku paralelně s vnější svislou linií a nahoře v místě překladu se opět protíná s vodorovně jdoucí profilací. Do ploch v cípech portálu mezi přetínanými profily na překlady jsou nadto vysekány dva erbovní štítky.</v>
      </c>
      <c r="BB315" s="151"/>
      <c r="BC315" s="151"/>
      <c r="BD315" s="151"/>
      <c r="BE315" s="151"/>
      <c r="BF315" s="151"/>
      <c r="BG315" s="151"/>
      <c r="BH315" s="151"/>
    </row>
    <row r="316" spans="1:60" ht="21" outlineLevel="1" x14ac:dyDescent="0.25">
      <c r="A316" s="158"/>
      <c r="B316" s="159"/>
      <c r="C316" s="271" t="s">
        <v>2686</v>
      </c>
      <c r="D316" s="272"/>
      <c r="E316" s="272"/>
      <c r="F316" s="272"/>
      <c r="G316" s="272"/>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190</v>
      </c>
      <c r="AH316" s="151"/>
      <c r="AI316" s="151"/>
      <c r="AJ316" s="151"/>
      <c r="AK316" s="151"/>
      <c r="AL316" s="151"/>
      <c r="AM316" s="151"/>
      <c r="AN316" s="151"/>
      <c r="AO316" s="151"/>
      <c r="AP316" s="151"/>
      <c r="AQ316" s="151"/>
      <c r="AR316" s="151"/>
      <c r="AS316" s="151"/>
      <c r="AT316" s="151"/>
      <c r="AU316" s="151"/>
      <c r="AV316" s="151"/>
      <c r="AW316" s="151"/>
      <c r="AX316" s="151"/>
      <c r="AY316" s="151"/>
      <c r="AZ316" s="151"/>
      <c r="BA316" s="184" t="str">
        <f t="shared" si="1"/>
        <v>Prvek je nejen mimořádně zdobný, ale také perfektně kamenicky provedený. Podobně jako dochovaná část výmalby této místnosti i tento prvek dokládá prolínání světa pozdní gotiky se severskou formou renesance, která do severočeských oblastí proudila zejména ze Saska.</v>
      </c>
      <c r="BB316" s="151"/>
      <c r="BC316" s="151"/>
      <c r="BD316" s="151"/>
      <c r="BE316" s="151"/>
      <c r="BF316" s="151"/>
      <c r="BG316" s="151"/>
      <c r="BH316" s="151"/>
    </row>
    <row r="317" spans="1:60" ht="31.2" outlineLevel="1" x14ac:dyDescent="0.25">
      <c r="A317" s="158"/>
      <c r="B317" s="159"/>
      <c r="C317" s="271" t="s">
        <v>2687</v>
      </c>
      <c r="D317" s="272"/>
      <c r="E317" s="272"/>
      <c r="F317" s="272"/>
      <c r="G317" s="272"/>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190</v>
      </c>
      <c r="AH317" s="151"/>
      <c r="AI317" s="151"/>
      <c r="AJ317" s="151"/>
      <c r="AK317" s="151"/>
      <c r="AL317" s="151"/>
      <c r="AM317" s="151"/>
      <c r="AN317" s="151"/>
      <c r="AO317" s="151"/>
      <c r="AP317" s="151"/>
      <c r="AQ317" s="151"/>
      <c r="AR317" s="151"/>
      <c r="AS317" s="151"/>
      <c r="AT317" s="151"/>
      <c r="AU317" s="151"/>
      <c r="AV317" s="151"/>
      <c r="AW317" s="151"/>
      <c r="AX317" s="151"/>
      <c r="AY317" s="151"/>
      <c r="AZ317" s="151"/>
      <c r="BA317" s="184" t="str">
        <f t="shared" si="1"/>
        <v>Celý portál se skládá z hranolového vysokého prahu, dvou stojek a dvou dílů záklenku a jednoho dílu překladu. Na povrchu lícové strany ostění se nacházejí nejen vrstvy nátěrů, ale také tenkých vrstviček štuku, jimiž byly přetaženy okraje ostění do ideálního pravoúhlého tvaru. Tyto povrchové úpravy přímo souvisejí s bohatou malířskou výzdobou, která plynule přecházela z kamenného prvku na plochy stěny.</v>
      </c>
      <c r="BB317" s="151"/>
      <c r="BC317" s="151"/>
      <c r="BD317" s="151"/>
      <c r="BE317" s="151"/>
      <c r="BF317" s="151"/>
      <c r="BG317" s="151"/>
      <c r="BH317" s="151"/>
    </row>
    <row r="318" spans="1:60" ht="31.2" outlineLevel="1" x14ac:dyDescent="0.25">
      <c r="A318" s="158"/>
      <c r="B318" s="159"/>
      <c r="C318" s="271" t="s">
        <v>2688</v>
      </c>
      <c r="D318" s="272"/>
      <c r="E318" s="272"/>
      <c r="F318" s="272"/>
      <c r="G318" s="272"/>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190</v>
      </c>
      <c r="AH318" s="151"/>
      <c r="AI318" s="151"/>
      <c r="AJ318" s="151"/>
      <c r="AK318" s="151"/>
      <c r="AL318" s="151"/>
      <c r="AM318" s="151"/>
      <c r="AN318" s="151"/>
      <c r="AO318" s="151"/>
      <c r="AP318" s="151"/>
      <c r="AQ318" s="151"/>
      <c r="AR318" s="151"/>
      <c r="AS318" s="151"/>
      <c r="AT318" s="151"/>
      <c r="AU318" s="151"/>
      <c r="AV318" s="151"/>
      <c r="AW318" s="151"/>
      <c r="AX318" s="151"/>
      <c r="AY318" s="151"/>
      <c r="AZ318" s="151"/>
      <c r="BA318" s="184" t="str">
        <f t="shared" si="1"/>
        <v>Na rubové straně ostění se nacházejí kromě pozůstatků nátěrů a omítek, jež přecházejí z okolních ploch hluboké špalety, kovářské prvky. Na levé stojce portálu jsou to kotvení závěsů pro dveře. Na pravé stojce je do portálu zapuštěno kovové oko pro uzavření dveří. Všechny uvedené kovářské prvky jsou mírně korodované.</v>
      </c>
      <c r="BB318" s="151"/>
      <c r="BC318" s="151"/>
      <c r="BD318" s="151"/>
      <c r="BE318" s="151"/>
      <c r="BF318" s="151"/>
      <c r="BG318" s="151"/>
      <c r="BH318" s="151"/>
    </row>
    <row r="319" spans="1:60" ht="41.4" outlineLevel="1" x14ac:dyDescent="0.25">
      <c r="A319" s="158"/>
      <c r="B319" s="159"/>
      <c r="C319" s="271" t="s">
        <v>2689</v>
      </c>
      <c r="D319" s="272"/>
      <c r="E319" s="272"/>
      <c r="F319" s="272"/>
      <c r="G319" s="272"/>
      <c r="H319" s="160"/>
      <c r="I319" s="160"/>
      <c r="J319" s="160"/>
      <c r="K319" s="160"/>
      <c r="L319" s="160"/>
      <c r="M319" s="160"/>
      <c r="N319" s="160"/>
      <c r="O319" s="160"/>
      <c r="P319" s="160"/>
      <c r="Q319" s="160"/>
      <c r="R319" s="160"/>
      <c r="S319" s="160"/>
      <c r="T319" s="160"/>
      <c r="U319" s="160"/>
      <c r="V319" s="160"/>
      <c r="W319" s="160"/>
      <c r="X319" s="160"/>
      <c r="Y319" s="151"/>
      <c r="Z319" s="151"/>
      <c r="AA319" s="151"/>
      <c r="AB319" s="151"/>
      <c r="AC319" s="151"/>
      <c r="AD319" s="151"/>
      <c r="AE319" s="151"/>
      <c r="AF319" s="151"/>
      <c r="AG319" s="151" t="s">
        <v>190</v>
      </c>
      <c r="AH319" s="151"/>
      <c r="AI319" s="151"/>
      <c r="AJ319" s="151"/>
      <c r="AK319" s="151"/>
      <c r="AL319" s="151"/>
      <c r="AM319" s="151"/>
      <c r="AN319" s="151"/>
      <c r="AO319" s="151"/>
      <c r="AP319" s="151"/>
      <c r="AQ319" s="151"/>
      <c r="AR319" s="151"/>
      <c r="AS319" s="151"/>
      <c r="AT319" s="151"/>
      <c r="AU319" s="151"/>
      <c r="AV319" s="151"/>
      <c r="AW319" s="151"/>
      <c r="AX319" s="151"/>
      <c r="AY319" s="151"/>
      <c r="AZ319" s="151"/>
      <c r="BA319" s="184" t="str">
        <f t="shared" si="1"/>
        <v>Kromě stávajícího kotvení dveří se na rubové straně portálu nacházejí stopy po předchozím kotvení s tím, že v horní části pravé stojky došlo na rubové straně k vylomení velkého objemu kamene v souvislosti s dlouhodobým mechanickým namáháním a asi i korozí osazovacího čepu. Menší i když podobné mechanické poškození najdeme také v dolní části této stojky. Vylomení objemu kamene v horní části pravé stojky je takové, že došlo k mírnému poklesu navazujících částí pravé strany ostění a také částečnému vydrolení části spárovací malty.</v>
      </c>
      <c r="BB319" s="151"/>
      <c r="BC319" s="151"/>
      <c r="BD319" s="151"/>
      <c r="BE319" s="151"/>
      <c r="BF319" s="151"/>
      <c r="BG319" s="151"/>
      <c r="BH319" s="151"/>
    </row>
    <row r="320" spans="1:60" ht="21" outlineLevel="1" x14ac:dyDescent="0.25">
      <c r="A320" s="158"/>
      <c r="B320" s="159"/>
      <c r="C320" s="271" t="s">
        <v>2690</v>
      </c>
      <c r="D320" s="272"/>
      <c r="E320" s="272"/>
      <c r="F320" s="272"/>
      <c r="G320" s="272"/>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190</v>
      </c>
      <c r="AH320" s="151"/>
      <c r="AI320" s="151"/>
      <c r="AJ320" s="151"/>
      <c r="AK320" s="151"/>
      <c r="AL320" s="151"/>
      <c r="AM320" s="151"/>
      <c r="AN320" s="151"/>
      <c r="AO320" s="151"/>
      <c r="AP320" s="151"/>
      <c r="AQ320" s="151"/>
      <c r="AR320" s="151"/>
      <c r="AS320" s="151"/>
      <c r="AT320" s="151"/>
      <c r="AU320" s="151"/>
      <c r="AV320" s="151"/>
      <c r="AW320" s="151"/>
      <c r="AX320" s="151"/>
      <c r="AY320" s="151"/>
      <c r="AZ320" s="151"/>
      <c r="BA320" s="184" t="str">
        <f t="shared" si="1"/>
        <v>Ostatní mechanická poškození jsou jen drobná a souvisejí s běžným pochozím provozem. Povrch všech částí ostění pokrývá v této chvíli souvislá vrstva prachových depozit. Spárování mezi jednotlivými díly portálu je místy uvolněné, místy zcela vypadlé.</v>
      </c>
      <c r="BB320" s="151"/>
      <c r="BC320" s="151"/>
      <c r="BD320" s="151"/>
      <c r="BE320" s="151"/>
      <c r="BF320" s="151"/>
      <c r="BG320" s="151"/>
      <c r="BH320" s="151"/>
    </row>
    <row r="321" spans="1:60" outlineLevel="1" x14ac:dyDescent="0.25">
      <c r="A321" s="158"/>
      <c r="B321" s="159"/>
      <c r="C321" s="192" t="s">
        <v>204</v>
      </c>
      <c r="D321" s="161"/>
      <c r="E321" s="162"/>
      <c r="F321" s="163"/>
      <c r="G321" s="163"/>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190</v>
      </c>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1" x14ac:dyDescent="0.25">
      <c r="A322" s="158"/>
      <c r="B322" s="159"/>
      <c r="C322" s="271" t="s">
        <v>2366</v>
      </c>
      <c r="D322" s="272"/>
      <c r="E322" s="272"/>
      <c r="F322" s="272"/>
      <c r="G322" s="272"/>
      <c r="H322" s="160"/>
      <c r="I322" s="160"/>
      <c r="J322" s="160"/>
      <c r="K322" s="160"/>
      <c r="L322" s="160"/>
      <c r="M322" s="160"/>
      <c r="N322" s="160"/>
      <c r="O322" s="160"/>
      <c r="P322" s="160"/>
      <c r="Q322" s="160"/>
      <c r="R322" s="160"/>
      <c r="S322" s="160"/>
      <c r="T322" s="160"/>
      <c r="U322" s="160"/>
      <c r="V322" s="160"/>
      <c r="W322" s="160"/>
      <c r="X322" s="160"/>
      <c r="Y322" s="151"/>
      <c r="Z322" s="151"/>
      <c r="AA322" s="151"/>
      <c r="AB322" s="151"/>
      <c r="AC322" s="151"/>
      <c r="AD322" s="151"/>
      <c r="AE322" s="151"/>
      <c r="AF322" s="151"/>
      <c r="AG322" s="151" t="s">
        <v>190</v>
      </c>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58"/>
      <c r="B323" s="159"/>
      <c r="C323" s="271" t="s">
        <v>1429</v>
      </c>
      <c r="D323" s="272"/>
      <c r="E323" s="272"/>
      <c r="F323" s="272"/>
      <c r="G323" s="272"/>
      <c r="H323" s="160"/>
      <c r="I323" s="160"/>
      <c r="J323" s="160"/>
      <c r="K323" s="160"/>
      <c r="L323" s="160"/>
      <c r="M323" s="160"/>
      <c r="N323" s="160"/>
      <c r="O323" s="160"/>
      <c r="P323" s="160"/>
      <c r="Q323" s="160"/>
      <c r="R323" s="160"/>
      <c r="S323" s="160"/>
      <c r="T323" s="160"/>
      <c r="U323" s="160"/>
      <c r="V323" s="160"/>
      <c r="W323" s="160"/>
      <c r="X323" s="160"/>
      <c r="Y323" s="151"/>
      <c r="Z323" s="151"/>
      <c r="AA323" s="151"/>
      <c r="AB323" s="151"/>
      <c r="AC323" s="151"/>
      <c r="AD323" s="151"/>
      <c r="AE323" s="151"/>
      <c r="AF323" s="151"/>
      <c r="AG323" s="151" t="s">
        <v>190</v>
      </c>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271" t="s">
        <v>2691</v>
      </c>
      <c r="D324" s="272"/>
      <c r="E324" s="272"/>
      <c r="F324" s="272"/>
      <c r="G324" s="272"/>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190</v>
      </c>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ht="21" outlineLevel="1" x14ac:dyDescent="0.25">
      <c r="A325" s="158"/>
      <c r="B325" s="159"/>
      <c r="C325" s="271" t="s">
        <v>2692</v>
      </c>
      <c r="D325" s="272"/>
      <c r="E325" s="272"/>
      <c r="F325" s="272"/>
      <c r="G325" s="272"/>
      <c r="H325" s="160"/>
      <c r="I325" s="160"/>
      <c r="J325" s="160"/>
      <c r="K325" s="160"/>
      <c r="L325" s="160"/>
      <c r="M325" s="160"/>
      <c r="N325" s="160"/>
      <c r="O325" s="160"/>
      <c r="P325" s="160"/>
      <c r="Q325" s="160"/>
      <c r="R325" s="160"/>
      <c r="S325" s="160"/>
      <c r="T325" s="160"/>
      <c r="U325" s="160"/>
      <c r="V325" s="160"/>
      <c r="W325" s="160"/>
      <c r="X325" s="160"/>
      <c r="Y325" s="151"/>
      <c r="Z325" s="151"/>
      <c r="AA325" s="151"/>
      <c r="AB325" s="151"/>
      <c r="AC325" s="151"/>
      <c r="AD325" s="151"/>
      <c r="AE325" s="151"/>
      <c r="AF325" s="151"/>
      <c r="AG325" s="151" t="s">
        <v>190</v>
      </c>
      <c r="AH325" s="151"/>
      <c r="AI325" s="151"/>
      <c r="AJ325" s="151"/>
      <c r="AK325" s="151"/>
      <c r="AL325" s="151"/>
      <c r="AM325" s="151"/>
      <c r="AN325" s="151"/>
      <c r="AO325" s="151"/>
      <c r="AP325" s="151"/>
      <c r="AQ325" s="151"/>
      <c r="AR325" s="151"/>
      <c r="AS325" s="151"/>
      <c r="AT325" s="151"/>
      <c r="AU325" s="151"/>
      <c r="AV325" s="151"/>
      <c r="AW325" s="151"/>
      <c r="AX325" s="151"/>
      <c r="AY325" s="151"/>
      <c r="AZ325" s="151"/>
      <c r="BA325" s="184" t="str">
        <f>C325</f>
        <v>- do navazující niky místnosti DJ_303 osazení nové odklápěcí podesty 3.31/T formou místní analogie (podrobně viz. Tabulka truhlářských a tesařských prvků)</v>
      </c>
      <c r="BB325" s="151"/>
      <c r="BC325" s="151"/>
      <c r="BD325" s="151"/>
      <c r="BE325" s="151"/>
      <c r="BF325" s="151"/>
      <c r="BG325" s="151"/>
      <c r="BH325" s="151"/>
    </row>
    <row r="326" spans="1:60" outlineLevel="1" x14ac:dyDescent="0.25">
      <c r="A326" s="158"/>
      <c r="B326" s="159"/>
      <c r="C326" s="192" t="s">
        <v>204</v>
      </c>
      <c r="D326" s="161"/>
      <c r="E326" s="162"/>
      <c r="F326" s="163"/>
      <c r="G326" s="163"/>
      <c r="H326" s="160"/>
      <c r="I326" s="160"/>
      <c r="J326" s="160"/>
      <c r="K326" s="160"/>
      <c r="L326" s="160"/>
      <c r="M326" s="160"/>
      <c r="N326" s="160"/>
      <c r="O326" s="160"/>
      <c r="P326" s="160"/>
      <c r="Q326" s="160"/>
      <c r="R326" s="160"/>
      <c r="S326" s="160"/>
      <c r="T326" s="160"/>
      <c r="U326" s="160"/>
      <c r="V326" s="160"/>
      <c r="W326" s="160"/>
      <c r="X326" s="160"/>
      <c r="Y326" s="151"/>
      <c r="Z326" s="151"/>
      <c r="AA326" s="151"/>
      <c r="AB326" s="151"/>
      <c r="AC326" s="151"/>
      <c r="AD326" s="151"/>
      <c r="AE326" s="151"/>
      <c r="AF326" s="151"/>
      <c r="AG326" s="151" t="s">
        <v>190</v>
      </c>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outlineLevel="1" x14ac:dyDescent="0.25">
      <c r="A327" s="158"/>
      <c r="B327" s="159"/>
      <c r="C327" s="271" t="s">
        <v>2659</v>
      </c>
      <c r="D327" s="272"/>
      <c r="E327" s="272"/>
      <c r="F327" s="272"/>
      <c r="G327" s="272"/>
      <c r="H327" s="160"/>
      <c r="I327" s="160"/>
      <c r="J327" s="160"/>
      <c r="K327" s="160"/>
      <c r="L327" s="160"/>
      <c r="M327" s="160"/>
      <c r="N327" s="160"/>
      <c r="O327" s="160"/>
      <c r="P327" s="160"/>
      <c r="Q327" s="160"/>
      <c r="R327" s="160"/>
      <c r="S327" s="160"/>
      <c r="T327" s="160"/>
      <c r="U327" s="160"/>
      <c r="V327" s="160"/>
      <c r="W327" s="160"/>
      <c r="X327" s="160"/>
      <c r="Y327" s="151"/>
      <c r="Z327" s="151"/>
      <c r="AA327" s="151"/>
      <c r="AB327" s="151"/>
      <c r="AC327" s="151"/>
      <c r="AD327" s="151"/>
      <c r="AE327" s="151"/>
      <c r="AF327" s="151"/>
      <c r="AG327" s="151" t="s">
        <v>190</v>
      </c>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58"/>
      <c r="B328" s="159"/>
      <c r="C328" s="271" t="s">
        <v>864</v>
      </c>
      <c r="D328" s="272"/>
      <c r="E328" s="272"/>
      <c r="F328" s="272"/>
      <c r="G328" s="272"/>
      <c r="H328" s="160"/>
      <c r="I328" s="160"/>
      <c r="J328" s="160"/>
      <c r="K328" s="160"/>
      <c r="L328" s="160"/>
      <c r="M328" s="160"/>
      <c r="N328" s="160"/>
      <c r="O328" s="160"/>
      <c r="P328" s="160"/>
      <c r="Q328" s="160"/>
      <c r="R328" s="160"/>
      <c r="S328" s="160"/>
      <c r="T328" s="160"/>
      <c r="U328" s="160"/>
      <c r="V328" s="160"/>
      <c r="W328" s="160"/>
      <c r="X328" s="160"/>
      <c r="Y328" s="151"/>
      <c r="Z328" s="151"/>
      <c r="AA328" s="151"/>
      <c r="AB328" s="151"/>
      <c r="AC328" s="151"/>
      <c r="AD328" s="151"/>
      <c r="AE328" s="151"/>
      <c r="AF328" s="151"/>
      <c r="AG328" s="151" t="s">
        <v>190</v>
      </c>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271" t="s">
        <v>2660</v>
      </c>
      <c r="D329" s="272"/>
      <c r="E329" s="272"/>
      <c r="F329" s="272"/>
      <c r="G329" s="272"/>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190</v>
      </c>
      <c r="AH329" s="151"/>
      <c r="AI329" s="151"/>
      <c r="AJ329" s="151"/>
      <c r="AK329" s="151"/>
      <c r="AL329" s="151"/>
      <c r="AM329" s="151"/>
      <c r="AN329" s="151"/>
      <c r="AO329" s="151"/>
      <c r="AP329" s="151"/>
      <c r="AQ329" s="151"/>
      <c r="AR329" s="151"/>
      <c r="AS329" s="151"/>
      <c r="AT329" s="151"/>
      <c r="AU329" s="151"/>
      <c r="AV329" s="151"/>
      <c r="AW329" s="151"/>
      <c r="AX329" s="151"/>
      <c r="AY329" s="151"/>
      <c r="AZ329" s="151"/>
      <c r="BA329" s="184" t="str">
        <f>C329</f>
        <v>- lokální zajištění dochovaných povrchových úprav (ve spolupráci s restaurátory restaurujícími dochovanou výmalbu místnosti)</v>
      </c>
      <c r="BB329" s="151"/>
      <c r="BC329" s="151"/>
      <c r="BD329" s="151"/>
      <c r="BE329" s="151"/>
      <c r="BF329" s="151"/>
      <c r="BG329" s="151"/>
      <c r="BH329" s="151"/>
    </row>
    <row r="330" spans="1:60" ht="21" outlineLevel="1" x14ac:dyDescent="0.25">
      <c r="A330" s="158"/>
      <c r="B330" s="159"/>
      <c r="C330" s="271" t="s">
        <v>2693</v>
      </c>
      <c r="D330" s="272"/>
      <c r="E330" s="272"/>
      <c r="F330" s="272"/>
      <c r="G330" s="272"/>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190</v>
      </c>
      <c r="AH330" s="151"/>
      <c r="AI330" s="151"/>
      <c r="AJ330" s="151"/>
      <c r="AK330" s="151"/>
      <c r="AL330" s="151"/>
      <c r="AM330" s="151"/>
      <c r="AN330" s="151"/>
      <c r="AO330" s="151"/>
      <c r="AP330" s="151"/>
      <c r="AQ330" s="151"/>
      <c r="AR330" s="151"/>
      <c r="AS330" s="151"/>
      <c r="AT330" s="151"/>
      <c r="AU330" s="151"/>
      <c r="AV330" s="151"/>
      <c r="AW330" s="151"/>
      <c r="AX330" s="151"/>
      <c r="AY330" s="151"/>
      <c r="AZ330" s="151"/>
      <c r="BA330" s="184" t="str">
        <f>C330</f>
        <v>- doplnění spárování vápennou maltou včetně hloubkového injektování vydrolené spáry mezi pravou stojkou ostění a pokleslým prvkem tvořícím pravou část záklenku ostění</v>
      </c>
      <c r="BB330" s="151"/>
      <c r="BC330" s="151"/>
      <c r="BD330" s="151"/>
      <c r="BE330" s="151"/>
      <c r="BF330" s="151"/>
      <c r="BG330" s="151"/>
      <c r="BH330" s="151"/>
    </row>
    <row r="331" spans="1:60" ht="21" outlineLevel="1" x14ac:dyDescent="0.25">
      <c r="A331" s="158"/>
      <c r="B331" s="159"/>
      <c r="C331" s="271" t="s">
        <v>2694</v>
      </c>
      <c r="D331" s="272"/>
      <c r="E331" s="272"/>
      <c r="F331" s="272"/>
      <c r="G331" s="272"/>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190</v>
      </c>
      <c r="AH331" s="151"/>
      <c r="AI331" s="151"/>
      <c r="AJ331" s="151"/>
      <c r="AK331" s="151"/>
      <c r="AL331" s="151"/>
      <c r="AM331" s="151"/>
      <c r="AN331" s="151"/>
      <c r="AO331" s="151"/>
      <c r="AP331" s="151"/>
      <c r="AQ331" s="151"/>
      <c r="AR331" s="151"/>
      <c r="AS331" s="151"/>
      <c r="AT331" s="151"/>
      <c r="AU331" s="151"/>
      <c r="AV331" s="151"/>
      <c r="AW331" s="151"/>
      <c r="AX331" s="151"/>
      <c r="AY331" s="151"/>
      <c r="AZ331" s="151"/>
      <c r="BA331" s="184" t="str">
        <f>C331</f>
        <v>- lokální zajištění nátěrů s důrazem na stopy renesanční výmalby – podrobně viz. Tabulky místností a Restaurátorsko-konzervátorské intence pro restaurování vybraných prostor hradu Bečov nad Teplou</v>
      </c>
      <c r="BB331" s="151"/>
      <c r="BC331" s="151"/>
      <c r="BD331" s="151"/>
      <c r="BE331" s="151"/>
      <c r="BF331" s="151"/>
      <c r="BG331" s="151"/>
      <c r="BH331" s="151"/>
    </row>
    <row r="332" spans="1:60" ht="20.399999999999999" outlineLevel="1" x14ac:dyDescent="0.25">
      <c r="A332" s="177">
        <v>20</v>
      </c>
      <c r="B332" s="178" t="s">
        <v>2695</v>
      </c>
      <c r="C332" s="187" t="s">
        <v>2647</v>
      </c>
      <c r="D332" s="179" t="s">
        <v>255</v>
      </c>
      <c r="E332" s="180">
        <v>1</v>
      </c>
      <c r="F332" s="181">
        <v>38400</v>
      </c>
      <c r="G332" s="182">
        <f>ROUND(E332*F332,2)</f>
        <v>38400</v>
      </c>
      <c r="H332" s="181"/>
      <c r="I332" s="182">
        <f>ROUND(E332*H332,2)</f>
        <v>0</v>
      </c>
      <c r="J332" s="181"/>
      <c r="K332" s="182">
        <f>ROUND(E332*J332,2)</f>
        <v>0</v>
      </c>
      <c r="L332" s="182">
        <v>21</v>
      </c>
      <c r="M332" s="182">
        <f>G332*(1+L332/100)</f>
        <v>46464</v>
      </c>
      <c r="N332" s="182">
        <v>8.0000000000000002E-3</v>
      </c>
      <c r="O332" s="182">
        <f>ROUND(E332*N332,2)</f>
        <v>0.01</v>
      </c>
      <c r="P332" s="182">
        <v>0</v>
      </c>
      <c r="Q332" s="182">
        <f>ROUND(E332*P332,2)</f>
        <v>0</v>
      </c>
      <c r="R332" s="182"/>
      <c r="S332" s="182" t="s">
        <v>277</v>
      </c>
      <c r="T332" s="183" t="s">
        <v>186</v>
      </c>
      <c r="U332" s="160">
        <v>0</v>
      </c>
      <c r="V332" s="160">
        <f>ROUND(E332*U332,2)</f>
        <v>0</v>
      </c>
      <c r="W332" s="160"/>
      <c r="X332" s="160" t="s">
        <v>310</v>
      </c>
      <c r="Y332" s="151"/>
      <c r="Z332" s="151"/>
      <c r="AA332" s="151"/>
      <c r="AB332" s="151"/>
      <c r="AC332" s="151"/>
      <c r="AD332" s="151"/>
      <c r="AE332" s="151"/>
      <c r="AF332" s="151"/>
      <c r="AG332" s="151" t="s">
        <v>311</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1" x14ac:dyDescent="0.25">
      <c r="A333" s="158"/>
      <c r="B333" s="159"/>
      <c r="C333" s="260" t="s">
        <v>2627</v>
      </c>
      <c r="D333" s="261"/>
      <c r="E333" s="261"/>
      <c r="F333" s="261"/>
      <c r="G333" s="261"/>
      <c r="H333" s="160"/>
      <c r="I333" s="160"/>
      <c r="J333" s="160"/>
      <c r="K333" s="160"/>
      <c r="L333" s="160"/>
      <c r="M333" s="160"/>
      <c r="N333" s="160"/>
      <c r="O333" s="160"/>
      <c r="P333" s="160"/>
      <c r="Q333" s="160"/>
      <c r="R333" s="160"/>
      <c r="S333" s="160"/>
      <c r="T333" s="160"/>
      <c r="U333" s="160"/>
      <c r="V333" s="160"/>
      <c r="W333" s="160"/>
      <c r="X333" s="160"/>
      <c r="Y333" s="151"/>
      <c r="Z333" s="151"/>
      <c r="AA333" s="151"/>
      <c r="AB333" s="151"/>
      <c r="AC333" s="151"/>
      <c r="AD333" s="151"/>
      <c r="AE333" s="151"/>
      <c r="AF333" s="151"/>
      <c r="AG333" s="151" t="s">
        <v>190</v>
      </c>
      <c r="AH333" s="151"/>
      <c r="AI333" s="151"/>
      <c r="AJ333" s="151"/>
      <c r="AK333" s="151"/>
      <c r="AL333" s="151"/>
      <c r="AM333" s="151"/>
      <c r="AN333" s="151"/>
      <c r="AO333" s="151"/>
      <c r="AP333" s="151"/>
      <c r="AQ333" s="151"/>
      <c r="AR333" s="151"/>
      <c r="AS333" s="151"/>
      <c r="AT333" s="151"/>
      <c r="AU333" s="151"/>
      <c r="AV333" s="151"/>
      <c r="AW333" s="151"/>
      <c r="AX333" s="151"/>
      <c r="AY333" s="151"/>
      <c r="AZ333" s="151"/>
      <c r="BA333" s="184" t="str">
        <f>C333</f>
        <v>3.NP - 2. patro, popis prvku a návrh na jeho opravu nebo restaurování viz D1.1.9 Tabulky kamenických prvků</v>
      </c>
      <c r="BB333" s="151"/>
      <c r="BC333" s="151"/>
      <c r="BD333" s="151"/>
      <c r="BE333" s="151"/>
      <c r="BF333" s="151"/>
      <c r="BG333" s="151"/>
      <c r="BH333" s="151"/>
    </row>
    <row r="334" spans="1:60" outlineLevel="1" x14ac:dyDescent="0.25">
      <c r="A334" s="158"/>
      <c r="B334" s="159"/>
      <c r="C334" s="192" t="s">
        <v>204</v>
      </c>
      <c r="D334" s="161"/>
      <c r="E334" s="162"/>
      <c r="F334" s="163"/>
      <c r="G334" s="163"/>
      <c r="H334" s="160"/>
      <c r="I334" s="160"/>
      <c r="J334" s="160"/>
      <c r="K334" s="160"/>
      <c r="L334" s="160"/>
      <c r="M334" s="160"/>
      <c r="N334" s="160"/>
      <c r="O334" s="160"/>
      <c r="P334" s="160"/>
      <c r="Q334" s="160"/>
      <c r="R334" s="160"/>
      <c r="S334" s="160"/>
      <c r="T334" s="160"/>
      <c r="U334" s="160"/>
      <c r="V334" s="160"/>
      <c r="W334" s="160"/>
      <c r="X334" s="160"/>
      <c r="Y334" s="151"/>
      <c r="Z334" s="151"/>
      <c r="AA334" s="151"/>
      <c r="AB334" s="151"/>
      <c r="AC334" s="151"/>
      <c r="AD334" s="151"/>
      <c r="AE334" s="151"/>
      <c r="AF334" s="151"/>
      <c r="AG334" s="151" t="s">
        <v>190</v>
      </c>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ht="21" outlineLevel="1" x14ac:dyDescent="0.25">
      <c r="A335" s="158"/>
      <c r="B335" s="159"/>
      <c r="C335" s="271" t="s">
        <v>2696</v>
      </c>
      <c r="D335" s="272"/>
      <c r="E335" s="272"/>
      <c r="F335" s="272"/>
      <c r="G335" s="272"/>
      <c r="H335" s="160"/>
      <c r="I335" s="160"/>
      <c r="J335" s="160"/>
      <c r="K335" s="160"/>
      <c r="L335" s="160"/>
      <c r="M335" s="160"/>
      <c r="N335" s="160"/>
      <c r="O335" s="160"/>
      <c r="P335" s="160"/>
      <c r="Q335" s="160"/>
      <c r="R335" s="160"/>
      <c r="S335" s="160"/>
      <c r="T335" s="160"/>
      <c r="U335" s="160"/>
      <c r="V335" s="160"/>
      <c r="W335" s="160"/>
      <c r="X335" s="160"/>
      <c r="Y335" s="151"/>
      <c r="Z335" s="151"/>
      <c r="AA335" s="151"/>
      <c r="AB335" s="151"/>
      <c r="AC335" s="151"/>
      <c r="AD335" s="151"/>
      <c r="AE335" s="151"/>
      <c r="AF335" s="151"/>
      <c r="AG335" s="151" t="s">
        <v>190</v>
      </c>
      <c r="AH335" s="151"/>
      <c r="AI335" s="151"/>
      <c r="AJ335" s="151"/>
      <c r="AK335" s="151"/>
      <c r="AL335" s="151"/>
      <c r="AM335" s="151"/>
      <c r="AN335" s="151"/>
      <c r="AO335" s="151"/>
      <c r="AP335" s="151"/>
      <c r="AQ335" s="151"/>
      <c r="AR335" s="151"/>
      <c r="AS335" s="151"/>
      <c r="AT335" s="151"/>
      <c r="AU335" s="151"/>
      <c r="AV335" s="151"/>
      <c r="AW335" s="151"/>
      <c r="AX335" s="151"/>
      <c r="AY335" s="151"/>
      <c r="AZ335" s="151"/>
      <c r="BA335" s="184" t="str">
        <f>C335</f>
        <v>Kamenné ostění - pozdně gotický sedlový portál s bohatým profilovaným orámováním a s motivem oslího hřbetu ve vrcholu, do prévetu v západní stěně místnosti DJ_303;</v>
      </c>
      <c r="BB335" s="151"/>
      <c r="BC335" s="151"/>
      <c r="BD335" s="151"/>
      <c r="BE335" s="151"/>
      <c r="BF335" s="151"/>
      <c r="BG335" s="151"/>
      <c r="BH335" s="151"/>
    </row>
    <row r="336" spans="1:60" outlineLevel="1" x14ac:dyDescent="0.25">
      <c r="A336" s="158"/>
      <c r="B336" s="159"/>
      <c r="C336" s="271" t="s">
        <v>2697</v>
      </c>
      <c r="D336" s="272"/>
      <c r="E336" s="272"/>
      <c r="F336" s="272"/>
      <c r="G336" s="272"/>
      <c r="H336" s="160"/>
      <c r="I336" s="160"/>
      <c r="J336" s="160"/>
      <c r="K336" s="160"/>
      <c r="L336" s="160"/>
      <c r="M336" s="160"/>
      <c r="N336" s="160"/>
      <c r="O336" s="160"/>
      <c r="P336" s="160"/>
      <c r="Q336" s="160"/>
      <c r="R336" s="160"/>
      <c r="S336" s="160"/>
      <c r="T336" s="160"/>
      <c r="U336" s="160"/>
      <c r="V336" s="160"/>
      <c r="W336" s="160"/>
      <c r="X336" s="160"/>
      <c r="Y336" s="151"/>
      <c r="Z336" s="151"/>
      <c r="AA336" s="151"/>
      <c r="AB336" s="151"/>
      <c r="AC336" s="151"/>
      <c r="AD336" s="151"/>
      <c r="AE336" s="151"/>
      <c r="AF336" s="151"/>
      <c r="AG336" s="151" t="s">
        <v>190</v>
      </c>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outlineLevel="1" x14ac:dyDescent="0.25">
      <c r="A337" s="158"/>
      <c r="B337" s="159"/>
      <c r="C337" s="192" t="s">
        <v>204</v>
      </c>
      <c r="D337" s="161"/>
      <c r="E337" s="162"/>
      <c r="F337" s="163"/>
      <c r="G337" s="163"/>
      <c r="H337" s="160"/>
      <c r="I337" s="160"/>
      <c r="J337" s="160"/>
      <c r="K337" s="160"/>
      <c r="L337" s="160"/>
      <c r="M337" s="160"/>
      <c r="N337" s="160"/>
      <c r="O337" s="160"/>
      <c r="P337" s="160"/>
      <c r="Q337" s="160"/>
      <c r="R337" s="160"/>
      <c r="S337" s="160"/>
      <c r="T337" s="160"/>
      <c r="U337" s="160"/>
      <c r="V337" s="160"/>
      <c r="W337" s="160"/>
      <c r="X337" s="160"/>
      <c r="Y337" s="151"/>
      <c r="Z337" s="151"/>
      <c r="AA337" s="151"/>
      <c r="AB337" s="151"/>
      <c r="AC337" s="151"/>
      <c r="AD337" s="151"/>
      <c r="AE337" s="151"/>
      <c r="AF337" s="151"/>
      <c r="AG337" s="151" t="s">
        <v>190</v>
      </c>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5">
      <c r="A338" s="158"/>
      <c r="B338" s="159"/>
      <c r="C338" s="271" t="s">
        <v>313</v>
      </c>
      <c r="D338" s="272"/>
      <c r="E338" s="272"/>
      <c r="F338" s="272"/>
      <c r="G338" s="272"/>
      <c r="H338" s="160"/>
      <c r="I338" s="160"/>
      <c r="J338" s="160"/>
      <c r="K338" s="160"/>
      <c r="L338" s="160"/>
      <c r="M338" s="160"/>
      <c r="N338" s="160"/>
      <c r="O338" s="160"/>
      <c r="P338" s="160"/>
      <c r="Q338" s="160"/>
      <c r="R338" s="160"/>
      <c r="S338" s="160"/>
      <c r="T338" s="160"/>
      <c r="U338" s="160"/>
      <c r="V338" s="160"/>
      <c r="W338" s="160"/>
      <c r="X338" s="160"/>
      <c r="Y338" s="151"/>
      <c r="Z338" s="151"/>
      <c r="AA338" s="151"/>
      <c r="AB338" s="151"/>
      <c r="AC338" s="151"/>
      <c r="AD338" s="151"/>
      <c r="AE338" s="151"/>
      <c r="AF338" s="151"/>
      <c r="AG338" s="151" t="s">
        <v>190</v>
      </c>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ht="31.2" outlineLevel="1" x14ac:dyDescent="0.25">
      <c r="A339" s="158"/>
      <c r="B339" s="159"/>
      <c r="C339" s="271" t="s">
        <v>2698</v>
      </c>
      <c r="D339" s="272"/>
      <c r="E339" s="272"/>
      <c r="F339" s="272"/>
      <c r="G339" s="272"/>
      <c r="H339" s="160"/>
      <c r="I339" s="160"/>
      <c r="J339" s="160"/>
      <c r="K339" s="160"/>
      <c r="L339" s="160"/>
      <c r="M339" s="160"/>
      <c r="N339" s="160"/>
      <c r="O339" s="160"/>
      <c r="P339" s="160"/>
      <c r="Q339" s="160"/>
      <c r="R339" s="160"/>
      <c r="S339" s="160"/>
      <c r="T339" s="160"/>
      <c r="U339" s="160"/>
      <c r="V339" s="160"/>
      <c r="W339" s="160"/>
      <c r="X339" s="160"/>
      <c r="Y339" s="151"/>
      <c r="Z339" s="151"/>
      <c r="AA339" s="151"/>
      <c r="AB339" s="151"/>
      <c r="AC339" s="151"/>
      <c r="AD339" s="151"/>
      <c r="AE339" s="151"/>
      <c r="AF339" s="151"/>
      <c r="AG339" s="151" t="s">
        <v>190</v>
      </c>
      <c r="AH339" s="151"/>
      <c r="AI339" s="151"/>
      <c r="AJ339" s="151"/>
      <c r="AK339" s="151"/>
      <c r="AL339" s="151"/>
      <c r="AM339" s="151"/>
      <c r="AN339" s="151"/>
      <c r="AO339" s="151"/>
      <c r="AP339" s="151"/>
      <c r="AQ339" s="151"/>
      <c r="AR339" s="151"/>
      <c r="AS339" s="151"/>
      <c r="AT339" s="151"/>
      <c r="AU339" s="151"/>
      <c r="AV339" s="151"/>
      <c r="AW339" s="151"/>
      <c r="AX339" s="151"/>
      <c r="AY339" s="151"/>
      <c r="AZ339" s="151"/>
      <c r="BA339" s="184" t="str">
        <f>C339</f>
        <v>I tento portál je součástí reprezentativních prostor Horního hradu, jak to napovídá jeho bohaté tvarové řešení. Do místnosti DJ_303 se obrací svou lícovou stranou s bohatou profilací sledující oblouk záklenku ve tvaru oslího hřbetu. Zdvojená profilace přitom sleduje pouze vnitřní linii otvoru portálu, v dolní části nad hladkou částí stojek najdeme opět motiv horizontálního přetínání svisle běžící linie profilace. Zbylé plochy ostění jsou hladké.</v>
      </c>
      <c r="BB339" s="151"/>
      <c r="BC339" s="151"/>
      <c r="BD339" s="151"/>
      <c r="BE339" s="151"/>
      <c r="BF339" s="151"/>
      <c r="BG339" s="151"/>
      <c r="BH339" s="151"/>
    </row>
    <row r="340" spans="1:60" ht="41.4" outlineLevel="1" x14ac:dyDescent="0.25">
      <c r="A340" s="158"/>
      <c r="B340" s="159"/>
      <c r="C340" s="271" t="s">
        <v>2699</v>
      </c>
      <c r="D340" s="272"/>
      <c r="E340" s="272"/>
      <c r="F340" s="272"/>
      <c r="G340" s="272"/>
      <c r="H340" s="160"/>
      <c r="I340" s="160"/>
      <c r="J340" s="160"/>
      <c r="K340" s="160"/>
      <c r="L340" s="160"/>
      <c r="M340" s="160"/>
      <c r="N340" s="160"/>
      <c r="O340" s="160"/>
      <c r="P340" s="160"/>
      <c r="Q340" s="160"/>
      <c r="R340" s="160"/>
      <c r="S340" s="160"/>
      <c r="T340" s="160"/>
      <c r="U340" s="160"/>
      <c r="V340" s="160"/>
      <c r="W340" s="160"/>
      <c r="X340" s="160"/>
      <c r="Y340" s="151"/>
      <c r="Z340" s="151"/>
      <c r="AA340" s="151"/>
      <c r="AB340" s="151"/>
      <c r="AC340" s="151"/>
      <c r="AD340" s="151"/>
      <c r="AE340" s="151"/>
      <c r="AF340" s="151"/>
      <c r="AG340" s="151" t="s">
        <v>190</v>
      </c>
      <c r="AH340" s="151"/>
      <c r="AI340" s="151"/>
      <c r="AJ340" s="151"/>
      <c r="AK340" s="151"/>
      <c r="AL340" s="151"/>
      <c r="AM340" s="151"/>
      <c r="AN340" s="151"/>
      <c r="AO340" s="151"/>
      <c r="AP340" s="151"/>
      <c r="AQ340" s="151"/>
      <c r="AR340" s="151"/>
      <c r="AS340" s="151"/>
      <c r="AT340" s="151"/>
      <c r="AU340" s="151"/>
      <c r="AV340" s="151"/>
      <c r="AW340" s="151"/>
      <c r="AX340" s="151"/>
      <c r="AY340" s="151"/>
      <c r="AZ340" s="151"/>
      <c r="BA340" s="184" t="str">
        <f>C340</f>
        <v>Celý portál se skládá ze dvou stojek zdvíhající se z prahu vyzděného z cihel, dvou sedlových prvků a překladu s motivem oslího hřbetu. Nepravidelný okraj stojek i překladu napovídá, že i v tomto případě se počítalo, že omítky budou zčásti přetaženy přes okraj kamene a vytvoří zde pravidelnou paspartu. Pozůstatky této úpravy jsou patrné zejména na levé straně ostění. Jinak se na povrchu kamene na lícové straně ostění dochovaly četné pozůstatky nátěrů.</v>
      </c>
      <c r="BB340" s="151"/>
      <c r="BC340" s="151"/>
      <c r="BD340" s="151"/>
      <c r="BE340" s="151"/>
      <c r="BF340" s="151"/>
      <c r="BG340" s="151"/>
      <c r="BH340" s="151"/>
    </row>
    <row r="341" spans="1:60" ht="21" outlineLevel="1" x14ac:dyDescent="0.25">
      <c r="A341" s="158"/>
      <c r="B341" s="159"/>
      <c r="C341" s="271" t="s">
        <v>2700</v>
      </c>
      <c r="D341" s="272"/>
      <c r="E341" s="272"/>
      <c r="F341" s="272"/>
      <c r="G341" s="272"/>
      <c r="H341" s="160"/>
      <c r="I341" s="160"/>
      <c r="J341" s="160"/>
      <c r="K341" s="160"/>
      <c r="L341" s="160"/>
      <c r="M341" s="160"/>
      <c r="N341" s="160"/>
      <c r="O341" s="160"/>
      <c r="P341" s="160"/>
      <c r="Q341" s="160"/>
      <c r="R341" s="160"/>
      <c r="S341" s="160"/>
      <c r="T341" s="160"/>
      <c r="U341" s="160"/>
      <c r="V341" s="160"/>
      <c r="W341" s="160"/>
      <c r="X341" s="160"/>
      <c r="Y341" s="151"/>
      <c r="Z341" s="151"/>
      <c r="AA341" s="151"/>
      <c r="AB341" s="151"/>
      <c r="AC341" s="151"/>
      <c r="AD341" s="151"/>
      <c r="AE341" s="151"/>
      <c r="AF341" s="151"/>
      <c r="AG341" s="151" t="s">
        <v>190</v>
      </c>
      <c r="AH341" s="151"/>
      <c r="AI341" s="151"/>
      <c r="AJ341" s="151"/>
      <c r="AK341" s="151"/>
      <c r="AL341" s="151"/>
      <c r="AM341" s="151"/>
      <c r="AN341" s="151"/>
      <c r="AO341" s="151"/>
      <c r="AP341" s="151"/>
      <c r="AQ341" s="151"/>
      <c r="AR341" s="151"/>
      <c r="AS341" s="151"/>
      <c r="AT341" s="151"/>
      <c r="AU341" s="151"/>
      <c r="AV341" s="151"/>
      <c r="AW341" s="151"/>
      <c r="AX341" s="151"/>
      <c r="AY341" s="151"/>
      <c r="AZ341" s="151"/>
      <c r="BA341" s="184" t="str">
        <f>C341</f>
        <v>I zde se setkáme se stopami po kotvení dveří, tentokrát na rohové straně na levé i pravé stojce. Tyto otvory jsou zčásti zatmelené. Na vnitřní straně ostění se objevují graffiti provedené rudkou. Spárování je na rubové straně ostění provedeno sytě tmavě šedou maltou nevhodného složení.</v>
      </c>
      <c r="BB341" s="151"/>
      <c r="BC341" s="151"/>
      <c r="BD341" s="151"/>
      <c r="BE341" s="151"/>
      <c r="BF341" s="151"/>
      <c r="BG341" s="151"/>
      <c r="BH341" s="151"/>
    </row>
    <row r="342" spans="1:60" ht="21" outlineLevel="1" x14ac:dyDescent="0.25">
      <c r="A342" s="158"/>
      <c r="B342" s="159"/>
      <c r="C342" s="271" t="s">
        <v>2701</v>
      </c>
      <c r="D342" s="272"/>
      <c r="E342" s="272"/>
      <c r="F342" s="272"/>
      <c r="G342" s="272"/>
      <c r="H342" s="160"/>
      <c r="I342" s="160"/>
      <c r="J342" s="160"/>
      <c r="K342" s="160"/>
      <c r="L342" s="160"/>
      <c r="M342" s="160"/>
      <c r="N342" s="160"/>
      <c r="O342" s="160"/>
      <c r="P342" s="160"/>
      <c r="Q342" s="160"/>
      <c r="R342" s="160"/>
      <c r="S342" s="160"/>
      <c r="T342" s="160"/>
      <c r="U342" s="160"/>
      <c r="V342" s="160"/>
      <c r="W342" s="160"/>
      <c r="X342" s="160"/>
      <c r="Y342" s="151"/>
      <c r="Z342" s="151"/>
      <c r="AA342" s="151"/>
      <c r="AB342" s="151"/>
      <c r="AC342" s="151"/>
      <c r="AD342" s="151"/>
      <c r="AE342" s="151"/>
      <c r="AF342" s="151"/>
      <c r="AG342" s="151" t="s">
        <v>190</v>
      </c>
      <c r="AH342" s="151"/>
      <c r="AI342" s="151"/>
      <c r="AJ342" s="151"/>
      <c r="AK342" s="151"/>
      <c r="AL342" s="151"/>
      <c r="AM342" s="151"/>
      <c r="AN342" s="151"/>
      <c r="AO342" s="151"/>
      <c r="AP342" s="151"/>
      <c r="AQ342" s="151"/>
      <c r="AR342" s="151"/>
      <c r="AS342" s="151"/>
      <c r="AT342" s="151"/>
      <c r="AU342" s="151"/>
      <c r="AV342" s="151"/>
      <c r="AW342" s="151"/>
      <c r="AX342" s="151"/>
      <c r="AY342" s="151"/>
      <c r="AZ342" s="151"/>
      <c r="BA342" s="184" t="str">
        <f>C342</f>
        <v>Překlad portálu je prasklý ve vrcholu oblouku oslího hřebu. Trhlina je široké víc jak půlcentimetru a v pravé části překladu již došlo k mírnému poklesu prvku.</v>
      </c>
      <c r="BB342" s="151"/>
      <c r="BC342" s="151"/>
      <c r="BD342" s="151"/>
      <c r="BE342" s="151"/>
      <c r="BF342" s="151"/>
      <c r="BG342" s="151"/>
      <c r="BH342" s="151"/>
    </row>
    <row r="343" spans="1:60" outlineLevel="1" x14ac:dyDescent="0.25">
      <c r="A343" s="158"/>
      <c r="B343" s="159"/>
      <c r="C343" s="271" t="s">
        <v>2702</v>
      </c>
      <c r="D343" s="272"/>
      <c r="E343" s="272"/>
      <c r="F343" s="272"/>
      <c r="G343" s="272"/>
      <c r="H343" s="160"/>
      <c r="I343" s="160"/>
      <c r="J343" s="160"/>
      <c r="K343" s="160"/>
      <c r="L343" s="160"/>
      <c r="M343" s="160"/>
      <c r="N343" s="160"/>
      <c r="O343" s="160"/>
      <c r="P343" s="160"/>
      <c r="Q343" s="160"/>
      <c r="R343" s="160"/>
      <c r="S343" s="160"/>
      <c r="T343" s="160"/>
      <c r="U343" s="160"/>
      <c r="V343" s="160"/>
      <c r="W343" s="160"/>
      <c r="X343" s="160"/>
      <c r="Y343" s="151"/>
      <c r="Z343" s="151"/>
      <c r="AA343" s="151"/>
      <c r="AB343" s="151"/>
      <c r="AC343" s="151"/>
      <c r="AD343" s="151"/>
      <c r="AE343" s="151"/>
      <c r="AF343" s="151"/>
      <c r="AG343" s="151" t="s">
        <v>190</v>
      </c>
      <c r="AH343" s="151"/>
      <c r="AI343" s="151"/>
      <c r="AJ343" s="151"/>
      <c r="AK343" s="151"/>
      <c r="AL343" s="151"/>
      <c r="AM343" s="151"/>
      <c r="AN343" s="151"/>
      <c r="AO343" s="151"/>
      <c r="AP343" s="151"/>
      <c r="AQ343" s="151"/>
      <c r="AR343" s="151"/>
      <c r="AS343" s="151"/>
      <c r="AT343" s="151"/>
      <c r="AU343" s="151"/>
      <c r="AV343" s="151"/>
      <c r="AW343" s="151"/>
      <c r="AX343" s="151"/>
      <c r="AY343" s="151"/>
      <c r="AZ343" s="151"/>
      <c r="BA343" s="184" t="str">
        <f>C343</f>
        <v>Jinak je i povrch tohoto ostění pokryt vrstvou prachových deposit, a i zde se setkáme s drobnými mechanickými poškozeními.</v>
      </c>
      <c r="BB343" s="151"/>
      <c r="BC343" s="151"/>
      <c r="BD343" s="151"/>
      <c r="BE343" s="151"/>
      <c r="BF343" s="151"/>
      <c r="BG343" s="151"/>
      <c r="BH343" s="151"/>
    </row>
    <row r="344" spans="1:60" outlineLevel="1" x14ac:dyDescent="0.25">
      <c r="A344" s="158"/>
      <c r="B344" s="159"/>
      <c r="C344" s="192" t="s">
        <v>204</v>
      </c>
      <c r="D344" s="161"/>
      <c r="E344" s="162"/>
      <c r="F344" s="163"/>
      <c r="G344" s="163"/>
      <c r="H344" s="160"/>
      <c r="I344" s="160"/>
      <c r="J344" s="160"/>
      <c r="K344" s="160"/>
      <c r="L344" s="160"/>
      <c r="M344" s="160"/>
      <c r="N344" s="160"/>
      <c r="O344" s="160"/>
      <c r="P344" s="160"/>
      <c r="Q344" s="160"/>
      <c r="R344" s="160"/>
      <c r="S344" s="160"/>
      <c r="T344" s="160"/>
      <c r="U344" s="160"/>
      <c r="V344" s="160"/>
      <c r="W344" s="160"/>
      <c r="X344" s="160"/>
      <c r="Y344" s="151"/>
      <c r="Z344" s="151"/>
      <c r="AA344" s="151"/>
      <c r="AB344" s="151"/>
      <c r="AC344" s="151"/>
      <c r="AD344" s="151"/>
      <c r="AE344" s="151"/>
      <c r="AF344" s="151"/>
      <c r="AG344" s="151" t="s">
        <v>190</v>
      </c>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1" x14ac:dyDescent="0.25">
      <c r="A345" s="158"/>
      <c r="B345" s="159"/>
      <c r="C345" s="271" t="s">
        <v>2366</v>
      </c>
      <c r="D345" s="272"/>
      <c r="E345" s="272"/>
      <c r="F345" s="272"/>
      <c r="G345" s="272"/>
      <c r="H345" s="160"/>
      <c r="I345" s="160"/>
      <c r="J345" s="160"/>
      <c r="K345" s="160"/>
      <c r="L345" s="160"/>
      <c r="M345" s="160"/>
      <c r="N345" s="160"/>
      <c r="O345" s="160"/>
      <c r="P345" s="160"/>
      <c r="Q345" s="160"/>
      <c r="R345" s="160"/>
      <c r="S345" s="160"/>
      <c r="T345" s="160"/>
      <c r="U345" s="160"/>
      <c r="V345" s="160"/>
      <c r="W345" s="160"/>
      <c r="X345" s="160"/>
      <c r="Y345" s="151"/>
      <c r="Z345" s="151"/>
      <c r="AA345" s="151"/>
      <c r="AB345" s="151"/>
      <c r="AC345" s="151"/>
      <c r="AD345" s="151"/>
      <c r="AE345" s="151"/>
      <c r="AF345" s="151"/>
      <c r="AG345" s="151" t="s">
        <v>190</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1" x14ac:dyDescent="0.25">
      <c r="A346" s="158"/>
      <c r="B346" s="159"/>
      <c r="C346" s="271" t="s">
        <v>1429</v>
      </c>
      <c r="D346" s="272"/>
      <c r="E346" s="272"/>
      <c r="F346" s="272"/>
      <c r="G346" s="272"/>
      <c r="H346" s="160"/>
      <c r="I346" s="160"/>
      <c r="J346" s="160"/>
      <c r="K346" s="160"/>
      <c r="L346" s="160"/>
      <c r="M346" s="160"/>
      <c r="N346" s="160"/>
      <c r="O346" s="160"/>
      <c r="P346" s="160"/>
      <c r="Q346" s="160"/>
      <c r="R346" s="160"/>
      <c r="S346" s="160"/>
      <c r="T346" s="160"/>
      <c r="U346" s="160"/>
      <c r="V346" s="160"/>
      <c r="W346" s="160"/>
      <c r="X346" s="160"/>
      <c r="Y346" s="151"/>
      <c r="Z346" s="151"/>
      <c r="AA346" s="151"/>
      <c r="AB346" s="151"/>
      <c r="AC346" s="151"/>
      <c r="AD346" s="151"/>
      <c r="AE346" s="151"/>
      <c r="AF346" s="151"/>
      <c r="AG346" s="151" t="s">
        <v>190</v>
      </c>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1" x14ac:dyDescent="0.25">
      <c r="A347" s="158"/>
      <c r="B347" s="159"/>
      <c r="C347" s="271" t="s">
        <v>2703</v>
      </c>
      <c r="D347" s="272"/>
      <c r="E347" s="272"/>
      <c r="F347" s="272"/>
      <c r="G347" s="272"/>
      <c r="H347" s="160"/>
      <c r="I347" s="160"/>
      <c r="J347" s="160"/>
      <c r="K347" s="160"/>
      <c r="L347" s="160"/>
      <c r="M347" s="160"/>
      <c r="N347" s="160"/>
      <c r="O347" s="160"/>
      <c r="P347" s="160"/>
      <c r="Q347" s="160"/>
      <c r="R347" s="160"/>
      <c r="S347" s="160"/>
      <c r="T347" s="160"/>
      <c r="U347" s="160"/>
      <c r="V347" s="160"/>
      <c r="W347" s="160"/>
      <c r="X347" s="160"/>
      <c r="Y347" s="151"/>
      <c r="Z347" s="151"/>
      <c r="AA347" s="151"/>
      <c r="AB347" s="151"/>
      <c r="AC347" s="151"/>
      <c r="AD347" s="151"/>
      <c r="AE347" s="151"/>
      <c r="AF347" s="151"/>
      <c r="AG347" s="151" t="s">
        <v>190</v>
      </c>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1" x14ac:dyDescent="0.25">
      <c r="A348" s="158"/>
      <c r="B348" s="159"/>
      <c r="C348" s="192" t="s">
        <v>204</v>
      </c>
      <c r="D348" s="161"/>
      <c r="E348" s="162"/>
      <c r="F348" s="163"/>
      <c r="G348" s="163"/>
      <c r="H348" s="160"/>
      <c r="I348" s="160"/>
      <c r="J348" s="160"/>
      <c r="K348" s="160"/>
      <c r="L348" s="160"/>
      <c r="M348" s="160"/>
      <c r="N348" s="160"/>
      <c r="O348" s="160"/>
      <c r="P348" s="160"/>
      <c r="Q348" s="160"/>
      <c r="R348" s="160"/>
      <c r="S348" s="160"/>
      <c r="T348" s="160"/>
      <c r="U348" s="160"/>
      <c r="V348" s="160"/>
      <c r="W348" s="160"/>
      <c r="X348" s="160"/>
      <c r="Y348" s="151"/>
      <c r="Z348" s="151"/>
      <c r="AA348" s="151"/>
      <c r="AB348" s="151"/>
      <c r="AC348" s="151"/>
      <c r="AD348" s="151"/>
      <c r="AE348" s="151"/>
      <c r="AF348" s="151"/>
      <c r="AG348" s="151" t="s">
        <v>190</v>
      </c>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1" x14ac:dyDescent="0.25">
      <c r="A349" s="158"/>
      <c r="B349" s="159"/>
      <c r="C349" s="271" t="s">
        <v>2659</v>
      </c>
      <c r="D349" s="272"/>
      <c r="E349" s="272"/>
      <c r="F349" s="272"/>
      <c r="G349" s="272"/>
      <c r="H349" s="160"/>
      <c r="I349" s="160"/>
      <c r="J349" s="160"/>
      <c r="K349" s="160"/>
      <c r="L349" s="160"/>
      <c r="M349" s="160"/>
      <c r="N349" s="160"/>
      <c r="O349" s="160"/>
      <c r="P349" s="160"/>
      <c r="Q349" s="160"/>
      <c r="R349" s="160"/>
      <c r="S349" s="160"/>
      <c r="T349" s="160"/>
      <c r="U349" s="160"/>
      <c r="V349" s="160"/>
      <c r="W349" s="160"/>
      <c r="X349" s="160"/>
      <c r="Y349" s="151"/>
      <c r="Z349" s="151"/>
      <c r="AA349" s="151"/>
      <c r="AB349" s="151"/>
      <c r="AC349" s="151"/>
      <c r="AD349" s="151"/>
      <c r="AE349" s="151"/>
      <c r="AF349" s="151"/>
      <c r="AG349" s="151" t="s">
        <v>190</v>
      </c>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1" x14ac:dyDescent="0.25">
      <c r="A350" s="158"/>
      <c r="B350" s="159"/>
      <c r="C350" s="271" t="s">
        <v>864</v>
      </c>
      <c r="D350" s="272"/>
      <c r="E350" s="272"/>
      <c r="F350" s="272"/>
      <c r="G350" s="272"/>
      <c r="H350" s="160"/>
      <c r="I350" s="160"/>
      <c r="J350" s="160"/>
      <c r="K350" s="160"/>
      <c r="L350" s="160"/>
      <c r="M350" s="160"/>
      <c r="N350" s="160"/>
      <c r="O350" s="160"/>
      <c r="P350" s="160"/>
      <c r="Q350" s="160"/>
      <c r="R350" s="160"/>
      <c r="S350" s="160"/>
      <c r="T350" s="160"/>
      <c r="U350" s="160"/>
      <c r="V350" s="160"/>
      <c r="W350" s="160"/>
      <c r="X350" s="160"/>
      <c r="Y350" s="151"/>
      <c r="Z350" s="151"/>
      <c r="AA350" s="151"/>
      <c r="AB350" s="151"/>
      <c r="AC350" s="151"/>
      <c r="AD350" s="151"/>
      <c r="AE350" s="151"/>
      <c r="AF350" s="151"/>
      <c r="AG350" s="151" t="s">
        <v>190</v>
      </c>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1" x14ac:dyDescent="0.25">
      <c r="A351" s="158"/>
      <c r="B351" s="159"/>
      <c r="C351" s="271" t="s">
        <v>2704</v>
      </c>
      <c r="D351" s="272"/>
      <c r="E351" s="272"/>
      <c r="F351" s="272"/>
      <c r="G351" s="272"/>
      <c r="H351" s="160"/>
      <c r="I351" s="160"/>
      <c r="J351" s="160"/>
      <c r="K351" s="160"/>
      <c r="L351" s="160"/>
      <c r="M351" s="160"/>
      <c r="N351" s="160"/>
      <c r="O351" s="160"/>
      <c r="P351" s="160"/>
      <c r="Q351" s="160"/>
      <c r="R351" s="160"/>
      <c r="S351" s="160"/>
      <c r="T351" s="160"/>
      <c r="U351" s="160"/>
      <c r="V351" s="160"/>
      <c r="W351" s="160"/>
      <c r="X351" s="160"/>
      <c r="Y351" s="151"/>
      <c r="Z351" s="151"/>
      <c r="AA351" s="151"/>
      <c r="AB351" s="151"/>
      <c r="AC351" s="151"/>
      <c r="AD351" s="151"/>
      <c r="AE351" s="151"/>
      <c r="AF351" s="151"/>
      <c r="AG351" s="151" t="s">
        <v>190</v>
      </c>
      <c r="AH351" s="151"/>
      <c r="AI351" s="151"/>
      <c r="AJ351" s="151"/>
      <c r="AK351" s="151"/>
      <c r="AL351" s="151"/>
      <c r="AM351" s="151"/>
      <c r="AN351" s="151"/>
      <c r="AO351" s="151"/>
      <c r="AP351" s="151"/>
      <c r="AQ351" s="151"/>
      <c r="AR351" s="151"/>
      <c r="AS351" s="151"/>
      <c r="AT351" s="151"/>
      <c r="AU351" s="151"/>
      <c r="AV351" s="151"/>
      <c r="AW351" s="151"/>
      <c r="AX351" s="151"/>
      <c r="AY351" s="151"/>
      <c r="AZ351" s="151"/>
      <c r="BA351" s="184" t="str">
        <f>C351</f>
        <v>- zajištění dochovaných povrchových úprav (ve spolupráci s restaurátory s licencí MK ČR pro restaurování figurálních nástěnných maleb)</v>
      </c>
      <c r="BB351" s="151"/>
      <c r="BC351" s="151"/>
      <c r="BD351" s="151"/>
      <c r="BE351" s="151"/>
      <c r="BF351" s="151"/>
      <c r="BG351" s="151"/>
      <c r="BH351" s="151"/>
    </row>
    <row r="352" spans="1:60" outlineLevel="1" x14ac:dyDescent="0.25">
      <c r="A352" s="158"/>
      <c r="B352" s="159"/>
      <c r="C352" s="271" t="s">
        <v>2705</v>
      </c>
      <c r="D352" s="272"/>
      <c r="E352" s="272"/>
      <c r="F352" s="272"/>
      <c r="G352" s="272"/>
      <c r="H352" s="160"/>
      <c r="I352" s="160"/>
      <c r="J352" s="160"/>
      <c r="K352" s="160"/>
      <c r="L352" s="160"/>
      <c r="M352" s="160"/>
      <c r="N352" s="160"/>
      <c r="O352" s="160"/>
      <c r="P352" s="160"/>
      <c r="Q352" s="160"/>
      <c r="R352" s="160"/>
      <c r="S352" s="160"/>
      <c r="T352" s="160"/>
      <c r="U352" s="160"/>
      <c r="V352" s="160"/>
      <c r="W352" s="160"/>
      <c r="X352" s="160"/>
      <c r="Y352" s="151"/>
      <c r="Z352" s="151"/>
      <c r="AA352" s="151"/>
      <c r="AB352" s="151"/>
      <c r="AC352" s="151"/>
      <c r="AD352" s="151"/>
      <c r="AE352" s="151"/>
      <c r="AF352" s="151"/>
      <c r="AG352" s="151" t="s">
        <v>190</v>
      </c>
      <c r="AH352" s="151"/>
      <c r="AI352" s="151"/>
      <c r="AJ352" s="151"/>
      <c r="AK352" s="151"/>
      <c r="AL352" s="151"/>
      <c r="AM352" s="151"/>
      <c r="AN352" s="151"/>
      <c r="AO352" s="151"/>
      <c r="AP352" s="151"/>
      <c r="AQ352" s="151"/>
      <c r="AR352" s="151"/>
      <c r="AS352" s="151"/>
      <c r="AT352" s="151"/>
      <c r="AU352" s="151"/>
      <c r="AV352" s="151"/>
      <c r="AW352" s="151"/>
      <c r="AX352" s="151"/>
      <c r="AY352" s="151"/>
      <c r="AZ352" s="151"/>
      <c r="BA352" s="184" t="str">
        <f>C352</f>
        <v>- injektáž a vyplnění trhliny na prvé stojce injektážním prostředkem na minerální bázi určeným na kámen</v>
      </c>
      <c r="BB352" s="151"/>
      <c r="BC352" s="151"/>
      <c r="BD352" s="151"/>
      <c r="BE352" s="151"/>
      <c r="BF352" s="151"/>
      <c r="BG352" s="151"/>
      <c r="BH352" s="151"/>
    </row>
    <row r="353" spans="1:60" outlineLevel="1" x14ac:dyDescent="0.25">
      <c r="A353" s="158"/>
      <c r="B353" s="159"/>
      <c r="C353" s="271" t="s">
        <v>854</v>
      </c>
      <c r="D353" s="272"/>
      <c r="E353" s="272"/>
      <c r="F353" s="272"/>
      <c r="G353" s="272"/>
      <c r="H353" s="160"/>
      <c r="I353" s="160"/>
      <c r="J353" s="160"/>
      <c r="K353" s="160"/>
      <c r="L353" s="160"/>
      <c r="M353" s="160"/>
      <c r="N353" s="160"/>
      <c r="O353" s="160"/>
      <c r="P353" s="160"/>
      <c r="Q353" s="160"/>
      <c r="R353" s="160"/>
      <c r="S353" s="160"/>
      <c r="T353" s="160"/>
      <c r="U353" s="160"/>
      <c r="V353" s="160"/>
      <c r="W353" s="160"/>
      <c r="X353" s="160"/>
      <c r="Y353" s="151"/>
      <c r="Z353" s="151"/>
      <c r="AA353" s="151"/>
      <c r="AB353" s="151"/>
      <c r="AC353" s="151"/>
      <c r="AD353" s="151"/>
      <c r="AE353" s="151"/>
      <c r="AF353" s="151"/>
      <c r="AG353" s="151" t="s">
        <v>190</v>
      </c>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outlineLevel="1" x14ac:dyDescent="0.25">
      <c r="A354" s="177">
        <v>21</v>
      </c>
      <c r="B354" s="178" t="s">
        <v>876</v>
      </c>
      <c r="C354" s="187" t="s">
        <v>877</v>
      </c>
      <c r="D354" s="179" t="s">
        <v>299</v>
      </c>
      <c r="E354" s="180">
        <v>4.3999999999999997E-2</v>
      </c>
      <c r="F354" s="181">
        <v>1059</v>
      </c>
      <c r="G354" s="182">
        <f>ROUND(E354*F354,2)</f>
        <v>46.6</v>
      </c>
      <c r="H354" s="181"/>
      <c r="I354" s="182">
        <f>ROUND(E354*H354,2)</f>
        <v>0</v>
      </c>
      <c r="J354" s="181"/>
      <c r="K354" s="182">
        <f>ROUND(E354*J354,2)</f>
        <v>0</v>
      </c>
      <c r="L354" s="182">
        <v>21</v>
      </c>
      <c r="M354" s="182">
        <f>G354*(1+L354/100)</f>
        <v>56.386000000000003</v>
      </c>
      <c r="N354" s="182">
        <v>0</v>
      </c>
      <c r="O354" s="182">
        <f>ROUND(E354*N354,2)</f>
        <v>0</v>
      </c>
      <c r="P354" s="182">
        <v>0</v>
      </c>
      <c r="Q354" s="182">
        <f>ROUND(E354*P354,2)</f>
        <v>0</v>
      </c>
      <c r="R354" s="182" t="s">
        <v>878</v>
      </c>
      <c r="S354" s="182" t="s">
        <v>185</v>
      </c>
      <c r="T354" s="183" t="s">
        <v>185</v>
      </c>
      <c r="U354" s="160">
        <v>1.837</v>
      </c>
      <c r="V354" s="160">
        <f>ROUND(E354*U354,2)</f>
        <v>0.08</v>
      </c>
      <c r="W354" s="160"/>
      <c r="X354" s="160" t="s">
        <v>300</v>
      </c>
      <c r="Y354" s="151"/>
      <c r="Z354" s="151"/>
      <c r="AA354" s="151"/>
      <c r="AB354" s="151"/>
      <c r="AC354" s="151"/>
      <c r="AD354" s="151"/>
      <c r="AE354" s="151"/>
      <c r="AF354" s="151"/>
      <c r="AG354" s="151" t="s">
        <v>301</v>
      </c>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outlineLevel="1" x14ac:dyDescent="0.25">
      <c r="A355" s="158"/>
      <c r="B355" s="159"/>
      <c r="C355" s="269" t="s">
        <v>323</v>
      </c>
      <c r="D355" s="270"/>
      <c r="E355" s="270"/>
      <c r="F355" s="270"/>
      <c r="G355" s="270"/>
      <c r="H355" s="160"/>
      <c r="I355" s="160"/>
      <c r="J355" s="160"/>
      <c r="K355" s="160"/>
      <c r="L355" s="160"/>
      <c r="M355" s="160"/>
      <c r="N355" s="160"/>
      <c r="O355" s="160"/>
      <c r="P355" s="160"/>
      <c r="Q355" s="160"/>
      <c r="R355" s="160"/>
      <c r="S355" s="160"/>
      <c r="T355" s="160"/>
      <c r="U355" s="160"/>
      <c r="V355" s="160"/>
      <c r="W355" s="160"/>
      <c r="X355" s="160"/>
      <c r="Y355" s="151"/>
      <c r="Z355" s="151"/>
      <c r="AA355" s="151"/>
      <c r="AB355" s="151"/>
      <c r="AC355" s="151"/>
      <c r="AD355" s="151"/>
      <c r="AE355" s="151"/>
      <c r="AF355" s="151"/>
      <c r="AG355" s="151" t="s">
        <v>251</v>
      </c>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row>
    <row r="356" spans="1:60" outlineLevel="1" x14ac:dyDescent="0.25">
      <c r="A356" s="158"/>
      <c r="B356" s="159"/>
      <c r="C356" s="188" t="s">
        <v>303</v>
      </c>
      <c r="D356" s="164"/>
      <c r="E356" s="165"/>
      <c r="F356" s="160"/>
      <c r="G356" s="160"/>
      <c r="H356" s="160"/>
      <c r="I356" s="160"/>
      <c r="J356" s="160"/>
      <c r="K356" s="160"/>
      <c r="L356" s="160"/>
      <c r="M356" s="160"/>
      <c r="N356" s="160"/>
      <c r="O356" s="160"/>
      <c r="P356" s="160"/>
      <c r="Q356" s="160"/>
      <c r="R356" s="160"/>
      <c r="S356" s="160"/>
      <c r="T356" s="160"/>
      <c r="U356" s="160"/>
      <c r="V356" s="160"/>
      <c r="W356" s="160"/>
      <c r="X356" s="160"/>
      <c r="Y356" s="151"/>
      <c r="Z356" s="151"/>
      <c r="AA356" s="151"/>
      <c r="AB356" s="151"/>
      <c r="AC356" s="151"/>
      <c r="AD356" s="151"/>
      <c r="AE356" s="151"/>
      <c r="AF356" s="151"/>
      <c r="AG356" s="151" t="s">
        <v>192</v>
      </c>
      <c r="AH356" s="151">
        <v>0</v>
      </c>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1" x14ac:dyDescent="0.25">
      <c r="A357" s="158"/>
      <c r="B357" s="159"/>
      <c r="C357" s="188" t="s">
        <v>2706</v>
      </c>
      <c r="D357" s="164"/>
      <c r="E357" s="165"/>
      <c r="F357" s="160"/>
      <c r="G357" s="160"/>
      <c r="H357" s="160"/>
      <c r="I357" s="160"/>
      <c r="J357" s="160"/>
      <c r="K357" s="160"/>
      <c r="L357" s="160"/>
      <c r="M357" s="160"/>
      <c r="N357" s="160"/>
      <c r="O357" s="160"/>
      <c r="P357" s="160"/>
      <c r="Q357" s="160"/>
      <c r="R357" s="160"/>
      <c r="S357" s="160"/>
      <c r="T357" s="160"/>
      <c r="U357" s="160"/>
      <c r="V357" s="160"/>
      <c r="W357" s="160"/>
      <c r="X357" s="160"/>
      <c r="Y357" s="151"/>
      <c r="Z357" s="151"/>
      <c r="AA357" s="151"/>
      <c r="AB357" s="151"/>
      <c r="AC357" s="151"/>
      <c r="AD357" s="151"/>
      <c r="AE357" s="151"/>
      <c r="AF357" s="151"/>
      <c r="AG357" s="151" t="s">
        <v>192</v>
      </c>
      <c r="AH357" s="151">
        <v>0</v>
      </c>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1" x14ac:dyDescent="0.25">
      <c r="A358" s="158"/>
      <c r="B358" s="159"/>
      <c r="C358" s="188" t="s">
        <v>2707</v>
      </c>
      <c r="D358" s="164"/>
      <c r="E358" s="165">
        <v>4.3999999999999997E-2</v>
      </c>
      <c r="F358" s="160"/>
      <c r="G358" s="160"/>
      <c r="H358" s="160"/>
      <c r="I358" s="160"/>
      <c r="J358" s="160"/>
      <c r="K358" s="160"/>
      <c r="L358" s="160"/>
      <c r="M358" s="160"/>
      <c r="N358" s="160"/>
      <c r="O358" s="160"/>
      <c r="P358" s="160"/>
      <c r="Q358" s="160"/>
      <c r="R358" s="160"/>
      <c r="S358" s="160"/>
      <c r="T358" s="160"/>
      <c r="U358" s="160"/>
      <c r="V358" s="160"/>
      <c r="W358" s="160"/>
      <c r="X358" s="160"/>
      <c r="Y358" s="151"/>
      <c r="Z358" s="151"/>
      <c r="AA358" s="151"/>
      <c r="AB358" s="151"/>
      <c r="AC358" s="151"/>
      <c r="AD358" s="151"/>
      <c r="AE358" s="151"/>
      <c r="AF358" s="151"/>
      <c r="AG358" s="151" t="s">
        <v>192</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ht="30.6" outlineLevel="1" x14ac:dyDescent="0.25">
      <c r="A359" s="177">
        <v>22</v>
      </c>
      <c r="B359" s="178" t="s">
        <v>881</v>
      </c>
      <c r="C359" s="187" t="s">
        <v>882</v>
      </c>
      <c r="D359" s="179" t="s">
        <v>299</v>
      </c>
      <c r="E359" s="180">
        <v>4.3999999999999997E-2</v>
      </c>
      <c r="F359" s="181">
        <v>419.5</v>
      </c>
      <c r="G359" s="182">
        <f>ROUND(E359*F359,2)</f>
        <v>18.46</v>
      </c>
      <c r="H359" s="181"/>
      <c r="I359" s="182">
        <f>ROUND(E359*H359,2)</f>
        <v>0</v>
      </c>
      <c r="J359" s="181"/>
      <c r="K359" s="182">
        <f>ROUND(E359*J359,2)</f>
        <v>0</v>
      </c>
      <c r="L359" s="182">
        <v>21</v>
      </c>
      <c r="M359" s="182">
        <f>G359*(1+L359/100)</f>
        <v>22.336600000000001</v>
      </c>
      <c r="N359" s="182">
        <v>0</v>
      </c>
      <c r="O359" s="182">
        <f>ROUND(E359*N359,2)</f>
        <v>0</v>
      </c>
      <c r="P359" s="182">
        <v>0</v>
      </c>
      <c r="Q359" s="182">
        <f>ROUND(E359*P359,2)</f>
        <v>0</v>
      </c>
      <c r="R359" s="182" t="s">
        <v>878</v>
      </c>
      <c r="S359" s="182" t="s">
        <v>185</v>
      </c>
      <c r="T359" s="183" t="s">
        <v>185</v>
      </c>
      <c r="U359" s="160">
        <v>0</v>
      </c>
      <c r="V359" s="160">
        <f>ROUND(E359*U359,2)</f>
        <v>0</v>
      </c>
      <c r="W359" s="160"/>
      <c r="X359" s="160" t="s">
        <v>300</v>
      </c>
      <c r="Y359" s="151"/>
      <c r="Z359" s="151"/>
      <c r="AA359" s="151"/>
      <c r="AB359" s="151"/>
      <c r="AC359" s="151"/>
      <c r="AD359" s="151"/>
      <c r="AE359" s="151"/>
      <c r="AF359" s="151"/>
      <c r="AG359" s="151" t="s">
        <v>301</v>
      </c>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1" x14ac:dyDescent="0.25">
      <c r="A360" s="158"/>
      <c r="B360" s="159"/>
      <c r="C360" s="269" t="s">
        <v>323</v>
      </c>
      <c r="D360" s="270"/>
      <c r="E360" s="270"/>
      <c r="F360" s="270"/>
      <c r="G360" s="270"/>
      <c r="H360" s="160"/>
      <c r="I360" s="160"/>
      <c r="J360" s="160"/>
      <c r="K360" s="160"/>
      <c r="L360" s="160"/>
      <c r="M360" s="160"/>
      <c r="N360" s="160"/>
      <c r="O360" s="160"/>
      <c r="P360" s="160"/>
      <c r="Q360" s="160"/>
      <c r="R360" s="160"/>
      <c r="S360" s="160"/>
      <c r="T360" s="160"/>
      <c r="U360" s="160"/>
      <c r="V360" s="160"/>
      <c r="W360" s="160"/>
      <c r="X360" s="160"/>
      <c r="Y360" s="151"/>
      <c r="Z360" s="151"/>
      <c r="AA360" s="151"/>
      <c r="AB360" s="151"/>
      <c r="AC360" s="151"/>
      <c r="AD360" s="151"/>
      <c r="AE360" s="151"/>
      <c r="AF360" s="151"/>
      <c r="AG360" s="151" t="s">
        <v>251</v>
      </c>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1" x14ac:dyDescent="0.25">
      <c r="A361" s="158"/>
      <c r="B361" s="159"/>
      <c r="C361" s="188" t="s">
        <v>303</v>
      </c>
      <c r="D361" s="164"/>
      <c r="E361" s="165"/>
      <c r="F361" s="160"/>
      <c r="G361" s="160"/>
      <c r="H361" s="160"/>
      <c r="I361" s="160"/>
      <c r="J361" s="160"/>
      <c r="K361" s="160"/>
      <c r="L361" s="160"/>
      <c r="M361" s="160"/>
      <c r="N361" s="160"/>
      <c r="O361" s="160"/>
      <c r="P361" s="160"/>
      <c r="Q361" s="160"/>
      <c r="R361" s="160"/>
      <c r="S361" s="160"/>
      <c r="T361" s="160"/>
      <c r="U361" s="160"/>
      <c r="V361" s="160"/>
      <c r="W361" s="160"/>
      <c r="X361" s="160"/>
      <c r="Y361" s="151"/>
      <c r="Z361" s="151"/>
      <c r="AA361" s="151"/>
      <c r="AB361" s="151"/>
      <c r="AC361" s="151"/>
      <c r="AD361" s="151"/>
      <c r="AE361" s="151"/>
      <c r="AF361" s="151"/>
      <c r="AG361" s="151" t="s">
        <v>192</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1" x14ac:dyDescent="0.25">
      <c r="A362" s="158"/>
      <c r="B362" s="159"/>
      <c r="C362" s="188" t="s">
        <v>2706</v>
      </c>
      <c r="D362" s="164"/>
      <c r="E362" s="165"/>
      <c r="F362" s="160"/>
      <c r="G362" s="160"/>
      <c r="H362" s="160"/>
      <c r="I362" s="160"/>
      <c r="J362" s="160"/>
      <c r="K362" s="160"/>
      <c r="L362" s="160"/>
      <c r="M362" s="160"/>
      <c r="N362" s="160"/>
      <c r="O362" s="160"/>
      <c r="P362" s="160"/>
      <c r="Q362" s="160"/>
      <c r="R362" s="160"/>
      <c r="S362" s="160"/>
      <c r="T362" s="160"/>
      <c r="U362" s="160"/>
      <c r="V362" s="160"/>
      <c r="W362" s="160"/>
      <c r="X362" s="160"/>
      <c r="Y362" s="151"/>
      <c r="Z362" s="151"/>
      <c r="AA362" s="151"/>
      <c r="AB362" s="151"/>
      <c r="AC362" s="151"/>
      <c r="AD362" s="151"/>
      <c r="AE362" s="151"/>
      <c r="AF362" s="151"/>
      <c r="AG362" s="151" t="s">
        <v>192</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5">
      <c r="A363" s="158"/>
      <c r="B363" s="159"/>
      <c r="C363" s="188" t="s">
        <v>2707</v>
      </c>
      <c r="D363" s="164"/>
      <c r="E363" s="165">
        <v>4.3999999999999997E-2</v>
      </c>
      <c r="F363" s="160"/>
      <c r="G363" s="160"/>
      <c r="H363" s="160"/>
      <c r="I363" s="160"/>
      <c r="J363" s="160"/>
      <c r="K363" s="160"/>
      <c r="L363" s="160"/>
      <c r="M363" s="160"/>
      <c r="N363" s="160"/>
      <c r="O363" s="160"/>
      <c r="P363" s="160"/>
      <c r="Q363" s="160"/>
      <c r="R363" s="160"/>
      <c r="S363" s="160"/>
      <c r="T363" s="160"/>
      <c r="U363" s="160"/>
      <c r="V363" s="160"/>
      <c r="W363" s="160"/>
      <c r="X363" s="160"/>
      <c r="Y363" s="151"/>
      <c r="Z363" s="151"/>
      <c r="AA363" s="151"/>
      <c r="AB363" s="151"/>
      <c r="AC363" s="151"/>
      <c r="AD363" s="151"/>
      <c r="AE363" s="151"/>
      <c r="AF363" s="151"/>
      <c r="AG363" s="151" t="s">
        <v>192</v>
      </c>
      <c r="AH363" s="151">
        <v>0</v>
      </c>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x14ac:dyDescent="0.25">
      <c r="A364" s="3"/>
      <c r="B364" s="4"/>
      <c r="C364" s="189"/>
      <c r="D364" s="6"/>
      <c r="E364" s="3"/>
      <c r="F364" s="3"/>
      <c r="G364" s="3"/>
      <c r="H364" s="3"/>
      <c r="I364" s="3"/>
      <c r="J364" s="3"/>
      <c r="K364" s="3"/>
      <c r="L364" s="3"/>
      <c r="M364" s="3"/>
      <c r="N364" s="3"/>
      <c r="O364" s="3"/>
      <c r="P364" s="3"/>
      <c r="Q364" s="3"/>
      <c r="R364" s="3"/>
      <c r="S364" s="3"/>
      <c r="T364" s="3"/>
      <c r="U364" s="3"/>
      <c r="V364" s="3"/>
      <c r="W364" s="3"/>
      <c r="X364" s="3"/>
      <c r="AE364">
        <v>15</v>
      </c>
      <c r="AF364">
        <v>21</v>
      </c>
      <c r="AG364" t="s">
        <v>168</v>
      </c>
    </row>
    <row r="365" spans="1:60" x14ac:dyDescent="0.25">
      <c r="A365" s="154"/>
      <c r="B365" s="155" t="s">
        <v>29</v>
      </c>
      <c r="C365" s="190"/>
      <c r="D365" s="156"/>
      <c r="E365" s="157"/>
      <c r="F365" s="157"/>
      <c r="G365" s="185">
        <f>G8+G47+G58+G79+G185</f>
        <v>560776.42999999993</v>
      </c>
      <c r="H365" s="3"/>
      <c r="I365" s="3"/>
      <c r="J365" s="3"/>
      <c r="K365" s="3"/>
      <c r="L365" s="3"/>
      <c r="M365" s="3"/>
      <c r="N365" s="3"/>
      <c r="O365" s="3"/>
      <c r="P365" s="3"/>
      <c r="Q365" s="3"/>
      <c r="R365" s="3"/>
      <c r="S365" s="3"/>
      <c r="T365" s="3"/>
      <c r="U365" s="3"/>
      <c r="V365" s="3"/>
      <c r="W365" s="3"/>
      <c r="X365" s="3"/>
      <c r="AE365">
        <f>SUMIF(L7:L363,AE364,G7:G363)</f>
        <v>0</v>
      </c>
      <c r="AF365">
        <f>SUMIF(L7:L363,AF364,G7:G363)</f>
        <v>560776.42999999982</v>
      </c>
      <c r="AG365" t="s">
        <v>233</v>
      </c>
    </row>
    <row r="366" spans="1:60" x14ac:dyDescent="0.25">
      <c r="C366" s="191"/>
      <c r="D366" s="10"/>
      <c r="AG366" t="s">
        <v>234</v>
      </c>
    </row>
    <row r="367" spans="1:60" x14ac:dyDescent="0.25">
      <c r="D367" s="10"/>
    </row>
    <row r="368" spans="1:60"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1DcYf1Q8f7LUI6ypmS4YG0qkDw/x0qXWkG6461iTDQo7x7R1YuRKxvBQ3802vUEuuy1B85IuW5pLNEQlrPu1/Q==" saltValue="TH/pvE8/ZW5jooVxTxoCvQ==" spinCount="100000" sheet="1"/>
  <mergeCells count="220">
    <mergeCell ref="C352:G352"/>
    <mergeCell ref="C353:G353"/>
    <mergeCell ref="C355:G355"/>
    <mergeCell ref="C360:G360"/>
    <mergeCell ref="C345:G345"/>
    <mergeCell ref="C346:G346"/>
    <mergeCell ref="C347:G347"/>
    <mergeCell ref="C349:G349"/>
    <mergeCell ref="C350:G350"/>
    <mergeCell ref="C351:G351"/>
    <mergeCell ref="C338:G338"/>
    <mergeCell ref="C339:G339"/>
    <mergeCell ref="C340:G340"/>
    <mergeCell ref="C341:G341"/>
    <mergeCell ref="C342:G342"/>
    <mergeCell ref="C343:G343"/>
    <mergeCell ref="C329:G329"/>
    <mergeCell ref="C330:G330"/>
    <mergeCell ref="C331:G331"/>
    <mergeCell ref="C333:G333"/>
    <mergeCell ref="C335:G335"/>
    <mergeCell ref="C336:G336"/>
    <mergeCell ref="C322:G322"/>
    <mergeCell ref="C323:G323"/>
    <mergeCell ref="C324:G324"/>
    <mergeCell ref="C325:G325"/>
    <mergeCell ref="C327:G327"/>
    <mergeCell ref="C328:G328"/>
    <mergeCell ref="C315:G315"/>
    <mergeCell ref="C316:G316"/>
    <mergeCell ref="C317:G317"/>
    <mergeCell ref="C318:G318"/>
    <mergeCell ref="C319:G319"/>
    <mergeCell ref="C320:G320"/>
    <mergeCell ref="C306:G306"/>
    <mergeCell ref="C308:G308"/>
    <mergeCell ref="C310:G310"/>
    <mergeCell ref="C311:G311"/>
    <mergeCell ref="C313:G313"/>
    <mergeCell ref="C314:G314"/>
    <mergeCell ref="C299:G299"/>
    <mergeCell ref="C300:G300"/>
    <mergeCell ref="C302:G302"/>
    <mergeCell ref="C303:G303"/>
    <mergeCell ref="C304:G304"/>
    <mergeCell ref="C305:G305"/>
    <mergeCell ref="C291:G291"/>
    <mergeCell ref="C293:G293"/>
    <mergeCell ref="C294:G294"/>
    <mergeCell ref="C295:G295"/>
    <mergeCell ref="C296:G296"/>
    <mergeCell ref="C298:G298"/>
    <mergeCell ref="C283:G283"/>
    <mergeCell ref="C284:G284"/>
    <mergeCell ref="C285:G285"/>
    <mergeCell ref="C286:G286"/>
    <mergeCell ref="C288:G288"/>
    <mergeCell ref="C290:G290"/>
    <mergeCell ref="C275:G275"/>
    <mergeCell ref="C276:G276"/>
    <mergeCell ref="C278:G278"/>
    <mergeCell ref="C279:G279"/>
    <mergeCell ref="C280:G280"/>
    <mergeCell ref="C282:G282"/>
    <mergeCell ref="C267:G267"/>
    <mergeCell ref="C269:G269"/>
    <mergeCell ref="C270:G270"/>
    <mergeCell ref="C272:G272"/>
    <mergeCell ref="C273:G273"/>
    <mergeCell ref="C274:G274"/>
    <mergeCell ref="C259:G259"/>
    <mergeCell ref="C260:G260"/>
    <mergeCell ref="C261:G261"/>
    <mergeCell ref="C262:G262"/>
    <mergeCell ref="C263:G263"/>
    <mergeCell ref="C265:G265"/>
    <mergeCell ref="C251:G251"/>
    <mergeCell ref="C252:G252"/>
    <mergeCell ref="C254:G254"/>
    <mergeCell ref="C255:G255"/>
    <mergeCell ref="C256:G256"/>
    <mergeCell ref="C257:G257"/>
    <mergeCell ref="C245:G245"/>
    <mergeCell ref="C246:G246"/>
    <mergeCell ref="C247:G247"/>
    <mergeCell ref="C248:G248"/>
    <mergeCell ref="C249:G249"/>
    <mergeCell ref="C250:G250"/>
    <mergeCell ref="C236:G236"/>
    <mergeCell ref="C237:G237"/>
    <mergeCell ref="C238:G238"/>
    <mergeCell ref="C240:G240"/>
    <mergeCell ref="C242:G242"/>
    <mergeCell ref="C243:G243"/>
    <mergeCell ref="C228:G228"/>
    <mergeCell ref="C229:G229"/>
    <mergeCell ref="C230:G230"/>
    <mergeCell ref="C231:G231"/>
    <mergeCell ref="C233:G233"/>
    <mergeCell ref="C234:G234"/>
    <mergeCell ref="C219:G219"/>
    <mergeCell ref="C220:G220"/>
    <mergeCell ref="C221:G221"/>
    <mergeCell ref="C223:G223"/>
    <mergeCell ref="C225:G225"/>
    <mergeCell ref="C226:G226"/>
    <mergeCell ref="C211:G211"/>
    <mergeCell ref="C212:G212"/>
    <mergeCell ref="C213:G213"/>
    <mergeCell ref="C214:G214"/>
    <mergeCell ref="C216:G216"/>
    <mergeCell ref="C217:G217"/>
    <mergeCell ref="C202:G202"/>
    <mergeCell ref="C203:G203"/>
    <mergeCell ref="C204:G204"/>
    <mergeCell ref="C206:G206"/>
    <mergeCell ref="C208:G208"/>
    <mergeCell ref="C209:G209"/>
    <mergeCell ref="C193:G193"/>
    <mergeCell ref="C195:G195"/>
    <mergeCell ref="C196:G196"/>
    <mergeCell ref="C197:G197"/>
    <mergeCell ref="C199:G199"/>
    <mergeCell ref="C200:G200"/>
    <mergeCell ref="C181:G181"/>
    <mergeCell ref="C186:G186"/>
    <mergeCell ref="C187:G187"/>
    <mergeCell ref="C188:G188"/>
    <mergeCell ref="C190:G190"/>
    <mergeCell ref="C192:G192"/>
    <mergeCell ref="C168:G168"/>
    <mergeCell ref="C170:G170"/>
    <mergeCell ref="C171:G171"/>
    <mergeCell ref="C173:G173"/>
    <mergeCell ref="C174:G174"/>
    <mergeCell ref="C176:G176"/>
    <mergeCell ref="C161:G161"/>
    <mergeCell ref="C162:G162"/>
    <mergeCell ref="C163:G163"/>
    <mergeCell ref="C164:G164"/>
    <mergeCell ref="C165:G165"/>
    <mergeCell ref="C167:G167"/>
    <mergeCell ref="C152:G152"/>
    <mergeCell ref="C153:G153"/>
    <mergeCell ref="C155:G155"/>
    <mergeCell ref="C156:G156"/>
    <mergeCell ref="C158:G158"/>
    <mergeCell ref="C160:G160"/>
    <mergeCell ref="C144:G144"/>
    <mergeCell ref="C145:G145"/>
    <mergeCell ref="C146:G146"/>
    <mergeCell ref="C147:G147"/>
    <mergeCell ref="C149:G149"/>
    <mergeCell ref="C150:G150"/>
    <mergeCell ref="C135:G135"/>
    <mergeCell ref="C137:G137"/>
    <mergeCell ref="C138:G138"/>
    <mergeCell ref="C140:G140"/>
    <mergeCell ref="C142:G142"/>
    <mergeCell ref="C143:G143"/>
    <mergeCell ref="C127:G127"/>
    <mergeCell ref="C128:G128"/>
    <mergeCell ref="C129:G129"/>
    <mergeCell ref="C131:G131"/>
    <mergeCell ref="C132:G132"/>
    <mergeCell ref="C134:G134"/>
    <mergeCell ref="C119:G119"/>
    <mergeCell ref="C120:G120"/>
    <mergeCell ref="C122:G122"/>
    <mergeCell ref="C124:G124"/>
    <mergeCell ref="C125:G125"/>
    <mergeCell ref="C126:G126"/>
    <mergeCell ref="C110:G110"/>
    <mergeCell ref="C111:G111"/>
    <mergeCell ref="C113:G113"/>
    <mergeCell ref="C114:G114"/>
    <mergeCell ref="C116:G116"/>
    <mergeCell ref="C117:G117"/>
    <mergeCell ref="C102:G102"/>
    <mergeCell ref="C103:G103"/>
    <mergeCell ref="C105:G105"/>
    <mergeCell ref="C107:G107"/>
    <mergeCell ref="C108:G108"/>
    <mergeCell ref="C109:G109"/>
    <mergeCell ref="C95:G95"/>
    <mergeCell ref="C97:G97"/>
    <mergeCell ref="C98:G98"/>
    <mergeCell ref="C99:G99"/>
    <mergeCell ref="C100:G100"/>
    <mergeCell ref="C101:G101"/>
    <mergeCell ref="C87:G87"/>
    <mergeCell ref="C88:G88"/>
    <mergeCell ref="C89:G89"/>
    <mergeCell ref="C91:G91"/>
    <mergeCell ref="C92:G92"/>
    <mergeCell ref="C94:G94"/>
    <mergeCell ref="C71:G71"/>
    <mergeCell ref="C80:G80"/>
    <mergeCell ref="C81:G81"/>
    <mergeCell ref="C82:G82"/>
    <mergeCell ref="C84:G84"/>
    <mergeCell ref="C86:G86"/>
    <mergeCell ref="C68:G68"/>
    <mergeCell ref="C69:G69"/>
    <mergeCell ref="C70:G70"/>
    <mergeCell ref="C49:G49"/>
    <mergeCell ref="C54:G54"/>
    <mergeCell ref="C60:G60"/>
    <mergeCell ref="C62:G62"/>
    <mergeCell ref="C63:G63"/>
    <mergeCell ref="C64:G64"/>
    <mergeCell ref="A1:G1"/>
    <mergeCell ref="C2:G2"/>
    <mergeCell ref="C3:G3"/>
    <mergeCell ref="C4:G4"/>
    <mergeCell ref="C37:G37"/>
    <mergeCell ref="C39:G39"/>
    <mergeCell ref="C65:G65"/>
    <mergeCell ref="C66:G66"/>
    <mergeCell ref="C67:G6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594E9-891D-4B2A-9A84-013B26F7C518}">
  <sheetPr>
    <outlinePr summaryBelow="0"/>
  </sheetPr>
  <dimension ref="A1:BH5000"/>
  <sheetViews>
    <sheetView workbookViewId="0">
      <pane ySplit="7" topLeftCell="A31" activePane="bottomLeft" state="frozen"/>
      <selection pane="bottomLeft" activeCell="C46" sqref="C46"/>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86</v>
      </c>
      <c r="C4" s="266" t="s">
        <v>87</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144</v>
      </c>
      <c r="C8" s="186" t="s">
        <v>145</v>
      </c>
      <c r="D8" s="169"/>
      <c r="E8" s="170"/>
      <c r="F8" s="171"/>
      <c r="G8" s="171">
        <f>SUMIF(AG9:AG31,"&lt;&gt;NOR",G9:G31)</f>
        <v>1275625.44</v>
      </c>
      <c r="H8" s="171"/>
      <c r="I8" s="171">
        <f>SUM(I9:I31)</f>
        <v>0</v>
      </c>
      <c r="J8" s="171"/>
      <c r="K8" s="171">
        <f>SUM(K9:K31)</f>
        <v>0</v>
      </c>
      <c r="L8" s="171"/>
      <c r="M8" s="171">
        <f>SUM(M9:M31)</f>
        <v>1543506.7823999999</v>
      </c>
      <c r="N8" s="171"/>
      <c r="O8" s="171">
        <f>SUM(O9:O31)</f>
        <v>0</v>
      </c>
      <c r="P8" s="171"/>
      <c r="Q8" s="171">
        <f>SUM(Q9:Q31)</f>
        <v>0</v>
      </c>
      <c r="R8" s="171"/>
      <c r="S8" s="171"/>
      <c r="T8" s="172"/>
      <c r="U8" s="166"/>
      <c r="V8" s="166">
        <f>SUM(V9:V31)</f>
        <v>0</v>
      </c>
      <c r="W8" s="166"/>
      <c r="X8" s="166"/>
      <c r="AG8" t="s">
        <v>182</v>
      </c>
    </row>
    <row r="9" spans="1:60" outlineLevel="1" x14ac:dyDescent="0.25">
      <c r="A9" s="177">
        <v>1</v>
      </c>
      <c r="B9" s="178" t="s">
        <v>2367</v>
      </c>
      <c r="C9" s="187" t="s">
        <v>2709</v>
      </c>
      <c r="D9" s="179" t="s">
        <v>237</v>
      </c>
      <c r="E9" s="180">
        <v>64.935000000000002</v>
      </c>
      <c r="F9" s="181">
        <v>1824</v>
      </c>
      <c r="G9" s="182">
        <f>ROUND(E9*F9,2)</f>
        <v>118441.44</v>
      </c>
      <c r="H9" s="181"/>
      <c r="I9" s="182">
        <f>ROUND(E9*H9,2)</f>
        <v>0</v>
      </c>
      <c r="J9" s="181"/>
      <c r="K9" s="182">
        <f>ROUND(E9*J9,2)</f>
        <v>0</v>
      </c>
      <c r="L9" s="182">
        <v>21</v>
      </c>
      <c r="M9" s="182">
        <f>G9*(1+L9/100)</f>
        <v>143314.14240000001</v>
      </c>
      <c r="N9" s="182">
        <v>0</v>
      </c>
      <c r="O9" s="182">
        <f>ROUND(E9*N9,2)</f>
        <v>0</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260" t="s">
        <v>2710</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ht="41.4" outlineLevel="1" x14ac:dyDescent="0.25">
      <c r="A11" s="158"/>
      <c r="B11" s="159"/>
      <c r="C11" s="271" t="s">
        <v>2711</v>
      </c>
      <c r="D11" s="272"/>
      <c r="E11" s="272"/>
      <c r="F11" s="272"/>
      <c r="G11" s="272"/>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190</v>
      </c>
      <c r="AH11" s="151"/>
      <c r="AI11" s="151"/>
      <c r="AJ11" s="151"/>
      <c r="AK11" s="151"/>
      <c r="AL11" s="151"/>
      <c r="AM11" s="151"/>
      <c r="AN11" s="151"/>
      <c r="AO11" s="151"/>
      <c r="AP11" s="151"/>
      <c r="AQ11" s="151"/>
      <c r="AR11" s="151"/>
      <c r="AS11" s="151"/>
      <c r="AT11" s="151"/>
      <c r="AU11" s="151"/>
      <c r="AV11" s="151"/>
      <c r="AW11" s="151"/>
      <c r="AX11" s="151"/>
      <c r="AY11" s="151"/>
      <c r="AZ11" s="151"/>
      <c r="BA11" s="184" t="str">
        <f>C11</f>
        <v>a) místnost č.DJ 301 - konzervace a ošetření polychromovaných gotických trámů č. 1 - 3, 7 - 9, 12, 15, 16 -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 - vyztužení stropní konstrukce (východní zhlaví):</v>
      </c>
      <c r="BB11" s="151"/>
      <c r="BC11" s="151"/>
      <c r="BD11" s="151"/>
      <c r="BE11" s="151"/>
      <c r="BF11" s="151"/>
      <c r="BG11" s="151"/>
      <c r="BH11" s="151"/>
    </row>
    <row r="12" spans="1:60" outlineLevel="1" x14ac:dyDescent="0.25">
      <c r="A12" s="158"/>
      <c r="B12" s="159"/>
      <c r="C12" s="192" t="s">
        <v>204</v>
      </c>
      <c r="D12" s="161"/>
      <c r="E12" s="162"/>
      <c r="F12" s="163"/>
      <c r="G12" s="163"/>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190</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41.4" outlineLevel="1" x14ac:dyDescent="0.25">
      <c r="A13" s="158"/>
      <c r="B13" s="159"/>
      <c r="C13" s="271" t="s">
        <v>2712</v>
      </c>
      <c r="D13" s="272"/>
      <c r="E13" s="272"/>
      <c r="F13" s="272"/>
      <c r="G13" s="272"/>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190</v>
      </c>
      <c r="AH13" s="151"/>
      <c r="AI13" s="151"/>
      <c r="AJ13" s="151"/>
      <c r="AK13" s="151"/>
      <c r="AL13" s="151"/>
      <c r="AM13" s="151"/>
      <c r="AN13" s="151"/>
      <c r="AO13" s="151"/>
      <c r="AP13" s="151"/>
      <c r="AQ13" s="151"/>
      <c r="AR13" s="151"/>
      <c r="AS13" s="151"/>
      <c r="AT13" s="151"/>
      <c r="AU13" s="151"/>
      <c r="AV13" s="151"/>
      <c r="AW13" s="151"/>
      <c r="AX13" s="151"/>
      <c r="AY13" s="151"/>
      <c r="AZ13" s="151"/>
      <c r="BA13" s="184" t="str">
        <f>C13</f>
        <v>b) místnost č.DJ 302 - konzervace a ošetření gotických trámů bez polychromie č. 7,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3" s="151"/>
      <c r="BC13" s="151"/>
      <c r="BD13" s="151"/>
      <c r="BE13" s="151"/>
      <c r="BF13" s="151"/>
      <c r="BG13" s="151"/>
      <c r="BH13" s="151"/>
    </row>
    <row r="14" spans="1:60" outlineLevel="1" x14ac:dyDescent="0.25">
      <c r="A14" s="158"/>
      <c r="B14" s="159"/>
      <c r="C14" s="192" t="s">
        <v>204</v>
      </c>
      <c r="D14" s="161"/>
      <c r="E14" s="162"/>
      <c r="F14" s="163"/>
      <c r="G14" s="163"/>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190</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ht="41.4" outlineLevel="1" x14ac:dyDescent="0.25">
      <c r="A15" s="158"/>
      <c r="B15" s="159"/>
      <c r="C15" s="271" t="s">
        <v>2713</v>
      </c>
      <c r="D15" s="272"/>
      <c r="E15" s="272"/>
      <c r="F15" s="272"/>
      <c r="G15" s="272"/>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190</v>
      </c>
      <c r="AH15" s="151"/>
      <c r="AI15" s="151"/>
      <c r="AJ15" s="151"/>
      <c r="AK15" s="151"/>
      <c r="AL15" s="151"/>
      <c r="AM15" s="151"/>
      <c r="AN15" s="151"/>
      <c r="AO15" s="151"/>
      <c r="AP15" s="151"/>
      <c r="AQ15" s="151"/>
      <c r="AR15" s="151"/>
      <c r="AS15" s="151"/>
      <c r="AT15" s="151"/>
      <c r="AU15" s="151"/>
      <c r="AV15" s="151"/>
      <c r="AW15" s="151"/>
      <c r="AX15" s="151"/>
      <c r="AY15" s="151"/>
      <c r="AZ15" s="151"/>
      <c r="BA15" s="184" t="str">
        <f>C15</f>
        <v>c) místnost č.DJ 303 - konzervace a ošetření gotických trámů bez polychromie č. 6, 9 - finální rozsah restaurátorských zásahů bude upřesněn v rámci zpracování podrobného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v>
      </c>
      <c r="BB15" s="151"/>
      <c r="BC15" s="151"/>
      <c r="BD15" s="151"/>
      <c r="BE15" s="151"/>
      <c r="BF15" s="151"/>
      <c r="BG15" s="151"/>
      <c r="BH15" s="151"/>
    </row>
    <row r="16" spans="1:60" outlineLevel="1" x14ac:dyDescent="0.25">
      <c r="A16" s="158"/>
      <c r="B16" s="159"/>
      <c r="C16" s="188" t="s">
        <v>1501</v>
      </c>
      <c r="D16" s="164"/>
      <c r="E16" s="165"/>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1640</v>
      </c>
      <c r="D17" s="164"/>
      <c r="E17" s="165"/>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2714</v>
      </c>
      <c r="D18" s="164"/>
      <c r="E18" s="165">
        <v>41.174999999999997</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2715</v>
      </c>
      <c r="D19" s="164"/>
      <c r="E19" s="165">
        <v>11.88</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2716</v>
      </c>
      <c r="D20" s="164"/>
      <c r="E20" s="165">
        <v>11.88</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ht="20.399999999999999" outlineLevel="1" x14ac:dyDescent="0.25">
      <c r="A21" s="177">
        <v>2</v>
      </c>
      <c r="B21" s="178" t="s">
        <v>144</v>
      </c>
      <c r="C21" s="187" t="s">
        <v>2717</v>
      </c>
      <c r="D21" s="179" t="s">
        <v>237</v>
      </c>
      <c r="E21" s="180">
        <v>196.8</v>
      </c>
      <c r="F21" s="181">
        <v>5880</v>
      </c>
      <c r="G21" s="182">
        <f>ROUND(E21*F21,2)</f>
        <v>1157184</v>
      </c>
      <c r="H21" s="181"/>
      <c r="I21" s="182">
        <f>ROUND(E21*H21,2)</f>
        <v>0</v>
      </c>
      <c r="J21" s="181"/>
      <c r="K21" s="182">
        <f>ROUND(E21*J21,2)</f>
        <v>0</v>
      </c>
      <c r="L21" s="182">
        <v>21</v>
      </c>
      <c r="M21" s="182">
        <f>G21*(1+L21/100)</f>
        <v>1400192.64</v>
      </c>
      <c r="N21" s="182">
        <v>0</v>
      </c>
      <c r="O21" s="182">
        <f>ROUND(E21*N21,2)</f>
        <v>0</v>
      </c>
      <c r="P21" s="182">
        <v>0</v>
      </c>
      <c r="Q21" s="182">
        <f>ROUND(E21*P21,2)</f>
        <v>0</v>
      </c>
      <c r="R21" s="182"/>
      <c r="S21" s="182" t="s">
        <v>277</v>
      </c>
      <c r="T21" s="183" t="s">
        <v>186</v>
      </c>
      <c r="U21" s="160">
        <v>0</v>
      </c>
      <c r="V21" s="160">
        <f>ROUND(E21*U21,2)</f>
        <v>0</v>
      </c>
      <c r="W21" s="160"/>
      <c r="X21" s="160" t="s">
        <v>239</v>
      </c>
      <c r="Y21" s="151"/>
      <c r="Z21" s="151"/>
      <c r="AA21" s="151"/>
      <c r="AB21" s="151"/>
      <c r="AC21" s="151"/>
      <c r="AD21" s="151"/>
      <c r="AE21" s="151"/>
      <c r="AF21" s="151"/>
      <c r="AG21" s="151" t="s">
        <v>240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260" t="s">
        <v>2710</v>
      </c>
      <c r="D22" s="261"/>
      <c r="E22" s="261"/>
      <c r="F22" s="261"/>
      <c r="G22" s="261"/>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190</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92" t="s">
        <v>204</v>
      </c>
      <c r="D23" s="161"/>
      <c r="E23" s="162"/>
      <c r="F23" s="163"/>
      <c r="G23" s="163"/>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ht="112.8" outlineLevel="1" x14ac:dyDescent="0.25">
      <c r="A24" s="158"/>
      <c r="B24" s="159"/>
      <c r="C24" s="271" t="s">
        <v>2718</v>
      </c>
      <c r="D24" s="272"/>
      <c r="E24" s="272"/>
      <c r="F24" s="272"/>
      <c r="G24" s="272"/>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190</v>
      </c>
      <c r="AH24" s="151"/>
      <c r="AI24" s="151"/>
      <c r="AJ24" s="151"/>
      <c r="AK24" s="151"/>
      <c r="AL24" s="151"/>
      <c r="AM24" s="151"/>
      <c r="AN24" s="151"/>
      <c r="AO24" s="151"/>
      <c r="AP24" s="151"/>
      <c r="AQ24" s="151"/>
      <c r="AR24" s="151"/>
      <c r="AS24" s="151"/>
      <c r="AT24" s="151"/>
      <c r="AU24" s="151"/>
      <c r="AV24" s="151"/>
      <c r="AW24" s="151"/>
      <c r="AX24" s="151"/>
      <c r="AY24" s="151"/>
      <c r="AZ24" s="151"/>
      <c r="BA24" s="184" t="str">
        <f>C24</f>
        <v>Obecný předpoklad ochrany a konzervace vysoce hodnotné gotické a renesanční malířské výzdoba stěn komnat Donjonu DJ_302 a DJ_303: - zachování všech vrstev autentické malířské výzdoby včetně mladších úprav a zásahů - restaurátorsko-konzervační ošetření s minimálními zásahy do hmoty a vzhledu - finální rozsah restaurátorských zásahů bude upřesněn v rámci zpracování podrobného a rozšířeného restaurátorského záměru, provedeného zhotovitelem stavby před započetím prací (specializovaným restaurátorem s příslušnou licencí MK ČR) a odsouhlaseného samostatným ZS KÚ KK, a to na základě „Restaurátorsko-konzervátorských intencí pro restaurování vybraných prostor hradu Bečov nad Teplou“ Individuální přístup ke konzervaci a stabilizaci všech prvků, konstrukcí a povrchů místnosti, který bude předmětem samostatného restaurátorského záměru. Předpokladem je přísná konzervace vzácných omítek a malířské výzdoby, kde nebude přednostně preferována některá z vývojových etap a výzdoby prostoru, ale bude tento unikátní prostor konzervován jako otevřená kniha stavebního a historického vývoje, a to ideálně z pohledu koncepce projektu včetně stop historických období, která nepatřila k období jeho největšího významu. Předpokládané zásahy a úpravy budou vedeny snahou individuálně řešené stabilizace a konzervace, které zajistí uchování této významné památky bez ztráty její vypovídací hodnoty v současnosti pro budoucí generace. 3. NP – DRUHÉ PATRO – Donjon m. č. DJ_302 – jihozápad. m. strana karty: II</v>
      </c>
      <c r="BB24" s="151"/>
      <c r="BC24" s="151"/>
      <c r="BD24" s="151"/>
      <c r="BE24" s="151"/>
      <c r="BF24" s="151"/>
      <c r="BG24" s="151"/>
      <c r="BH24" s="151"/>
    </row>
    <row r="25" spans="1:60" ht="21" outlineLevel="1" x14ac:dyDescent="0.25">
      <c r="A25" s="158"/>
      <c r="B25" s="159"/>
      <c r="C25" s="271" t="s">
        <v>2724</v>
      </c>
      <c r="D25" s="272"/>
      <c r="E25" s="272"/>
      <c r="F25" s="272"/>
      <c r="G25" s="272"/>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190</v>
      </c>
      <c r="AH25" s="151"/>
      <c r="AI25" s="151"/>
      <c r="AJ25" s="151"/>
      <c r="AK25" s="151"/>
      <c r="AL25" s="151"/>
      <c r="AM25" s="151"/>
      <c r="AN25" s="151"/>
      <c r="AO25" s="151"/>
      <c r="AP25" s="151"/>
      <c r="AQ25" s="151"/>
      <c r="AR25" s="151"/>
      <c r="AS25" s="151"/>
      <c r="AT25" s="151"/>
      <c r="AU25" s="151"/>
      <c r="AV25" s="151"/>
      <c r="AW25" s="151"/>
      <c r="AX25" s="151"/>
      <c r="AY25" s="151"/>
      <c r="AZ25" s="151"/>
      <c r="BA25" s="184" t="str">
        <f>C25</f>
        <v>NKP SHaZ BEČOV NAD TEPLOU - SO 05 RESTAUROVÁNÍ HORNÍHO HRADU - AKTUALIZACE 03/2021 • NPÚ ÚPS V PRAZE PD PRO PROVEDENÍ STAVBY • ING. ARCH. MIROSLAV TUPÝ, BŘEZEN 2021</v>
      </c>
      <c r="BB25" s="151"/>
      <c r="BC25" s="151"/>
      <c r="BD25" s="151"/>
      <c r="BE25" s="151"/>
      <c r="BF25" s="151"/>
      <c r="BG25" s="151"/>
      <c r="BH25" s="151"/>
    </row>
    <row r="26" spans="1:60" ht="286.2" outlineLevel="1" x14ac:dyDescent="0.25">
      <c r="A26" s="158"/>
      <c r="B26" s="159"/>
      <c r="C26" s="271" t="s">
        <v>2719</v>
      </c>
      <c r="D26" s="272"/>
      <c r="E26" s="272"/>
      <c r="F26" s="272"/>
      <c r="G26" s="272"/>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190</v>
      </c>
      <c r="AH26" s="151"/>
      <c r="AI26" s="151"/>
      <c r="AJ26" s="151"/>
      <c r="AK26" s="151"/>
      <c r="AL26" s="151"/>
      <c r="AM26" s="151"/>
      <c r="AN26" s="151"/>
      <c r="AO26" s="151"/>
      <c r="AP26" s="151"/>
      <c r="AQ26" s="151"/>
      <c r="AR26" s="151"/>
      <c r="AS26" s="151"/>
      <c r="AT26" s="151"/>
      <c r="AU26" s="151"/>
      <c r="AV26" s="151"/>
      <c r="AW26" s="151"/>
      <c r="AX26" s="151"/>
      <c r="AY26" s="151"/>
      <c r="AZ26" s="151"/>
      <c r="BA26" s="184" t="str">
        <f>C26</f>
        <v>Předpoklad ochrany, obnovy a konzervace: Šetrné vyčištění trhlin a dutin vysátím prachu a nečistot. Zatmelení hloubkových stabilizovaných trhlin různé šířky, délky a hloubky probarveným (tónovaným) vápenným tmelem pod líc stávající omítky, bez přesahů a změn přilehlých omítek a maleb, ověřené na vzorcích. Odstín tmelů předpoklad předběžně v odstínu tmavší okr, s cílem opticky potlačit vnímání trhlin a tmelů. Jemné šetrné očištění výmalby od prachu a nečistot v celé ploše po odstranění a oddělení prašných zdrojů. Podchycení uvolněných omítek, injektáže a podtmelení, dle detailního průzkumu tam, kde jsou partie omítek s vzácnými malbami uvolněny. Barevné retuše nových i starších tmelů trhlin a tmelů podchycení omítek, ověřené na vzorcích, stávající lokální tmelení je provedeno ve výrazně světlém tmelu. Jakékoliv razantnější zásahy do struktury maleb nad rámec konzervace a zajištění jsou z pohledu koncepce projektu nežádoucí (zvl. scelují retuše). Koncepce projektu preferuje ponechání zbytků svrchních utilitárních vápenných nátěrů (lokálně zachovaná bílá líčka) in situ. Bude-li specializovaným restaurátorem s příslušnou licencí MK ČR (vzhledem k nutnému zachování a stabilizaci cenné nástěnné výmalby) vyhodnoceno toto jinak, budou nátěry odstraněny citlivě a lokálně. Výsledné řešení bude navrženo a odůvodněno specializovaným restaurátorem s příslušnou licencí MK ČR v nově zpracovaném restaurátorském záměru. Odstraňování mladších malířských vrstev (viz popis stěn) ve prospěch původně středověké výzdoby na omítce v hloubce omítkového souvrství je z pohledu projektu zcela nežádoucí. Lokální barevné retuše či zakrývání starších restaurátorských sond výmalby a omítek se nepředpokládají. Lokální retuše povrchu, struktury a barevnosti mladších zazdívek a různých stop stavebních úprav a omítkových vysprávek nejsou plánovány. Veškeré restaurátorsko-konzervační zásahy budou prováděny v intencích projektu, který koncepčně vychází z přísně konzervačních premis. V maximální možné míře je proto též preferována snaha o minimalizaci konzervačních materiálů do struktury historických omítek s malbou, ovšemže s tím, že musí být upřednostněna konzervační stabilizace a vizuální zachování díla. Konkrétní řešení navrhne specializovaný restaurátor s příslušnou licencí MK ČR po konzultaci s projektantem a odbornými a výkonnými pracovníky státní památkové péče. Návrh konkrétních technologických postupů bude zpřesněn s využitím výsledků materiálových rozborů omítek a maleb pro konkrétní situace, ověřen na malých vzorcích a konzultován průběžně s odbornými a výkonnými pracovníky státní památkové péče. Uvažované restaurátorské práce předpokládají i po dokončení realizace pravidelnou kontrolu a revizi a dílčí doplňkové konzervační práce dle potřeby vzešlé z vyhodnocení situace. Vliv přirozeného osvětlení na nástěnné malby bude případně upraven použitím ochranné UV folie na zasklení stávajících oken. Komnaty Donjonu jako celý objekt hradu nebudou elektrifikovány, a tedy nebude osazeno umělé osvětlení a ani jiné kabelové instalační rozvody. Případné nasvětlení při prohlídkách může být řešeno mobilními svítidly. Východní stěna: Malby pozdně gotické a renesanční, vrstvy odhalují situaci portálu. Mezi starší vrstvou malby přemístěn portál na opačný líc dveřní niky. Kamenný, bohatě profilovaný portál (Pluhovské erby), osazen druhotně lícem do místnosti, kdysi snad byl v téže nice ale lícem do vedlejší východní síně. Jižněji od portálu otisky bývalých odstraněných kamen, otisk překryt hliněnou omítkou s plevami a třískami, okrajová místa přechodu kamen na stěnu jsou částečně očazená a vypálená. Okraje omítky v gotice a renesanci zjevné nad podlahou - podlaha tehdy o 20 – 25 cm výše než dnes. Trámky pro ukotvení bývalého deštění stěn po všech čtyřech stěnách, lokálně zbylé zatlučené gotické hřebíky. Zazděný trámek ve stěně zkrácen na jižním konci stěny o 180 cm od kouta, v místě bývalých kamen.</v>
      </c>
      <c r="BB26" s="151"/>
      <c r="BC26" s="151"/>
      <c r="BD26" s="151"/>
      <c r="BE26" s="151"/>
      <c r="BF26" s="151"/>
      <c r="BG26" s="151"/>
      <c r="BH26" s="151"/>
    </row>
    <row r="27" spans="1:60" outlineLevel="1" x14ac:dyDescent="0.25">
      <c r="A27" s="158"/>
      <c r="B27" s="159"/>
      <c r="C27" s="271" t="s">
        <v>2271</v>
      </c>
      <c r="D27" s="272"/>
      <c r="E27" s="272"/>
      <c r="F27" s="272"/>
      <c r="G27" s="272"/>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190</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2720</v>
      </c>
      <c r="D28" s="164"/>
      <c r="E28" s="165"/>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2721</v>
      </c>
      <c r="D29" s="164"/>
      <c r="E29" s="165"/>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2722</v>
      </c>
      <c r="D30" s="164"/>
      <c r="E30" s="165">
        <v>96.7</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2723</v>
      </c>
      <c r="D31" s="164"/>
      <c r="E31" s="165">
        <v>100.1</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x14ac:dyDescent="0.25">
      <c r="A32" s="3"/>
      <c r="B32" s="4"/>
      <c r="C32" s="189"/>
      <c r="D32" s="6"/>
      <c r="E32" s="3"/>
      <c r="F32" s="3"/>
      <c r="G32" s="3"/>
      <c r="H32" s="3"/>
      <c r="I32" s="3"/>
      <c r="J32" s="3"/>
      <c r="K32" s="3"/>
      <c r="L32" s="3"/>
      <c r="M32" s="3"/>
      <c r="N32" s="3"/>
      <c r="O32" s="3"/>
      <c r="P32" s="3"/>
      <c r="Q32" s="3"/>
      <c r="R32" s="3"/>
      <c r="S32" s="3"/>
      <c r="T32" s="3"/>
      <c r="U32" s="3"/>
      <c r="V32" s="3"/>
      <c r="W32" s="3"/>
      <c r="X32" s="3"/>
      <c r="AE32">
        <v>15</v>
      </c>
      <c r="AF32">
        <v>21</v>
      </c>
      <c r="AG32" t="s">
        <v>168</v>
      </c>
    </row>
    <row r="33" spans="1:33" x14ac:dyDescent="0.25">
      <c r="A33" s="154"/>
      <c r="B33" s="155" t="s">
        <v>29</v>
      </c>
      <c r="C33" s="190"/>
      <c r="D33" s="156"/>
      <c r="E33" s="157"/>
      <c r="F33" s="157"/>
      <c r="G33" s="185">
        <f>G8</f>
        <v>1275625.44</v>
      </c>
      <c r="H33" s="3"/>
      <c r="I33" s="3"/>
      <c r="J33" s="3"/>
      <c r="K33" s="3"/>
      <c r="L33" s="3"/>
      <c r="M33" s="3"/>
      <c r="N33" s="3"/>
      <c r="O33" s="3"/>
      <c r="P33" s="3"/>
      <c r="Q33" s="3"/>
      <c r="R33" s="3"/>
      <c r="S33" s="3"/>
      <c r="T33" s="3"/>
      <c r="U33" s="3"/>
      <c r="V33" s="3"/>
      <c r="W33" s="3"/>
      <c r="X33" s="3"/>
      <c r="AE33">
        <f>SUMIF(L7:L31,AE32,G7:G31)</f>
        <v>0</v>
      </c>
      <c r="AF33">
        <f>SUMIF(L7:L31,AF32,G7:G31)</f>
        <v>1275625.44</v>
      </c>
      <c r="AG33" t="s">
        <v>233</v>
      </c>
    </row>
    <row r="34" spans="1:33" x14ac:dyDescent="0.25">
      <c r="C34" s="191"/>
      <c r="D34" s="10"/>
      <c r="AG34" t="s">
        <v>234</v>
      </c>
    </row>
    <row r="35" spans="1:33" x14ac:dyDescent="0.25">
      <c r="D35" s="10"/>
    </row>
    <row r="36" spans="1:33" x14ac:dyDescent="0.25">
      <c r="D36" s="10"/>
    </row>
    <row r="37" spans="1:33" x14ac:dyDescent="0.25">
      <c r="D37" s="10"/>
    </row>
    <row r="38" spans="1:33" x14ac:dyDescent="0.25">
      <c r="D38" s="10"/>
    </row>
    <row r="39" spans="1:33" x14ac:dyDescent="0.25">
      <c r="D39" s="10"/>
    </row>
    <row r="40" spans="1:33" x14ac:dyDescent="0.25">
      <c r="D40" s="10"/>
    </row>
    <row r="41" spans="1:33" x14ac:dyDescent="0.25">
      <c r="D41" s="10"/>
    </row>
    <row r="42" spans="1:33" x14ac:dyDescent="0.25">
      <c r="D42" s="10"/>
    </row>
    <row r="43" spans="1:33" x14ac:dyDescent="0.25">
      <c r="D43" s="10"/>
    </row>
    <row r="44" spans="1:33" x14ac:dyDescent="0.25">
      <c r="D44" s="10"/>
    </row>
    <row r="45" spans="1:33" x14ac:dyDescent="0.25">
      <c r="D45" s="10"/>
    </row>
    <row r="46" spans="1:33" x14ac:dyDescent="0.25">
      <c r="D46" s="10"/>
    </row>
    <row r="47" spans="1:33" x14ac:dyDescent="0.25">
      <c r="D47" s="10"/>
    </row>
    <row r="48" spans="1: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H7WlKBBLG/1AIveWuAMXGvGsmTaLafhhbRrCA8B+mp7FWTsWIX3HEgiPvEDde28012sOra1alI5jxWpoCvAHw==" saltValue="NE90hSOdQ8BHUREpbkso7A==" spinCount="100000" sheet="1"/>
  <mergeCells count="13">
    <mergeCell ref="C27:G27"/>
    <mergeCell ref="C13:G13"/>
    <mergeCell ref="C15:G15"/>
    <mergeCell ref="C22:G22"/>
    <mergeCell ref="C24:G24"/>
    <mergeCell ref="C25:G25"/>
    <mergeCell ref="C26:G26"/>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CA8F-75F8-4D81-928C-87BE35AEE7F0}">
  <sheetPr>
    <outlinePr summaryBelow="0"/>
  </sheetPr>
  <dimension ref="A1:BH5000"/>
  <sheetViews>
    <sheetView workbookViewId="0">
      <pane ySplit="7" topLeftCell="A229" activePane="bottomLeft" state="frozen"/>
      <selection pane="bottomLeft" activeCell="F244" sqref="F24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71</v>
      </c>
      <c r="C4" s="266" t="s">
        <v>88</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118</v>
      </c>
      <c r="C8" s="186" t="s">
        <v>119</v>
      </c>
      <c r="D8" s="169"/>
      <c r="E8" s="170"/>
      <c r="F8" s="171"/>
      <c r="G8" s="171">
        <f>SUMIF(AG9:AG26,"&lt;&gt;NOR",G9:G26)</f>
        <v>26234.16</v>
      </c>
      <c r="H8" s="171"/>
      <c r="I8" s="171">
        <f>SUM(I9:I26)</f>
        <v>0</v>
      </c>
      <c r="J8" s="171"/>
      <c r="K8" s="171">
        <f>SUM(K9:K26)</f>
        <v>0</v>
      </c>
      <c r="L8" s="171"/>
      <c r="M8" s="171">
        <f>SUM(M9:M26)</f>
        <v>31743.333599999998</v>
      </c>
      <c r="N8" s="171"/>
      <c r="O8" s="171">
        <f>SUM(O9:O26)</f>
        <v>0.49</v>
      </c>
      <c r="P8" s="171"/>
      <c r="Q8" s="171">
        <f>SUM(Q9:Q26)</f>
        <v>0</v>
      </c>
      <c r="R8" s="171"/>
      <c r="S8" s="171"/>
      <c r="T8" s="172"/>
      <c r="U8" s="166"/>
      <c r="V8" s="166">
        <f>SUM(V9:V26)</f>
        <v>0</v>
      </c>
      <c r="W8" s="166"/>
      <c r="X8" s="166"/>
      <c r="AG8" t="s">
        <v>182</v>
      </c>
    </row>
    <row r="9" spans="1:60" outlineLevel="1" x14ac:dyDescent="0.25">
      <c r="A9" s="177">
        <v>1</v>
      </c>
      <c r="B9" s="178" t="s">
        <v>2269</v>
      </c>
      <c r="C9" s="187" t="s">
        <v>2270</v>
      </c>
      <c r="D9" s="179" t="s">
        <v>237</v>
      </c>
      <c r="E9" s="180">
        <v>3.2730000000000001</v>
      </c>
      <c r="F9" s="181">
        <v>1920</v>
      </c>
      <c r="G9" s="182">
        <f>ROUND(E9*F9,2)</f>
        <v>6284.16</v>
      </c>
      <c r="H9" s="181"/>
      <c r="I9" s="182">
        <f>ROUND(E9*H9,2)</f>
        <v>0</v>
      </c>
      <c r="J9" s="181"/>
      <c r="K9" s="182">
        <f>ROUND(E9*J9,2)</f>
        <v>0</v>
      </c>
      <c r="L9" s="182">
        <v>21</v>
      </c>
      <c r="M9" s="182">
        <f>G9*(1+L9/100)</f>
        <v>7603.8335999999999</v>
      </c>
      <c r="N9" s="182">
        <v>0.05</v>
      </c>
      <c r="O9" s="182">
        <f>ROUND(E9*N9,2)</f>
        <v>0.16</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188" t="s">
        <v>2000</v>
      </c>
      <c r="D10" s="164"/>
      <c r="E10" s="165"/>
      <c r="F10" s="160"/>
      <c r="G10" s="16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192</v>
      </c>
      <c r="AH10" s="151">
        <v>0</v>
      </c>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2725</v>
      </c>
      <c r="D11" s="164"/>
      <c r="E11" s="165">
        <v>0.375</v>
      </c>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2726</v>
      </c>
      <c r="D12" s="164"/>
      <c r="E12" s="165">
        <v>0.28499999999999998</v>
      </c>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2727</v>
      </c>
      <c r="D13" s="164"/>
      <c r="E13" s="165">
        <v>0.157</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2728</v>
      </c>
      <c r="D14" s="164"/>
      <c r="E14" s="165">
        <v>0.375</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2729</v>
      </c>
      <c r="D15" s="164"/>
      <c r="E15" s="165">
        <v>0.16500000000000001</v>
      </c>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2434</v>
      </c>
      <c r="D16" s="164"/>
      <c r="E16" s="165">
        <v>0.377</v>
      </c>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2730</v>
      </c>
      <c r="D17" s="164"/>
      <c r="E17" s="165">
        <v>0.629</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2283</v>
      </c>
      <c r="D18" s="164"/>
      <c r="E18" s="165">
        <v>0.14499999999999999</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2731</v>
      </c>
      <c r="D19" s="164"/>
      <c r="E19" s="165">
        <v>0.495</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2732</v>
      </c>
      <c r="D20" s="164"/>
      <c r="E20" s="165">
        <v>0.27</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77">
        <v>2</v>
      </c>
      <c r="B21" s="178" t="s">
        <v>431</v>
      </c>
      <c r="C21" s="187" t="s">
        <v>2285</v>
      </c>
      <c r="D21" s="179" t="s">
        <v>237</v>
      </c>
      <c r="E21" s="180">
        <v>6.65</v>
      </c>
      <c r="F21" s="181">
        <v>3000</v>
      </c>
      <c r="G21" s="182">
        <f>ROUND(E21*F21,2)</f>
        <v>19950</v>
      </c>
      <c r="H21" s="181"/>
      <c r="I21" s="182">
        <f>ROUND(E21*H21,2)</f>
        <v>0</v>
      </c>
      <c r="J21" s="181"/>
      <c r="K21" s="182">
        <f>ROUND(E21*J21,2)</f>
        <v>0</v>
      </c>
      <c r="L21" s="182">
        <v>21</v>
      </c>
      <c r="M21" s="182">
        <f>G21*(1+L21/100)</f>
        <v>24139.5</v>
      </c>
      <c r="N21" s="182">
        <v>0.05</v>
      </c>
      <c r="O21" s="182">
        <f>ROUND(E21*N21,2)</f>
        <v>0.33</v>
      </c>
      <c r="P21" s="182">
        <v>0</v>
      </c>
      <c r="Q21" s="182">
        <f>ROUND(E21*P21,2)</f>
        <v>0</v>
      </c>
      <c r="R21" s="182"/>
      <c r="S21" s="182" t="s">
        <v>277</v>
      </c>
      <c r="T21" s="183" t="s">
        <v>186</v>
      </c>
      <c r="U21" s="160">
        <v>0</v>
      </c>
      <c r="V21" s="160">
        <f>ROUND(E21*U21,2)</f>
        <v>0</v>
      </c>
      <c r="W21" s="160"/>
      <c r="X21" s="160" t="s">
        <v>239</v>
      </c>
      <c r="Y21" s="151"/>
      <c r="Z21" s="151"/>
      <c r="AA21" s="151"/>
      <c r="AB21" s="151"/>
      <c r="AC21" s="151"/>
      <c r="AD21" s="151"/>
      <c r="AE21" s="151"/>
      <c r="AF21" s="151"/>
      <c r="AG21" s="151" t="s">
        <v>240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260" t="s">
        <v>2292</v>
      </c>
      <c r="D22" s="261"/>
      <c r="E22" s="261"/>
      <c r="F22" s="261"/>
      <c r="G22" s="261"/>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190</v>
      </c>
      <c r="AH22" s="151"/>
      <c r="AI22" s="151"/>
      <c r="AJ22" s="151"/>
      <c r="AK22" s="151"/>
      <c r="AL22" s="151"/>
      <c r="AM22" s="151"/>
      <c r="AN22" s="151"/>
      <c r="AO22" s="151"/>
      <c r="AP22" s="151"/>
      <c r="AQ22" s="151"/>
      <c r="AR22" s="151"/>
      <c r="AS22" s="151"/>
      <c r="AT22" s="151"/>
      <c r="AU22" s="151"/>
      <c r="AV22" s="151"/>
      <c r="AW22" s="151"/>
      <c r="AX22" s="151"/>
      <c r="AY22" s="151"/>
      <c r="AZ22" s="151"/>
      <c r="BA22" s="184" t="str">
        <f>C22</f>
        <v>3.NP - 2. patro, popis prvku a návrh na jeho opravu nebo restaurování viz D1.1.9 Tabulky truhlářských prvků</v>
      </c>
      <c r="BB22" s="151"/>
      <c r="BC22" s="151"/>
      <c r="BD22" s="151"/>
      <c r="BE22" s="151"/>
      <c r="BF22" s="151"/>
      <c r="BG22" s="151"/>
      <c r="BH22" s="151"/>
    </row>
    <row r="23" spans="1:60" outlineLevel="1" x14ac:dyDescent="0.25">
      <c r="A23" s="158"/>
      <c r="B23" s="159"/>
      <c r="C23" s="192" t="s">
        <v>204</v>
      </c>
      <c r="D23" s="161"/>
      <c r="E23" s="162"/>
      <c r="F23" s="163"/>
      <c r="G23" s="163"/>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ht="21" outlineLevel="1" x14ac:dyDescent="0.25">
      <c r="A24" s="158"/>
      <c r="B24" s="159"/>
      <c r="C24" s="271" t="s">
        <v>2286</v>
      </c>
      <c r="D24" s="272"/>
      <c r="E24" s="272"/>
      <c r="F24" s="272"/>
      <c r="G24" s="272"/>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190</v>
      </c>
      <c r="AH24" s="151"/>
      <c r="AI24" s="151"/>
      <c r="AJ24" s="151"/>
      <c r="AK24" s="151"/>
      <c r="AL24" s="151"/>
      <c r="AM24" s="151"/>
      <c r="AN24" s="151"/>
      <c r="AO24" s="151"/>
      <c r="AP24" s="151"/>
      <c r="AQ24" s="151"/>
      <c r="AR24" s="151"/>
      <c r="AS24" s="151"/>
      <c r="AT24" s="151"/>
      <c r="AU24" s="151"/>
      <c r="AV24" s="151"/>
      <c r="AW24" s="151"/>
      <c r="AX24" s="151"/>
      <c r="AY24" s="151"/>
      <c r="AZ24" s="151"/>
      <c r="BA24" s="184" t="str">
        <f>C24</f>
        <v>Před započetím prací lokální zpevnění, konzervace a zajištění přelepů omítkových ploch v nejbližším okolí uvažovaných prací (pás šíře cca 250 mm), aby bylo minimalizováno jejich případné poškození (provede restaurátor s příslušnou licencí MK ČR):</v>
      </c>
      <c r="BB24" s="151"/>
      <c r="BC24" s="151"/>
      <c r="BD24" s="151"/>
      <c r="BE24" s="151"/>
      <c r="BF24" s="151"/>
      <c r="BG24" s="151"/>
      <c r="BH24" s="151"/>
    </row>
    <row r="25" spans="1:60" outlineLevel="1" x14ac:dyDescent="0.25">
      <c r="A25" s="158"/>
      <c r="B25" s="159"/>
      <c r="C25" s="188" t="s">
        <v>2733</v>
      </c>
      <c r="D25" s="164"/>
      <c r="E25" s="165">
        <v>3.35</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2734</v>
      </c>
      <c r="D26" s="164"/>
      <c r="E26" s="165">
        <v>3.3</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x14ac:dyDescent="0.25">
      <c r="A27" s="167" t="s">
        <v>181</v>
      </c>
      <c r="B27" s="168" t="s">
        <v>128</v>
      </c>
      <c r="C27" s="186" t="s">
        <v>129</v>
      </c>
      <c r="D27" s="169"/>
      <c r="E27" s="170"/>
      <c r="F27" s="171"/>
      <c r="G27" s="171">
        <f>SUMIF(AG28:AG37,"&lt;&gt;NOR",G28:G37)</f>
        <v>1271.68</v>
      </c>
      <c r="H27" s="171"/>
      <c r="I27" s="171">
        <f>SUM(I28:I37)</f>
        <v>0</v>
      </c>
      <c r="J27" s="171"/>
      <c r="K27" s="171">
        <f>SUM(K28:K37)</f>
        <v>0</v>
      </c>
      <c r="L27" s="171"/>
      <c r="M27" s="171">
        <f>SUM(M28:M37)</f>
        <v>1538.7328</v>
      </c>
      <c r="N27" s="171"/>
      <c r="O27" s="171">
        <f>SUM(O28:O37)</f>
        <v>0</v>
      </c>
      <c r="P27" s="171"/>
      <c r="Q27" s="171">
        <f>SUM(Q28:Q37)</f>
        <v>0</v>
      </c>
      <c r="R27" s="171"/>
      <c r="S27" s="171"/>
      <c r="T27" s="172"/>
      <c r="U27" s="166"/>
      <c r="V27" s="166">
        <f>SUM(V28:V37)</f>
        <v>2.73</v>
      </c>
      <c r="W27" s="166"/>
      <c r="X27" s="166"/>
      <c r="AG27" t="s">
        <v>182</v>
      </c>
    </row>
    <row r="28" spans="1:60" ht="30.6" outlineLevel="1" x14ac:dyDescent="0.25">
      <c r="A28" s="177">
        <v>3</v>
      </c>
      <c r="B28" s="178" t="s">
        <v>297</v>
      </c>
      <c r="C28" s="187" t="s">
        <v>298</v>
      </c>
      <c r="D28" s="179" t="s">
        <v>299</v>
      </c>
      <c r="E28" s="180">
        <v>0.49614999999999998</v>
      </c>
      <c r="F28" s="181">
        <v>2485</v>
      </c>
      <c r="G28" s="182">
        <f>ROUND(E28*F28,2)</f>
        <v>1232.93</v>
      </c>
      <c r="H28" s="181"/>
      <c r="I28" s="182">
        <f>ROUND(E28*H28,2)</f>
        <v>0</v>
      </c>
      <c r="J28" s="181"/>
      <c r="K28" s="182">
        <f>ROUND(E28*J28,2)</f>
        <v>0</v>
      </c>
      <c r="L28" s="182">
        <v>21</v>
      </c>
      <c r="M28" s="182">
        <f>G28*(1+L28/100)</f>
        <v>1491.8453</v>
      </c>
      <c r="N28" s="182">
        <v>0</v>
      </c>
      <c r="O28" s="182">
        <f>ROUND(E28*N28,2)</f>
        <v>0</v>
      </c>
      <c r="P28" s="182">
        <v>0</v>
      </c>
      <c r="Q28" s="182">
        <f>ROUND(E28*P28,2)</f>
        <v>0</v>
      </c>
      <c r="R28" s="182" t="s">
        <v>256</v>
      </c>
      <c r="S28" s="182" t="s">
        <v>185</v>
      </c>
      <c r="T28" s="183" t="s">
        <v>185</v>
      </c>
      <c r="U28" s="160">
        <v>5.5</v>
      </c>
      <c r="V28" s="160">
        <f>ROUND(E28*U28,2)</f>
        <v>2.73</v>
      </c>
      <c r="W28" s="160"/>
      <c r="X28" s="160" t="s">
        <v>300</v>
      </c>
      <c r="Y28" s="151"/>
      <c r="Z28" s="151"/>
      <c r="AA28" s="151"/>
      <c r="AB28" s="151"/>
      <c r="AC28" s="151"/>
      <c r="AD28" s="151"/>
      <c r="AE28" s="151"/>
      <c r="AF28" s="151"/>
      <c r="AG28" s="151" t="s">
        <v>301</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269" t="s">
        <v>302</v>
      </c>
      <c r="D29" s="270"/>
      <c r="E29" s="270"/>
      <c r="F29" s="270"/>
      <c r="G29" s="27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251</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303</v>
      </c>
      <c r="D30" s="164"/>
      <c r="E30" s="165"/>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2735</v>
      </c>
      <c r="D31" s="164"/>
      <c r="E31" s="165"/>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2736</v>
      </c>
      <c r="D32" s="164"/>
      <c r="E32" s="165">
        <v>0.49614999999999998</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ht="40.799999999999997" outlineLevel="1" x14ac:dyDescent="0.25">
      <c r="A33" s="177">
        <v>4</v>
      </c>
      <c r="B33" s="178" t="s">
        <v>306</v>
      </c>
      <c r="C33" s="187" t="s">
        <v>307</v>
      </c>
      <c r="D33" s="179" t="s">
        <v>299</v>
      </c>
      <c r="E33" s="180">
        <v>0.49614999999999998</v>
      </c>
      <c r="F33" s="181">
        <v>78.099999999999994</v>
      </c>
      <c r="G33" s="182">
        <f>ROUND(E33*F33,2)</f>
        <v>38.75</v>
      </c>
      <c r="H33" s="181"/>
      <c r="I33" s="182">
        <f>ROUND(E33*H33,2)</f>
        <v>0</v>
      </c>
      <c r="J33" s="181"/>
      <c r="K33" s="182">
        <f>ROUND(E33*J33,2)</f>
        <v>0</v>
      </c>
      <c r="L33" s="182">
        <v>21</v>
      </c>
      <c r="M33" s="182">
        <f>G33*(1+L33/100)</f>
        <v>46.887499999999996</v>
      </c>
      <c r="N33" s="182">
        <v>0</v>
      </c>
      <c r="O33" s="182">
        <f>ROUND(E33*N33,2)</f>
        <v>0</v>
      </c>
      <c r="P33" s="182">
        <v>0</v>
      </c>
      <c r="Q33" s="182">
        <f>ROUND(E33*P33,2)</f>
        <v>0</v>
      </c>
      <c r="R33" s="182" t="s">
        <v>256</v>
      </c>
      <c r="S33" s="182" t="s">
        <v>185</v>
      </c>
      <c r="T33" s="183" t="s">
        <v>185</v>
      </c>
      <c r="U33" s="160">
        <v>0</v>
      </c>
      <c r="V33" s="160">
        <f>ROUND(E33*U33,2)</f>
        <v>0</v>
      </c>
      <c r="W33" s="160"/>
      <c r="X33" s="160" t="s">
        <v>300</v>
      </c>
      <c r="Y33" s="151"/>
      <c r="Z33" s="151"/>
      <c r="AA33" s="151"/>
      <c r="AB33" s="151"/>
      <c r="AC33" s="151"/>
      <c r="AD33" s="151"/>
      <c r="AE33" s="151"/>
      <c r="AF33" s="151"/>
      <c r="AG33" s="151" t="s">
        <v>301</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269" t="s">
        <v>302</v>
      </c>
      <c r="D34" s="270"/>
      <c r="E34" s="270"/>
      <c r="F34" s="270"/>
      <c r="G34" s="27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251</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303</v>
      </c>
      <c r="D35" s="164"/>
      <c r="E35" s="165"/>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2735</v>
      </c>
      <c r="D36" s="164"/>
      <c r="E36" s="165"/>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2736</v>
      </c>
      <c r="D37" s="164"/>
      <c r="E37" s="165">
        <v>0.49614999999999998</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x14ac:dyDescent="0.25">
      <c r="A38" s="167" t="s">
        <v>181</v>
      </c>
      <c r="B38" s="168" t="s">
        <v>130</v>
      </c>
      <c r="C38" s="186" t="s">
        <v>131</v>
      </c>
      <c r="D38" s="169"/>
      <c r="E38" s="170"/>
      <c r="F38" s="171"/>
      <c r="G38" s="171">
        <f>SUMIF(AG39:AG55,"&lt;&gt;NOR",G39:G55)</f>
        <v>32656.5</v>
      </c>
      <c r="H38" s="171"/>
      <c r="I38" s="171">
        <f>SUM(I39:I55)</f>
        <v>0</v>
      </c>
      <c r="J38" s="171"/>
      <c r="K38" s="171">
        <f>SUM(K39:K55)</f>
        <v>0</v>
      </c>
      <c r="L38" s="171"/>
      <c r="M38" s="171">
        <f>SUM(M39:M55)</f>
        <v>39514.364999999998</v>
      </c>
      <c r="N38" s="171"/>
      <c r="O38" s="171">
        <f>SUM(O39:O55)</f>
        <v>0</v>
      </c>
      <c r="P38" s="171"/>
      <c r="Q38" s="171">
        <f>SUM(Q39:Q55)</f>
        <v>0</v>
      </c>
      <c r="R38" s="171"/>
      <c r="S38" s="171"/>
      <c r="T38" s="172"/>
      <c r="U38" s="166"/>
      <c r="V38" s="166">
        <f>SUM(V39:V55)</f>
        <v>0</v>
      </c>
      <c r="W38" s="166"/>
      <c r="X38" s="166"/>
      <c r="AG38" t="s">
        <v>182</v>
      </c>
    </row>
    <row r="39" spans="1:60" ht="20.399999999999999" outlineLevel="1" x14ac:dyDescent="0.25">
      <c r="A39" s="177">
        <v>5</v>
      </c>
      <c r="B39" s="178" t="s">
        <v>684</v>
      </c>
      <c r="C39" s="187" t="s">
        <v>2291</v>
      </c>
      <c r="D39" s="179" t="s">
        <v>360</v>
      </c>
      <c r="E39" s="180">
        <v>26.55</v>
      </c>
      <c r="F39" s="181">
        <v>1230</v>
      </c>
      <c r="G39" s="182">
        <f>ROUND(E39*F39,2)</f>
        <v>32656.5</v>
      </c>
      <c r="H39" s="181"/>
      <c r="I39" s="182">
        <f>ROUND(E39*H39,2)</f>
        <v>0</v>
      </c>
      <c r="J39" s="181"/>
      <c r="K39" s="182">
        <f>ROUND(E39*J39,2)</f>
        <v>0</v>
      </c>
      <c r="L39" s="182">
        <v>21</v>
      </c>
      <c r="M39" s="182">
        <f>G39*(1+L39/100)</f>
        <v>39514.364999999998</v>
      </c>
      <c r="N39" s="182">
        <v>0</v>
      </c>
      <c r="O39" s="182">
        <f>ROUND(E39*N39,2)</f>
        <v>0</v>
      </c>
      <c r="P39" s="182">
        <v>0</v>
      </c>
      <c r="Q39" s="182">
        <f>ROUND(E39*P39,2)</f>
        <v>0</v>
      </c>
      <c r="R39" s="182"/>
      <c r="S39" s="182" t="s">
        <v>277</v>
      </c>
      <c r="T39" s="183" t="s">
        <v>186</v>
      </c>
      <c r="U39" s="160">
        <v>0</v>
      </c>
      <c r="V39" s="160">
        <f>ROUND(E39*U39,2)</f>
        <v>0</v>
      </c>
      <c r="W39" s="160"/>
      <c r="X39" s="160" t="s">
        <v>239</v>
      </c>
      <c r="Y39" s="151"/>
      <c r="Z39" s="151"/>
      <c r="AA39" s="151"/>
      <c r="AB39" s="151"/>
      <c r="AC39" s="151"/>
      <c r="AD39" s="151"/>
      <c r="AE39" s="151"/>
      <c r="AF39" s="151"/>
      <c r="AG39" s="151" t="s">
        <v>240</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260" t="s">
        <v>2292</v>
      </c>
      <c r="D40" s="261"/>
      <c r="E40" s="261"/>
      <c r="F40" s="261"/>
      <c r="G40" s="261"/>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190</v>
      </c>
      <c r="AH40" s="151"/>
      <c r="AI40" s="151"/>
      <c r="AJ40" s="151"/>
      <c r="AK40" s="151"/>
      <c r="AL40" s="151"/>
      <c r="AM40" s="151"/>
      <c r="AN40" s="151"/>
      <c r="AO40" s="151"/>
      <c r="AP40" s="151"/>
      <c r="AQ40" s="151"/>
      <c r="AR40" s="151"/>
      <c r="AS40" s="151"/>
      <c r="AT40" s="151"/>
      <c r="AU40" s="151"/>
      <c r="AV40" s="151"/>
      <c r="AW40" s="151"/>
      <c r="AX40" s="151"/>
      <c r="AY40" s="151"/>
      <c r="AZ40" s="151"/>
      <c r="BA40" s="184" t="str">
        <f>C40</f>
        <v>3.NP - 2. patro, popis prvku a návrh na jeho opravu nebo restaurování viz D1.1.9 Tabulky truhlářských prvků</v>
      </c>
      <c r="BB40" s="151"/>
      <c r="BC40" s="151"/>
      <c r="BD40" s="151"/>
      <c r="BE40" s="151"/>
      <c r="BF40" s="151"/>
      <c r="BG40" s="151"/>
      <c r="BH40" s="151"/>
    </row>
    <row r="41" spans="1:60" outlineLevel="1" x14ac:dyDescent="0.25">
      <c r="A41" s="158"/>
      <c r="B41" s="159"/>
      <c r="C41" s="192" t="s">
        <v>204</v>
      </c>
      <c r="D41" s="161"/>
      <c r="E41" s="162"/>
      <c r="F41" s="163"/>
      <c r="G41" s="163"/>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190</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271" t="s">
        <v>2293</v>
      </c>
      <c r="D42" s="272"/>
      <c r="E42" s="272"/>
      <c r="F42" s="272"/>
      <c r="G42" s="272"/>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190</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271" t="s">
        <v>929</v>
      </c>
      <c r="D43" s="272"/>
      <c r="E43" s="272"/>
      <c r="F43" s="272"/>
      <c r="G43" s="272"/>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190</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271" t="s">
        <v>802</v>
      </c>
      <c r="D44" s="272"/>
      <c r="E44" s="272"/>
      <c r="F44" s="272"/>
      <c r="G44" s="272"/>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271" t="s">
        <v>2294</v>
      </c>
      <c r="D45" s="272"/>
      <c r="E45" s="272"/>
      <c r="F45" s="272"/>
      <c r="G45" s="272"/>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190</v>
      </c>
      <c r="AH45" s="151"/>
      <c r="AI45" s="151"/>
      <c r="AJ45" s="151"/>
      <c r="AK45" s="151"/>
      <c r="AL45" s="151"/>
      <c r="AM45" s="151"/>
      <c r="AN45" s="151"/>
      <c r="AO45" s="151"/>
      <c r="AP45" s="151"/>
      <c r="AQ45" s="151"/>
      <c r="AR45" s="151"/>
      <c r="AS45" s="151"/>
      <c r="AT45" s="151"/>
      <c r="AU45" s="151"/>
      <c r="AV45" s="151"/>
      <c r="AW45" s="151"/>
      <c r="AX45" s="151"/>
      <c r="AY45" s="151"/>
      <c r="AZ45" s="151"/>
      <c r="BA45" s="184" t="str">
        <f>C45</f>
        <v>Zazděné (ztužující) dubové fošny ve zdivu pod stropními trámy a (lokálně) nad podlahou v místnostech Donjonu.</v>
      </c>
      <c r="BB45" s="151"/>
      <c r="BC45" s="151"/>
      <c r="BD45" s="151"/>
      <c r="BE45" s="151"/>
      <c r="BF45" s="151"/>
      <c r="BG45" s="151"/>
      <c r="BH45" s="151"/>
    </row>
    <row r="46" spans="1:60" outlineLevel="1" x14ac:dyDescent="0.25">
      <c r="A46" s="158"/>
      <c r="B46" s="159"/>
      <c r="C46" s="271" t="s">
        <v>964</v>
      </c>
      <c r="D46" s="272"/>
      <c r="E46" s="272"/>
      <c r="F46" s="272"/>
      <c r="G46" s="272"/>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190</v>
      </c>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271" t="s">
        <v>2295</v>
      </c>
      <c r="D47" s="272"/>
      <c r="E47" s="272"/>
      <c r="F47" s="272"/>
      <c r="G47" s="272"/>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190</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271" t="s">
        <v>2296</v>
      </c>
      <c r="D48" s="272"/>
      <c r="E48" s="272"/>
      <c r="F48" s="272"/>
      <c r="G48" s="272"/>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190</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271" t="s">
        <v>2297</v>
      </c>
      <c r="D49" s="272"/>
      <c r="E49" s="272"/>
      <c r="F49" s="272"/>
      <c r="G49" s="272"/>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190</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271" t="s">
        <v>1344</v>
      </c>
      <c r="D50" s="272"/>
      <c r="E50" s="272"/>
      <c r="F50" s="272"/>
      <c r="G50" s="272"/>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190</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58"/>
      <c r="B51" s="159"/>
      <c r="C51" s="271" t="s">
        <v>2298</v>
      </c>
      <c r="D51" s="272"/>
      <c r="E51" s="272"/>
      <c r="F51" s="272"/>
      <c r="G51" s="272"/>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190</v>
      </c>
      <c r="AH51" s="151"/>
      <c r="AI51" s="151"/>
      <c r="AJ51" s="151"/>
      <c r="AK51" s="151"/>
      <c r="AL51" s="151"/>
      <c r="AM51" s="151"/>
      <c r="AN51" s="151"/>
      <c r="AO51" s="151"/>
      <c r="AP51" s="151"/>
      <c r="AQ51" s="151"/>
      <c r="AR51" s="151"/>
      <c r="AS51" s="151"/>
      <c r="AT51" s="151"/>
      <c r="AU51" s="151"/>
      <c r="AV51" s="151"/>
      <c r="AW51" s="151"/>
      <c r="AX51" s="151"/>
      <c r="AY51" s="151"/>
      <c r="AZ51" s="151"/>
      <c r="BA51" s="184" t="str">
        <f>C51</f>
        <v>Lokální výměna (resp. doplnění) degradovaných přesně vytypovaných partií formou repliky a místní analogie (viz. schéma)</v>
      </c>
      <c r="BB51" s="151"/>
      <c r="BC51" s="151"/>
      <c r="BD51" s="151"/>
      <c r="BE51" s="151"/>
      <c r="BF51" s="151"/>
      <c r="BG51" s="151"/>
      <c r="BH51" s="151"/>
    </row>
    <row r="52" spans="1:60" outlineLevel="1" x14ac:dyDescent="0.25">
      <c r="A52" s="158"/>
      <c r="B52" s="159"/>
      <c r="C52" s="188" t="s">
        <v>2000</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2737</v>
      </c>
      <c r="D53" s="164"/>
      <c r="E53" s="165"/>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2738</v>
      </c>
      <c r="D54" s="164"/>
      <c r="E54" s="165">
        <v>13.3</v>
      </c>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2739</v>
      </c>
      <c r="D55" s="164"/>
      <c r="E55" s="165">
        <v>13.25</v>
      </c>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x14ac:dyDescent="0.25">
      <c r="A56" s="154" t="s">
        <v>181</v>
      </c>
      <c r="B56" s="155" t="s">
        <v>132</v>
      </c>
      <c r="C56" s="190" t="s">
        <v>133</v>
      </c>
      <c r="D56" s="173"/>
      <c r="E56" s="174"/>
      <c r="F56" s="175"/>
      <c r="G56" s="175">
        <f>SUMIF(AG57:AG228,"&lt;&gt;NOR",G57:G228)</f>
        <v>28928</v>
      </c>
      <c r="H56" s="175"/>
      <c r="I56" s="175">
        <f>SUM(I57:I228)</f>
        <v>0</v>
      </c>
      <c r="J56" s="175"/>
      <c r="K56" s="175">
        <f>SUM(K57:K228)</f>
        <v>0</v>
      </c>
      <c r="L56" s="175"/>
      <c r="M56" s="175">
        <f>SUM(M57:M228)</f>
        <v>35002.879999999997</v>
      </c>
      <c r="N56" s="175"/>
      <c r="O56" s="175">
        <f>SUM(O57:O228)</f>
        <v>0</v>
      </c>
      <c r="P56" s="175"/>
      <c r="Q56" s="175">
        <f>SUM(Q57:Q228)</f>
        <v>0</v>
      </c>
      <c r="R56" s="175"/>
      <c r="S56" s="175"/>
      <c r="T56" s="176"/>
      <c r="U56" s="166"/>
      <c r="V56" s="166">
        <f>SUM(V57:V228)</f>
        <v>0.04</v>
      </c>
      <c r="W56" s="166"/>
      <c r="X56" s="166"/>
      <c r="AG56" t="s">
        <v>182</v>
      </c>
    </row>
    <row r="57" spans="1:60" outlineLevel="1" x14ac:dyDescent="0.25">
      <c r="A57" s="158"/>
      <c r="B57" s="159"/>
      <c r="C57" s="260" t="s">
        <v>711</v>
      </c>
      <c r="D57" s="261"/>
      <c r="E57" s="261"/>
      <c r="F57" s="261"/>
      <c r="G57" s="261"/>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190</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ht="21" outlineLevel="1" x14ac:dyDescent="0.25">
      <c r="A58" s="158"/>
      <c r="B58" s="159"/>
      <c r="C58" s="271" t="s">
        <v>843</v>
      </c>
      <c r="D58" s="272"/>
      <c r="E58" s="272"/>
      <c r="F58" s="272"/>
      <c r="G58" s="272"/>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190</v>
      </c>
      <c r="AH58" s="151"/>
      <c r="AI58" s="151"/>
      <c r="AJ58" s="151"/>
      <c r="AK58" s="151"/>
      <c r="AL58" s="151"/>
      <c r="AM58" s="151"/>
      <c r="AN58" s="151"/>
      <c r="AO58" s="151"/>
      <c r="AP58" s="151"/>
      <c r="AQ58" s="151"/>
      <c r="AR58" s="151"/>
      <c r="AS58" s="151"/>
      <c r="AT58" s="151"/>
      <c r="AU58" s="151"/>
      <c r="AV58" s="151"/>
      <c r="AW58" s="151"/>
      <c r="AX58" s="151"/>
      <c r="AY58" s="151"/>
      <c r="AZ58" s="151"/>
      <c r="BA58" s="184" t="str">
        <f>C58</f>
        <v>- před zahájením restaurátorské opravy budou projektantem, investorem a odpovědnými zástupci (pracovníky) Národního památkového ústavu a Krajského úřadu Karlovarského kraje odsouhlaseny vzorky zpracování a povrchové úpravy.</v>
      </c>
      <c r="BB58" s="151"/>
      <c r="BC58" s="151"/>
      <c r="BD58" s="151"/>
      <c r="BE58" s="151"/>
      <c r="BF58" s="151"/>
      <c r="BG58" s="151"/>
      <c r="BH58" s="151"/>
    </row>
    <row r="59" spans="1:60" ht="31.2" outlineLevel="1" x14ac:dyDescent="0.25">
      <c r="A59" s="158"/>
      <c r="B59" s="159"/>
      <c r="C59" s="271" t="s">
        <v>713</v>
      </c>
      <c r="D59" s="272"/>
      <c r="E59" s="272"/>
      <c r="F59" s="272"/>
      <c r="G59" s="272"/>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190</v>
      </c>
      <c r="AH59" s="151"/>
      <c r="AI59" s="151"/>
      <c r="AJ59" s="151"/>
      <c r="AK59" s="151"/>
      <c r="AL59" s="151"/>
      <c r="AM59" s="151"/>
      <c r="AN59" s="151"/>
      <c r="AO59" s="151"/>
      <c r="AP59" s="151"/>
      <c r="AQ59" s="151"/>
      <c r="AR59" s="151"/>
      <c r="AS59" s="151"/>
      <c r="AT59" s="151"/>
      <c r="AU59" s="151"/>
      <c r="AV59" s="151"/>
      <c r="AW59" s="151"/>
      <c r="AX59" s="151"/>
      <c r="AY59" s="151"/>
      <c r="AZ59" s="151"/>
      <c r="BA59" s="184" t="str">
        <f>C59</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59" s="151"/>
      <c r="BC59" s="151"/>
      <c r="BD59" s="151"/>
      <c r="BE59" s="151"/>
      <c r="BF59" s="151"/>
      <c r="BG59" s="151"/>
      <c r="BH59" s="151"/>
    </row>
    <row r="60" spans="1:60" outlineLevel="1" x14ac:dyDescent="0.25">
      <c r="A60" s="177">
        <v>6</v>
      </c>
      <c r="B60" s="178" t="s">
        <v>2740</v>
      </c>
      <c r="C60" s="187" t="s">
        <v>2741</v>
      </c>
      <c r="D60" s="179" t="s">
        <v>255</v>
      </c>
      <c r="E60" s="180">
        <v>1</v>
      </c>
      <c r="F60" s="181">
        <v>1536</v>
      </c>
      <c r="G60" s="182">
        <f>ROUND(E60*F60,2)</f>
        <v>1536</v>
      </c>
      <c r="H60" s="181"/>
      <c r="I60" s="182">
        <f>ROUND(E60*H60,2)</f>
        <v>0</v>
      </c>
      <c r="J60" s="181"/>
      <c r="K60" s="182">
        <f>ROUND(E60*J60,2)</f>
        <v>0</v>
      </c>
      <c r="L60" s="182">
        <v>21</v>
      </c>
      <c r="M60" s="182">
        <f>G60*(1+L60/100)</f>
        <v>1858.56</v>
      </c>
      <c r="N60" s="182">
        <v>1E-3</v>
      </c>
      <c r="O60" s="182">
        <f>ROUND(E60*N60,2)</f>
        <v>0</v>
      </c>
      <c r="P60" s="182">
        <v>0</v>
      </c>
      <c r="Q60" s="182">
        <f>ROUND(E60*P60,2)</f>
        <v>0</v>
      </c>
      <c r="R60" s="182"/>
      <c r="S60" s="182" t="s">
        <v>277</v>
      </c>
      <c r="T60" s="183" t="s">
        <v>186</v>
      </c>
      <c r="U60" s="160">
        <v>0</v>
      </c>
      <c r="V60" s="160">
        <f>ROUND(E60*U60,2)</f>
        <v>0</v>
      </c>
      <c r="W60" s="160"/>
      <c r="X60" s="160" t="s">
        <v>310</v>
      </c>
      <c r="Y60" s="151"/>
      <c r="Z60" s="151"/>
      <c r="AA60" s="151"/>
      <c r="AB60" s="151"/>
      <c r="AC60" s="151"/>
      <c r="AD60" s="151"/>
      <c r="AE60" s="151"/>
      <c r="AF60" s="151"/>
      <c r="AG60" s="151" t="s">
        <v>311</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5">
      <c r="A61" s="158"/>
      <c r="B61" s="159"/>
      <c r="C61" s="260" t="s">
        <v>2073</v>
      </c>
      <c r="D61" s="261"/>
      <c r="E61" s="261"/>
      <c r="F61" s="261"/>
      <c r="G61" s="261"/>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190</v>
      </c>
      <c r="AH61" s="151"/>
      <c r="AI61" s="151"/>
      <c r="AJ61" s="151"/>
      <c r="AK61" s="151"/>
      <c r="AL61" s="151"/>
      <c r="AM61" s="151"/>
      <c r="AN61" s="151"/>
      <c r="AO61" s="151"/>
      <c r="AP61" s="151"/>
      <c r="AQ61" s="151"/>
      <c r="AR61" s="151"/>
      <c r="AS61" s="151"/>
      <c r="AT61" s="151"/>
      <c r="AU61" s="151"/>
      <c r="AV61" s="151"/>
      <c r="AW61" s="151"/>
      <c r="AX61" s="151"/>
      <c r="AY61" s="151"/>
      <c r="AZ61" s="151"/>
      <c r="BA61" s="184" t="str">
        <f>C61</f>
        <v>4.NP - 3. patro, popis prvku a návrh na jeho opravu nebo restaurování viz D1.1.9 Tabulky truhlářských prvků</v>
      </c>
      <c r="BB61" s="151"/>
      <c r="BC61" s="151"/>
      <c r="BD61" s="151"/>
      <c r="BE61" s="151"/>
      <c r="BF61" s="151"/>
      <c r="BG61" s="151"/>
      <c r="BH61" s="151"/>
    </row>
    <row r="62" spans="1:60" outlineLevel="1" x14ac:dyDescent="0.25">
      <c r="A62" s="158"/>
      <c r="B62" s="159"/>
      <c r="C62" s="192" t="s">
        <v>204</v>
      </c>
      <c r="D62" s="161"/>
      <c r="E62" s="162"/>
      <c r="F62" s="163"/>
      <c r="G62" s="163"/>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190</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271" t="s">
        <v>2741</v>
      </c>
      <c r="D63" s="272"/>
      <c r="E63" s="272"/>
      <c r="F63" s="272"/>
      <c r="G63" s="272"/>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271" t="s">
        <v>2742</v>
      </c>
      <c r="D64" s="272"/>
      <c r="E64" s="272"/>
      <c r="F64" s="272"/>
      <c r="G64" s="272"/>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190</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271" t="s">
        <v>2743</v>
      </c>
      <c r="D65" s="272"/>
      <c r="E65" s="272"/>
      <c r="F65" s="272"/>
      <c r="G65" s="272"/>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190</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5">
      <c r="A66" s="158"/>
      <c r="B66" s="159"/>
      <c r="C66" s="271" t="s">
        <v>2744</v>
      </c>
      <c r="D66" s="272"/>
      <c r="E66" s="272"/>
      <c r="F66" s="272"/>
      <c r="G66" s="272"/>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190</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271" t="s">
        <v>946</v>
      </c>
      <c r="D67" s="272"/>
      <c r="E67" s="272"/>
      <c r="F67" s="272"/>
      <c r="G67" s="272"/>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271" t="s">
        <v>911</v>
      </c>
      <c r="D68" s="272"/>
      <c r="E68" s="272"/>
      <c r="F68" s="272"/>
      <c r="G68" s="272"/>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190</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92" t="s">
        <v>204</v>
      </c>
      <c r="D69" s="161"/>
      <c r="E69" s="162"/>
      <c r="F69" s="163"/>
      <c r="G69" s="163"/>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190</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271" t="s">
        <v>802</v>
      </c>
      <c r="D70" s="272"/>
      <c r="E70" s="272"/>
      <c r="F70" s="272"/>
      <c r="G70" s="272"/>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ht="21" outlineLevel="1" x14ac:dyDescent="0.25">
      <c r="A71" s="158"/>
      <c r="B71" s="159"/>
      <c r="C71" s="271" t="s">
        <v>2745</v>
      </c>
      <c r="D71" s="272"/>
      <c r="E71" s="272"/>
      <c r="F71" s="272"/>
      <c r="G71" s="272"/>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190</v>
      </c>
      <c r="AH71" s="151"/>
      <c r="AI71" s="151"/>
      <c r="AJ71" s="151"/>
      <c r="AK71" s="151"/>
      <c r="AL71" s="151"/>
      <c r="AM71" s="151"/>
      <c r="AN71" s="151"/>
      <c r="AO71" s="151"/>
      <c r="AP71" s="151"/>
      <c r="AQ71" s="151"/>
      <c r="AR71" s="151"/>
      <c r="AS71" s="151"/>
      <c r="AT71" s="151"/>
      <c r="AU71" s="151"/>
      <c r="AV71" s="151"/>
      <c r="AW71" s="151"/>
      <c r="AX71" s="151"/>
      <c r="AY71" s="151"/>
      <c r="AZ71" s="151"/>
      <c r="BA71" s="184" t="str">
        <f>C71</f>
        <v>Dvě gotická sedátka vč. jedné podlážky (z původní výstavby hradu kolem r. 1360) zazděná ve východní stěně v místnosti DJ_401. Dřevo bez povrchové úpravy.</v>
      </c>
      <c r="BB71" s="151"/>
      <c r="BC71" s="151"/>
      <c r="BD71" s="151"/>
      <c r="BE71" s="151"/>
      <c r="BF71" s="151"/>
      <c r="BG71" s="151"/>
      <c r="BH71" s="151"/>
    </row>
    <row r="72" spans="1:60" outlineLevel="1" x14ac:dyDescent="0.25">
      <c r="A72" s="158"/>
      <c r="B72" s="159"/>
      <c r="C72" s="192" t="s">
        <v>204</v>
      </c>
      <c r="D72" s="161"/>
      <c r="E72" s="162"/>
      <c r="F72" s="163"/>
      <c r="G72" s="163"/>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190</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271" t="s">
        <v>2334</v>
      </c>
      <c r="D73" s="272"/>
      <c r="E73" s="272"/>
      <c r="F73" s="272"/>
      <c r="G73" s="272"/>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190</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271" t="s">
        <v>2465</v>
      </c>
      <c r="D74" s="272"/>
      <c r="E74" s="272"/>
      <c r="F74" s="272"/>
      <c r="G74" s="272"/>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190</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92" t="s">
        <v>204</v>
      </c>
      <c r="D75" s="161"/>
      <c r="E75" s="162"/>
      <c r="F75" s="163"/>
      <c r="G75" s="163"/>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190</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271" t="s">
        <v>2336</v>
      </c>
      <c r="D76" s="272"/>
      <c r="E76" s="272"/>
      <c r="F76" s="272"/>
      <c r="G76" s="272"/>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190</v>
      </c>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58"/>
      <c r="B77" s="159"/>
      <c r="C77" s="271" t="s">
        <v>2466</v>
      </c>
      <c r="D77" s="272"/>
      <c r="E77" s="272"/>
      <c r="F77" s="272"/>
      <c r="G77" s="272"/>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190</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77">
        <v>7</v>
      </c>
      <c r="B78" s="178" t="s">
        <v>2746</v>
      </c>
      <c r="C78" s="187" t="s">
        <v>2741</v>
      </c>
      <c r="D78" s="179" t="s">
        <v>255</v>
      </c>
      <c r="E78" s="180">
        <v>1</v>
      </c>
      <c r="F78" s="181">
        <v>4800</v>
      </c>
      <c r="G78" s="182">
        <f>ROUND(E78*F78,2)</f>
        <v>4800</v>
      </c>
      <c r="H78" s="181"/>
      <c r="I78" s="182">
        <f>ROUND(E78*H78,2)</f>
        <v>0</v>
      </c>
      <c r="J78" s="181"/>
      <c r="K78" s="182">
        <f>ROUND(E78*J78,2)</f>
        <v>0</v>
      </c>
      <c r="L78" s="182">
        <v>21</v>
      </c>
      <c r="M78" s="182">
        <f>G78*(1+L78/100)</f>
        <v>5808</v>
      </c>
      <c r="N78" s="182">
        <v>1E-3</v>
      </c>
      <c r="O78" s="182">
        <f>ROUND(E78*N78,2)</f>
        <v>0</v>
      </c>
      <c r="P78" s="182">
        <v>0</v>
      </c>
      <c r="Q78" s="182">
        <f>ROUND(E78*P78,2)</f>
        <v>0</v>
      </c>
      <c r="R78" s="182"/>
      <c r="S78" s="182" t="s">
        <v>277</v>
      </c>
      <c r="T78" s="183" t="s">
        <v>186</v>
      </c>
      <c r="U78" s="160">
        <v>0</v>
      </c>
      <c r="V78" s="160">
        <f>ROUND(E78*U78,2)</f>
        <v>0</v>
      </c>
      <c r="W78" s="160"/>
      <c r="X78" s="160" t="s">
        <v>310</v>
      </c>
      <c r="Y78" s="151"/>
      <c r="Z78" s="151"/>
      <c r="AA78" s="151"/>
      <c r="AB78" s="151"/>
      <c r="AC78" s="151"/>
      <c r="AD78" s="151"/>
      <c r="AE78" s="151"/>
      <c r="AF78" s="151"/>
      <c r="AG78" s="151" t="s">
        <v>311</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260" t="s">
        <v>2073</v>
      </c>
      <c r="D79" s="261"/>
      <c r="E79" s="261"/>
      <c r="F79" s="261"/>
      <c r="G79" s="261"/>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190</v>
      </c>
      <c r="AH79" s="151"/>
      <c r="AI79" s="151"/>
      <c r="AJ79" s="151"/>
      <c r="AK79" s="151"/>
      <c r="AL79" s="151"/>
      <c r="AM79" s="151"/>
      <c r="AN79" s="151"/>
      <c r="AO79" s="151"/>
      <c r="AP79" s="151"/>
      <c r="AQ79" s="151"/>
      <c r="AR79" s="151"/>
      <c r="AS79" s="151"/>
      <c r="AT79" s="151"/>
      <c r="AU79" s="151"/>
      <c r="AV79" s="151"/>
      <c r="AW79" s="151"/>
      <c r="AX79" s="151"/>
      <c r="AY79" s="151"/>
      <c r="AZ79" s="151"/>
      <c r="BA79" s="184" t="str">
        <f>C79</f>
        <v>4.NP - 3. patro, popis prvku a návrh na jeho opravu nebo restaurování viz D1.1.9 Tabulky truhlářských prvků</v>
      </c>
      <c r="BB79" s="151"/>
      <c r="BC79" s="151"/>
      <c r="BD79" s="151"/>
      <c r="BE79" s="151"/>
      <c r="BF79" s="151"/>
      <c r="BG79" s="151"/>
      <c r="BH79" s="151"/>
    </row>
    <row r="80" spans="1:60" outlineLevel="1" x14ac:dyDescent="0.25">
      <c r="A80" s="158"/>
      <c r="B80" s="159"/>
      <c r="C80" s="192" t="s">
        <v>204</v>
      </c>
      <c r="D80" s="161"/>
      <c r="E80" s="162"/>
      <c r="F80" s="163"/>
      <c r="G80" s="163"/>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190</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271" t="s">
        <v>2741</v>
      </c>
      <c r="D81" s="272"/>
      <c r="E81" s="272"/>
      <c r="F81" s="272"/>
      <c r="G81" s="272"/>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190</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271" t="s">
        <v>2747</v>
      </c>
      <c r="D82" s="272"/>
      <c r="E82" s="272"/>
      <c r="F82" s="272"/>
      <c r="G82" s="272"/>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190</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271" t="s">
        <v>2743</v>
      </c>
      <c r="D83" s="272"/>
      <c r="E83" s="272"/>
      <c r="F83" s="272"/>
      <c r="G83" s="272"/>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190</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271" t="s">
        <v>2748</v>
      </c>
      <c r="D84" s="272"/>
      <c r="E84" s="272"/>
      <c r="F84" s="272"/>
      <c r="G84" s="272"/>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190</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271" t="s">
        <v>946</v>
      </c>
      <c r="D85" s="272"/>
      <c r="E85" s="272"/>
      <c r="F85" s="272"/>
      <c r="G85" s="272"/>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190</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271" t="s">
        <v>911</v>
      </c>
      <c r="D86" s="272"/>
      <c r="E86" s="272"/>
      <c r="F86" s="272"/>
      <c r="G86" s="272"/>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190</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92" t="s">
        <v>204</v>
      </c>
      <c r="D87" s="161"/>
      <c r="E87" s="162"/>
      <c r="F87" s="163"/>
      <c r="G87" s="163"/>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190</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271" t="s">
        <v>802</v>
      </c>
      <c r="D88" s="272"/>
      <c r="E88" s="272"/>
      <c r="F88" s="272"/>
      <c r="G88" s="272"/>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190</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ht="21" outlineLevel="1" x14ac:dyDescent="0.25">
      <c r="A89" s="158"/>
      <c r="B89" s="159"/>
      <c r="C89" s="271" t="s">
        <v>2745</v>
      </c>
      <c r="D89" s="272"/>
      <c r="E89" s="272"/>
      <c r="F89" s="272"/>
      <c r="G89" s="272"/>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190</v>
      </c>
      <c r="AH89" s="151"/>
      <c r="AI89" s="151"/>
      <c r="AJ89" s="151"/>
      <c r="AK89" s="151"/>
      <c r="AL89" s="151"/>
      <c r="AM89" s="151"/>
      <c r="AN89" s="151"/>
      <c r="AO89" s="151"/>
      <c r="AP89" s="151"/>
      <c r="AQ89" s="151"/>
      <c r="AR89" s="151"/>
      <c r="AS89" s="151"/>
      <c r="AT89" s="151"/>
      <c r="AU89" s="151"/>
      <c r="AV89" s="151"/>
      <c r="AW89" s="151"/>
      <c r="AX89" s="151"/>
      <c r="AY89" s="151"/>
      <c r="AZ89" s="151"/>
      <c r="BA89" s="184" t="str">
        <f>C89</f>
        <v>Dvě gotická sedátka vč. jedné podlážky (z původní výstavby hradu kolem r. 1360) zazděná ve východní stěně v místnosti DJ_401. Dřevo bez povrchové úpravy.</v>
      </c>
      <c r="BB89" s="151"/>
      <c r="BC89" s="151"/>
      <c r="BD89" s="151"/>
      <c r="BE89" s="151"/>
      <c r="BF89" s="151"/>
      <c r="BG89" s="151"/>
      <c r="BH89" s="151"/>
    </row>
    <row r="90" spans="1:60" outlineLevel="1" x14ac:dyDescent="0.25">
      <c r="A90" s="158"/>
      <c r="B90" s="159"/>
      <c r="C90" s="192" t="s">
        <v>204</v>
      </c>
      <c r="D90" s="161"/>
      <c r="E90" s="162"/>
      <c r="F90" s="163"/>
      <c r="G90" s="163"/>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190</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271" t="s">
        <v>2334</v>
      </c>
      <c r="D91" s="272"/>
      <c r="E91" s="272"/>
      <c r="F91" s="272"/>
      <c r="G91" s="272"/>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190</v>
      </c>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271" t="s">
        <v>2465</v>
      </c>
      <c r="D92" s="272"/>
      <c r="E92" s="272"/>
      <c r="F92" s="272"/>
      <c r="G92" s="272"/>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190</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92" t="s">
        <v>204</v>
      </c>
      <c r="D93" s="161"/>
      <c r="E93" s="162"/>
      <c r="F93" s="163"/>
      <c r="G93" s="163"/>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190</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271" t="s">
        <v>2336</v>
      </c>
      <c r="D94" s="272"/>
      <c r="E94" s="272"/>
      <c r="F94" s="272"/>
      <c r="G94" s="272"/>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190</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271" t="s">
        <v>2466</v>
      </c>
      <c r="D95" s="272"/>
      <c r="E95" s="272"/>
      <c r="F95" s="272"/>
      <c r="G95" s="272"/>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190</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77">
        <v>8</v>
      </c>
      <c r="B96" s="178" t="s">
        <v>2749</v>
      </c>
      <c r="C96" s="187" t="s">
        <v>2750</v>
      </c>
      <c r="D96" s="179" t="s">
        <v>255</v>
      </c>
      <c r="E96" s="180">
        <v>1</v>
      </c>
      <c r="F96" s="181">
        <v>1536</v>
      </c>
      <c r="G96" s="182">
        <f>ROUND(E96*F96,2)</f>
        <v>1536</v>
      </c>
      <c r="H96" s="181"/>
      <c r="I96" s="182">
        <f>ROUND(E96*H96,2)</f>
        <v>0</v>
      </c>
      <c r="J96" s="181"/>
      <c r="K96" s="182">
        <f>ROUND(E96*J96,2)</f>
        <v>0</v>
      </c>
      <c r="L96" s="182">
        <v>21</v>
      </c>
      <c r="M96" s="182">
        <f>G96*(1+L96/100)</f>
        <v>1858.56</v>
      </c>
      <c r="N96" s="182">
        <v>2E-3</v>
      </c>
      <c r="O96" s="182">
        <f>ROUND(E96*N96,2)</f>
        <v>0</v>
      </c>
      <c r="P96" s="182">
        <v>0</v>
      </c>
      <c r="Q96" s="182">
        <f>ROUND(E96*P96,2)</f>
        <v>0</v>
      </c>
      <c r="R96" s="182"/>
      <c r="S96" s="182" t="s">
        <v>277</v>
      </c>
      <c r="T96" s="183" t="s">
        <v>186</v>
      </c>
      <c r="U96" s="160">
        <v>0</v>
      </c>
      <c r="V96" s="160">
        <f>ROUND(E96*U96,2)</f>
        <v>0</v>
      </c>
      <c r="W96" s="160"/>
      <c r="X96" s="160" t="s">
        <v>310</v>
      </c>
      <c r="Y96" s="151"/>
      <c r="Z96" s="151"/>
      <c r="AA96" s="151"/>
      <c r="AB96" s="151"/>
      <c r="AC96" s="151"/>
      <c r="AD96" s="151"/>
      <c r="AE96" s="151"/>
      <c r="AF96" s="151"/>
      <c r="AG96" s="151" t="s">
        <v>311</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260" t="s">
        <v>2073</v>
      </c>
      <c r="D97" s="261"/>
      <c r="E97" s="261"/>
      <c r="F97" s="261"/>
      <c r="G97" s="261"/>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190</v>
      </c>
      <c r="AH97" s="151"/>
      <c r="AI97" s="151"/>
      <c r="AJ97" s="151"/>
      <c r="AK97" s="151"/>
      <c r="AL97" s="151"/>
      <c r="AM97" s="151"/>
      <c r="AN97" s="151"/>
      <c r="AO97" s="151"/>
      <c r="AP97" s="151"/>
      <c r="AQ97" s="151"/>
      <c r="AR97" s="151"/>
      <c r="AS97" s="151"/>
      <c r="AT97" s="151"/>
      <c r="AU97" s="151"/>
      <c r="AV97" s="151"/>
      <c r="AW97" s="151"/>
      <c r="AX97" s="151"/>
      <c r="AY97" s="151"/>
      <c r="AZ97" s="151"/>
      <c r="BA97" s="184" t="str">
        <f>C97</f>
        <v>4.NP - 3. patro, popis prvku a návrh na jeho opravu nebo restaurování viz D1.1.9 Tabulky truhlářských prvků</v>
      </c>
      <c r="BB97" s="151"/>
      <c r="BC97" s="151"/>
      <c r="BD97" s="151"/>
      <c r="BE97" s="151"/>
      <c r="BF97" s="151"/>
      <c r="BG97" s="151"/>
      <c r="BH97" s="151"/>
    </row>
    <row r="98" spans="1:60" outlineLevel="1" x14ac:dyDescent="0.25">
      <c r="A98" s="158"/>
      <c r="B98" s="159"/>
      <c r="C98" s="192" t="s">
        <v>204</v>
      </c>
      <c r="D98" s="161"/>
      <c r="E98" s="162"/>
      <c r="F98" s="163"/>
      <c r="G98" s="163"/>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190</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271" t="s">
        <v>2750</v>
      </c>
      <c r="D99" s="272"/>
      <c r="E99" s="272"/>
      <c r="F99" s="272"/>
      <c r="G99" s="272"/>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190</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271" t="s">
        <v>2751</v>
      </c>
      <c r="D100" s="272"/>
      <c r="E100" s="272"/>
      <c r="F100" s="272"/>
      <c r="G100" s="272"/>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190</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271" t="s">
        <v>2752</v>
      </c>
      <c r="D101" s="272"/>
      <c r="E101" s="272"/>
      <c r="F101" s="272"/>
      <c r="G101" s="272"/>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190</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271" t="s">
        <v>2753</v>
      </c>
      <c r="D102" s="272"/>
      <c r="E102" s="272"/>
      <c r="F102" s="272"/>
      <c r="G102" s="272"/>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190</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271" t="s">
        <v>946</v>
      </c>
      <c r="D103" s="272"/>
      <c r="E103" s="272"/>
      <c r="F103" s="272"/>
      <c r="G103" s="272"/>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190</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271" t="s">
        <v>911</v>
      </c>
      <c r="D104" s="272"/>
      <c r="E104" s="272"/>
      <c r="F104" s="272"/>
      <c r="G104" s="272"/>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190</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92" t="s">
        <v>204</v>
      </c>
      <c r="D105" s="161"/>
      <c r="E105" s="162"/>
      <c r="F105" s="163"/>
      <c r="G105" s="163"/>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190</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271" t="s">
        <v>802</v>
      </c>
      <c r="D106" s="272"/>
      <c r="E106" s="272"/>
      <c r="F106" s="272"/>
      <c r="G106" s="272"/>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190</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ht="21" outlineLevel="1" x14ac:dyDescent="0.25">
      <c r="A107" s="158"/>
      <c r="B107" s="159"/>
      <c r="C107" s="271" t="s">
        <v>2464</v>
      </c>
      <c r="D107" s="272"/>
      <c r="E107" s="272"/>
      <c r="F107" s="272"/>
      <c r="G107" s="272"/>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190</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84" t="str">
        <f>C107</f>
        <v>Dvě gotická sedátka lichoběžníkového tvaru vč. jedné podlážky (z původní výstavby hradu kolem r. 1360) částečně zazděná ve špaletě okna, zhotovená ze tří prken (podlážka z jednoho prkna). Dřevo bez povrchové úpravy.</v>
      </c>
      <c r="BB107" s="151"/>
      <c r="BC107" s="151"/>
      <c r="BD107" s="151"/>
      <c r="BE107" s="151"/>
      <c r="BF107" s="151"/>
      <c r="BG107" s="151"/>
      <c r="BH107" s="151"/>
    </row>
    <row r="108" spans="1:60" outlineLevel="1" x14ac:dyDescent="0.25">
      <c r="A108" s="158"/>
      <c r="B108" s="159"/>
      <c r="C108" s="192" t="s">
        <v>204</v>
      </c>
      <c r="D108" s="161"/>
      <c r="E108" s="162"/>
      <c r="F108" s="163"/>
      <c r="G108" s="163"/>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190</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271" t="s">
        <v>2334</v>
      </c>
      <c r="D109" s="272"/>
      <c r="E109" s="272"/>
      <c r="F109" s="272"/>
      <c r="G109" s="272"/>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190</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271" t="s">
        <v>2465</v>
      </c>
      <c r="D110" s="272"/>
      <c r="E110" s="272"/>
      <c r="F110" s="272"/>
      <c r="G110" s="272"/>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190</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92" t="s">
        <v>204</v>
      </c>
      <c r="D111" s="161"/>
      <c r="E111" s="162"/>
      <c r="F111" s="163"/>
      <c r="G111" s="163"/>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190</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271" t="s">
        <v>2336</v>
      </c>
      <c r="D112" s="272"/>
      <c r="E112" s="272"/>
      <c r="F112" s="272"/>
      <c r="G112" s="272"/>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190</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271" t="s">
        <v>2466</v>
      </c>
      <c r="D113" s="272"/>
      <c r="E113" s="272"/>
      <c r="F113" s="272"/>
      <c r="G113" s="272"/>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190</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77">
        <v>9</v>
      </c>
      <c r="B114" s="178" t="s">
        <v>2754</v>
      </c>
      <c r="C114" s="187" t="s">
        <v>2750</v>
      </c>
      <c r="D114" s="179" t="s">
        <v>255</v>
      </c>
      <c r="E114" s="180">
        <v>1</v>
      </c>
      <c r="F114" s="181">
        <v>3840</v>
      </c>
      <c r="G114" s="182">
        <f>ROUND(E114*F114,2)</f>
        <v>3840</v>
      </c>
      <c r="H114" s="181"/>
      <c r="I114" s="182">
        <f>ROUND(E114*H114,2)</f>
        <v>0</v>
      </c>
      <c r="J114" s="181"/>
      <c r="K114" s="182">
        <f>ROUND(E114*J114,2)</f>
        <v>0</v>
      </c>
      <c r="L114" s="182">
        <v>21</v>
      </c>
      <c r="M114" s="182">
        <f>G114*(1+L114/100)</f>
        <v>4646.3999999999996</v>
      </c>
      <c r="N114" s="182">
        <v>2E-3</v>
      </c>
      <c r="O114" s="182">
        <f>ROUND(E114*N114,2)</f>
        <v>0</v>
      </c>
      <c r="P114" s="182">
        <v>0</v>
      </c>
      <c r="Q114" s="182">
        <f>ROUND(E114*P114,2)</f>
        <v>0</v>
      </c>
      <c r="R114" s="182"/>
      <c r="S114" s="182" t="s">
        <v>277</v>
      </c>
      <c r="T114" s="183" t="s">
        <v>186</v>
      </c>
      <c r="U114" s="160">
        <v>0</v>
      </c>
      <c r="V114" s="160">
        <f>ROUND(E114*U114,2)</f>
        <v>0</v>
      </c>
      <c r="W114" s="160"/>
      <c r="X114" s="160" t="s">
        <v>310</v>
      </c>
      <c r="Y114" s="151"/>
      <c r="Z114" s="151"/>
      <c r="AA114" s="151"/>
      <c r="AB114" s="151"/>
      <c r="AC114" s="151"/>
      <c r="AD114" s="151"/>
      <c r="AE114" s="151"/>
      <c r="AF114" s="151"/>
      <c r="AG114" s="151" t="s">
        <v>311</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260" t="s">
        <v>2073</v>
      </c>
      <c r="D115" s="261"/>
      <c r="E115" s="261"/>
      <c r="F115" s="261"/>
      <c r="G115" s="261"/>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190</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84" t="str">
        <f>C115</f>
        <v>4.NP - 3. patro, popis prvku a návrh na jeho opravu nebo restaurování viz D1.1.9 Tabulky truhlářských prvků</v>
      </c>
      <c r="BB115" s="151"/>
      <c r="BC115" s="151"/>
      <c r="BD115" s="151"/>
      <c r="BE115" s="151"/>
      <c r="BF115" s="151"/>
      <c r="BG115" s="151"/>
      <c r="BH115" s="151"/>
    </row>
    <row r="116" spans="1:60" outlineLevel="1" x14ac:dyDescent="0.25">
      <c r="A116" s="158"/>
      <c r="B116" s="159"/>
      <c r="C116" s="192" t="s">
        <v>204</v>
      </c>
      <c r="D116" s="161"/>
      <c r="E116" s="162"/>
      <c r="F116" s="163"/>
      <c r="G116" s="163"/>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190</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271" t="s">
        <v>2750</v>
      </c>
      <c r="D117" s="272"/>
      <c r="E117" s="272"/>
      <c r="F117" s="272"/>
      <c r="G117" s="272"/>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190</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271" t="s">
        <v>2755</v>
      </c>
      <c r="D118" s="272"/>
      <c r="E118" s="272"/>
      <c r="F118" s="272"/>
      <c r="G118" s="272"/>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190</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271" t="s">
        <v>2756</v>
      </c>
      <c r="D119" s="272"/>
      <c r="E119" s="272"/>
      <c r="F119" s="272"/>
      <c r="G119" s="272"/>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190</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271" t="s">
        <v>2757</v>
      </c>
      <c r="D120" s="272"/>
      <c r="E120" s="272"/>
      <c r="F120" s="272"/>
      <c r="G120" s="272"/>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190</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271" t="s">
        <v>946</v>
      </c>
      <c r="D121" s="272"/>
      <c r="E121" s="272"/>
      <c r="F121" s="272"/>
      <c r="G121" s="272"/>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190</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271" t="s">
        <v>911</v>
      </c>
      <c r="D122" s="272"/>
      <c r="E122" s="272"/>
      <c r="F122" s="272"/>
      <c r="G122" s="272"/>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190</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92" t="s">
        <v>204</v>
      </c>
      <c r="D123" s="161"/>
      <c r="E123" s="162"/>
      <c r="F123" s="163"/>
      <c r="G123" s="163"/>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190</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271" t="s">
        <v>802</v>
      </c>
      <c r="D124" s="272"/>
      <c r="E124" s="272"/>
      <c r="F124" s="272"/>
      <c r="G124" s="272"/>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190</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ht="21" outlineLevel="1" x14ac:dyDescent="0.25">
      <c r="A125" s="158"/>
      <c r="B125" s="159"/>
      <c r="C125" s="271" t="s">
        <v>2464</v>
      </c>
      <c r="D125" s="272"/>
      <c r="E125" s="272"/>
      <c r="F125" s="272"/>
      <c r="G125" s="272"/>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190</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84" t="str">
        <f>C125</f>
        <v>Dvě gotická sedátka lichoběžníkového tvaru vč. jedné podlážky (z původní výstavby hradu kolem r. 1360) částečně zazděná ve špaletě okna, zhotovená ze tří prken (podlážka z jednoho prkna). Dřevo bez povrchové úpravy.</v>
      </c>
      <c r="BB125" s="151"/>
      <c r="BC125" s="151"/>
      <c r="BD125" s="151"/>
      <c r="BE125" s="151"/>
      <c r="BF125" s="151"/>
      <c r="BG125" s="151"/>
      <c r="BH125" s="151"/>
    </row>
    <row r="126" spans="1:60" outlineLevel="1" x14ac:dyDescent="0.25">
      <c r="A126" s="158"/>
      <c r="B126" s="159"/>
      <c r="C126" s="192" t="s">
        <v>204</v>
      </c>
      <c r="D126" s="161"/>
      <c r="E126" s="162"/>
      <c r="F126" s="163"/>
      <c r="G126" s="163"/>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190</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271" t="s">
        <v>2334</v>
      </c>
      <c r="D127" s="272"/>
      <c r="E127" s="272"/>
      <c r="F127" s="272"/>
      <c r="G127" s="272"/>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190</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271" t="s">
        <v>2465</v>
      </c>
      <c r="D128" s="272"/>
      <c r="E128" s="272"/>
      <c r="F128" s="272"/>
      <c r="G128" s="272"/>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190</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92" t="s">
        <v>204</v>
      </c>
      <c r="D129" s="161"/>
      <c r="E129" s="162"/>
      <c r="F129" s="163"/>
      <c r="G129" s="163"/>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190</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271" t="s">
        <v>2336</v>
      </c>
      <c r="D130" s="272"/>
      <c r="E130" s="272"/>
      <c r="F130" s="272"/>
      <c r="G130" s="272"/>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190</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271" t="s">
        <v>2466</v>
      </c>
      <c r="D131" s="272"/>
      <c r="E131" s="272"/>
      <c r="F131" s="272"/>
      <c r="G131" s="272"/>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190</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77">
        <v>10</v>
      </c>
      <c r="B132" s="178" t="s">
        <v>2758</v>
      </c>
      <c r="C132" s="187" t="s">
        <v>2759</v>
      </c>
      <c r="D132" s="179" t="s">
        <v>255</v>
      </c>
      <c r="E132" s="180">
        <v>1</v>
      </c>
      <c r="F132" s="181">
        <v>3840</v>
      </c>
      <c r="G132" s="182">
        <f>ROUND(E132*F132,2)</f>
        <v>3840</v>
      </c>
      <c r="H132" s="181"/>
      <c r="I132" s="182">
        <f>ROUND(E132*H132,2)</f>
        <v>0</v>
      </c>
      <c r="J132" s="181"/>
      <c r="K132" s="182">
        <f>ROUND(E132*J132,2)</f>
        <v>0</v>
      </c>
      <c r="L132" s="182">
        <v>21</v>
      </c>
      <c r="M132" s="182">
        <f>G132*(1+L132/100)</f>
        <v>4646.3999999999996</v>
      </c>
      <c r="N132" s="182">
        <v>2E-3</v>
      </c>
      <c r="O132" s="182">
        <f>ROUND(E132*N132,2)</f>
        <v>0</v>
      </c>
      <c r="P132" s="182">
        <v>0</v>
      </c>
      <c r="Q132" s="182">
        <f>ROUND(E132*P132,2)</f>
        <v>0</v>
      </c>
      <c r="R132" s="182"/>
      <c r="S132" s="182" t="s">
        <v>277</v>
      </c>
      <c r="T132" s="183" t="s">
        <v>186</v>
      </c>
      <c r="U132" s="160">
        <v>0</v>
      </c>
      <c r="V132" s="160">
        <f>ROUND(E132*U132,2)</f>
        <v>0</v>
      </c>
      <c r="W132" s="160"/>
      <c r="X132" s="160" t="s">
        <v>310</v>
      </c>
      <c r="Y132" s="151"/>
      <c r="Z132" s="151"/>
      <c r="AA132" s="151"/>
      <c r="AB132" s="151"/>
      <c r="AC132" s="151"/>
      <c r="AD132" s="151"/>
      <c r="AE132" s="151"/>
      <c r="AF132" s="151"/>
      <c r="AG132" s="151" t="s">
        <v>311</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260" t="s">
        <v>2073</v>
      </c>
      <c r="D133" s="261"/>
      <c r="E133" s="261"/>
      <c r="F133" s="261"/>
      <c r="G133" s="261"/>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190</v>
      </c>
      <c r="AH133" s="151"/>
      <c r="AI133" s="151"/>
      <c r="AJ133" s="151"/>
      <c r="AK133" s="151"/>
      <c r="AL133" s="151"/>
      <c r="AM133" s="151"/>
      <c r="AN133" s="151"/>
      <c r="AO133" s="151"/>
      <c r="AP133" s="151"/>
      <c r="AQ133" s="151"/>
      <c r="AR133" s="151"/>
      <c r="AS133" s="151"/>
      <c r="AT133" s="151"/>
      <c r="AU133" s="151"/>
      <c r="AV133" s="151"/>
      <c r="AW133" s="151"/>
      <c r="AX133" s="151"/>
      <c r="AY133" s="151"/>
      <c r="AZ133" s="151"/>
      <c r="BA133" s="184" t="str">
        <f>C133</f>
        <v>4.NP - 3. patro, popis prvku a návrh na jeho opravu nebo restaurování viz D1.1.9 Tabulky truhlářských prvků</v>
      </c>
      <c r="BB133" s="151"/>
      <c r="BC133" s="151"/>
      <c r="BD133" s="151"/>
      <c r="BE133" s="151"/>
      <c r="BF133" s="151"/>
      <c r="BG133" s="151"/>
      <c r="BH133" s="151"/>
    </row>
    <row r="134" spans="1:60" outlineLevel="1" x14ac:dyDescent="0.25">
      <c r="A134" s="158"/>
      <c r="B134" s="159"/>
      <c r="C134" s="192" t="s">
        <v>204</v>
      </c>
      <c r="D134" s="161"/>
      <c r="E134" s="162"/>
      <c r="F134" s="163"/>
      <c r="G134" s="163"/>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190</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271" t="s">
        <v>2759</v>
      </c>
      <c r="D135" s="272"/>
      <c r="E135" s="272"/>
      <c r="F135" s="272"/>
      <c r="G135" s="272"/>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190</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271" t="s">
        <v>2760</v>
      </c>
      <c r="D136" s="272"/>
      <c r="E136" s="272"/>
      <c r="F136" s="272"/>
      <c r="G136" s="272"/>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190</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271" t="s">
        <v>2761</v>
      </c>
      <c r="D137" s="272"/>
      <c r="E137" s="272"/>
      <c r="F137" s="272"/>
      <c r="G137" s="272"/>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190</v>
      </c>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271" t="s">
        <v>2762</v>
      </c>
      <c r="D138" s="272"/>
      <c r="E138" s="272"/>
      <c r="F138" s="272"/>
      <c r="G138" s="272"/>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190</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58"/>
      <c r="B139" s="159"/>
      <c r="C139" s="271" t="s">
        <v>946</v>
      </c>
      <c r="D139" s="272"/>
      <c r="E139" s="272"/>
      <c r="F139" s="272"/>
      <c r="G139" s="272"/>
      <c r="H139" s="160"/>
      <c r="I139" s="160"/>
      <c r="J139" s="160"/>
      <c r="K139" s="160"/>
      <c r="L139" s="160"/>
      <c r="M139" s="160"/>
      <c r="N139" s="160"/>
      <c r="O139" s="160"/>
      <c r="P139" s="160"/>
      <c r="Q139" s="160"/>
      <c r="R139" s="160"/>
      <c r="S139" s="160"/>
      <c r="T139" s="160"/>
      <c r="U139" s="160"/>
      <c r="V139" s="160"/>
      <c r="W139" s="160"/>
      <c r="X139" s="160"/>
      <c r="Y139" s="151"/>
      <c r="Z139" s="151"/>
      <c r="AA139" s="151"/>
      <c r="AB139" s="151"/>
      <c r="AC139" s="151"/>
      <c r="AD139" s="151"/>
      <c r="AE139" s="151"/>
      <c r="AF139" s="151"/>
      <c r="AG139" s="151" t="s">
        <v>190</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271" t="s">
        <v>911</v>
      </c>
      <c r="D140" s="272"/>
      <c r="E140" s="272"/>
      <c r="F140" s="272"/>
      <c r="G140" s="272"/>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190</v>
      </c>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92" t="s">
        <v>204</v>
      </c>
      <c r="D141" s="161"/>
      <c r="E141" s="162"/>
      <c r="F141" s="163"/>
      <c r="G141" s="163"/>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190</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271" t="s">
        <v>802</v>
      </c>
      <c r="D142" s="272"/>
      <c r="E142" s="272"/>
      <c r="F142" s="272"/>
      <c r="G142" s="272"/>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190</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ht="21" outlineLevel="1" x14ac:dyDescent="0.25">
      <c r="A143" s="158"/>
      <c r="B143" s="159"/>
      <c r="C143" s="271" t="s">
        <v>2464</v>
      </c>
      <c r="D143" s="272"/>
      <c r="E143" s="272"/>
      <c r="F143" s="272"/>
      <c r="G143" s="272"/>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190</v>
      </c>
      <c r="AH143" s="151"/>
      <c r="AI143" s="151"/>
      <c r="AJ143" s="151"/>
      <c r="AK143" s="151"/>
      <c r="AL143" s="151"/>
      <c r="AM143" s="151"/>
      <c r="AN143" s="151"/>
      <c r="AO143" s="151"/>
      <c r="AP143" s="151"/>
      <c r="AQ143" s="151"/>
      <c r="AR143" s="151"/>
      <c r="AS143" s="151"/>
      <c r="AT143" s="151"/>
      <c r="AU143" s="151"/>
      <c r="AV143" s="151"/>
      <c r="AW143" s="151"/>
      <c r="AX143" s="151"/>
      <c r="AY143" s="151"/>
      <c r="AZ143" s="151"/>
      <c r="BA143" s="184" t="str">
        <f>C143</f>
        <v>Dvě gotická sedátka lichoběžníkového tvaru vč. jedné podlážky (z původní výstavby hradu kolem r. 1360) částečně zazděná ve špaletě okna, zhotovená ze tří prken (podlážka z jednoho prkna). Dřevo bez povrchové úpravy.</v>
      </c>
      <c r="BB143" s="151"/>
      <c r="BC143" s="151"/>
      <c r="BD143" s="151"/>
      <c r="BE143" s="151"/>
      <c r="BF143" s="151"/>
      <c r="BG143" s="151"/>
      <c r="BH143" s="151"/>
    </row>
    <row r="144" spans="1:60" outlineLevel="1" x14ac:dyDescent="0.25">
      <c r="A144" s="158"/>
      <c r="B144" s="159"/>
      <c r="C144" s="192" t="s">
        <v>204</v>
      </c>
      <c r="D144" s="161"/>
      <c r="E144" s="162"/>
      <c r="F144" s="163"/>
      <c r="G144" s="163"/>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190</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271" t="s">
        <v>2334</v>
      </c>
      <c r="D145" s="272"/>
      <c r="E145" s="272"/>
      <c r="F145" s="272"/>
      <c r="G145" s="272"/>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190</v>
      </c>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5">
      <c r="A146" s="158"/>
      <c r="B146" s="159"/>
      <c r="C146" s="271" t="s">
        <v>2465</v>
      </c>
      <c r="D146" s="272"/>
      <c r="E146" s="272"/>
      <c r="F146" s="272"/>
      <c r="G146" s="272"/>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190</v>
      </c>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192" t="s">
        <v>204</v>
      </c>
      <c r="D147" s="161"/>
      <c r="E147" s="162"/>
      <c r="F147" s="163"/>
      <c r="G147" s="163"/>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190</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5">
      <c r="A148" s="158"/>
      <c r="B148" s="159"/>
      <c r="C148" s="271" t="s">
        <v>2336</v>
      </c>
      <c r="D148" s="272"/>
      <c r="E148" s="272"/>
      <c r="F148" s="272"/>
      <c r="G148" s="272"/>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190</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271" t="s">
        <v>2466</v>
      </c>
      <c r="D149" s="272"/>
      <c r="E149" s="272"/>
      <c r="F149" s="272"/>
      <c r="G149" s="272"/>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190</v>
      </c>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77">
        <v>11</v>
      </c>
      <c r="B150" s="178" t="s">
        <v>2763</v>
      </c>
      <c r="C150" s="187" t="s">
        <v>2759</v>
      </c>
      <c r="D150" s="179" t="s">
        <v>255</v>
      </c>
      <c r="E150" s="180">
        <v>1</v>
      </c>
      <c r="F150" s="181">
        <v>3072</v>
      </c>
      <c r="G150" s="182">
        <f>ROUND(E150*F150,2)</f>
        <v>3072</v>
      </c>
      <c r="H150" s="181"/>
      <c r="I150" s="182">
        <f>ROUND(E150*H150,2)</f>
        <v>0</v>
      </c>
      <c r="J150" s="181"/>
      <c r="K150" s="182">
        <f>ROUND(E150*J150,2)</f>
        <v>0</v>
      </c>
      <c r="L150" s="182">
        <v>21</v>
      </c>
      <c r="M150" s="182">
        <f>G150*(1+L150/100)</f>
        <v>3717.12</v>
      </c>
      <c r="N150" s="182">
        <v>1.5E-3</v>
      </c>
      <c r="O150" s="182">
        <f>ROUND(E150*N150,2)</f>
        <v>0</v>
      </c>
      <c r="P150" s="182">
        <v>0</v>
      </c>
      <c r="Q150" s="182">
        <f>ROUND(E150*P150,2)</f>
        <v>0</v>
      </c>
      <c r="R150" s="182"/>
      <c r="S150" s="182" t="s">
        <v>277</v>
      </c>
      <c r="T150" s="183" t="s">
        <v>186</v>
      </c>
      <c r="U150" s="160">
        <v>0</v>
      </c>
      <c r="V150" s="160">
        <f>ROUND(E150*U150,2)</f>
        <v>0</v>
      </c>
      <c r="W150" s="160"/>
      <c r="X150" s="160" t="s">
        <v>310</v>
      </c>
      <c r="Y150" s="151"/>
      <c r="Z150" s="151"/>
      <c r="AA150" s="151"/>
      <c r="AB150" s="151"/>
      <c r="AC150" s="151"/>
      <c r="AD150" s="151"/>
      <c r="AE150" s="151"/>
      <c r="AF150" s="151"/>
      <c r="AG150" s="151" t="s">
        <v>311</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260" t="s">
        <v>2073</v>
      </c>
      <c r="D151" s="261"/>
      <c r="E151" s="261"/>
      <c r="F151" s="261"/>
      <c r="G151" s="261"/>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190</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84" t="str">
        <f>C151</f>
        <v>4.NP - 3. patro, popis prvku a návrh na jeho opravu nebo restaurování viz D1.1.9 Tabulky truhlářských prvků</v>
      </c>
      <c r="BB151" s="151"/>
      <c r="BC151" s="151"/>
      <c r="BD151" s="151"/>
      <c r="BE151" s="151"/>
      <c r="BF151" s="151"/>
      <c r="BG151" s="151"/>
      <c r="BH151" s="151"/>
    </row>
    <row r="152" spans="1:60" outlineLevel="1" x14ac:dyDescent="0.25">
      <c r="A152" s="158"/>
      <c r="B152" s="159"/>
      <c r="C152" s="192" t="s">
        <v>204</v>
      </c>
      <c r="D152" s="161"/>
      <c r="E152" s="162"/>
      <c r="F152" s="163"/>
      <c r="G152" s="163"/>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190</v>
      </c>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271" t="s">
        <v>2759</v>
      </c>
      <c r="D153" s="272"/>
      <c r="E153" s="272"/>
      <c r="F153" s="272"/>
      <c r="G153" s="272"/>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190</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271" t="s">
        <v>2764</v>
      </c>
      <c r="D154" s="272"/>
      <c r="E154" s="272"/>
      <c r="F154" s="272"/>
      <c r="G154" s="272"/>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190</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271" t="s">
        <v>2765</v>
      </c>
      <c r="D155" s="272"/>
      <c r="E155" s="272"/>
      <c r="F155" s="272"/>
      <c r="G155" s="272"/>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190</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271" t="s">
        <v>2606</v>
      </c>
      <c r="D156" s="272"/>
      <c r="E156" s="272"/>
      <c r="F156" s="272"/>
      <c r="G156" s="272"/>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190</v>
      </c>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271" t="s">
        <v>946</v>
      </c>
      <c r="D157" s="272"/>
      <c r="E157" s="272"/>
      <c r="F157" s="272"/>
      <c r="G157" s="272"/>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190</v>
      </c>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271" t="s">
        <v>911</v>
      </c>
      <c r="D158" s="272"/>
      <c r="E158" s="272"/>
      <c r="F158" s="272"/>
      <c r="G158" s="272"/>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190</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92" t="s">
        <v>204</v>
      </c>
      <c r="D159" s="161"/>
      <c r="E159" s="162"/>
      <c r="F159" s="163"/>
      <c r="G159" s="163"/>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190</v>
      </c>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271" t="s">
        <v>802</v>
      </c>
      <c r="D160" s="272"/>
      <c r="E160" s="272"/>
      <c r="F160" s="272"/>
      <c r="G160" s="272"/>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190</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ht="21" outlineLevel="1" x14ac:dyDescent="0.25">
      <c r="A161" s="158"/>
      <c r="B161" s="159"/>
      <c r="C161" s="271" t="s">
        <v>2464</v>
      </c>
      <c r="D161" s="272"/>
      <c r="E161" s="272"/>
      <c r="F161" s="272"/>
      <c r="G161" s="272"/>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190</v>
      </c>
      <c r="AH161" s="151"/>
      <c r="AI161" s="151"/>
      <c r="AJ161" s="151"/>
      <c r="AK161" s="151"/>
      <c r="AL161" s="151"/>
      <c r="AM161" s="151"/>
      <c r="AN161" s="151"/>
      <c r="AO161" s="151"/>
      <c r="AP161" s="151"/>
      <c r="AQ161" s="151"/>
      <c r="AR161" s="151"/>
      <c r="AS161" s="151"/>
      <c r="AT161" s="151"/>
      <c r="AU161" s="151"/>
      <c r="AV161" s="151"/>
      <c r="AW161" s="151"/>
      <c r="AX161" s="151"/>
      <c r="AY161" s="151"/>
      <c r="AZ161" s="151"/>
      <c r="BA161" s="184" t="str">
        <f>C161</f>
        <v>Dvě gotická sedátka lichoběžníkového tvaru vč. jedné podlážky (z původní výstavby hradu kolem r. 1360) částečně zazděná ve špaletě okna, zhotovená ze tří prken (podlážka z jednoho prkna). Dřevo bez povrchové úpravy.</v>
      </c>
      <c r="BB161" s="151"/>
      <c r="BC161" s="151"/>
      <c r="BD161" s="151"/>
      <c r="BE161" s="151"/>
      <c r="BF161" s="151"/>
      <c r="BG161" s="151"/>
      <c r="BH161" s="151"/>
    </row>
    <row r="162" spans="1:60" outlineLevel="1" x14ac:dyDescent="0.25">
      <c r="A162" s="158"/>
      <c r="B162" s="159"/>
      <c r="C162" s="192" t="s">
        <v>204</v>
      </c>
      <c r="D162" s="161"/>
      <c r="E162" s="162"/>
      <c r="F162" s="163"/>
      <c r="G162" s="163"/>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190</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271" t="s">
        <v>2334</v>
      </c>
      <c r="D163" s="272"/>
      <c r="E163" s="272"/>
      <c r="F163" s="272"/>
      <c r="G163" s="272"/>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190</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271" t="s">
        <v>2465</v>
      </c>
      <c r="D164" s="272"/>
      <c r="E164" s="272"/>
      <c r="F164" s="272"/>
      <c r="G164" s="272"/>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190</v>
      </c>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192" t="s">
        <v>204</v>
      </c>
      <c r="D165" s="161"/>
      <c r="E165" s="162"/>
      <c r="F165" s="163"/>
      <c r="G165" s="163"/>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190</v>
      </c>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271" t="s">
        <v>2336</v>
      </c>
      <c r="D166" s="272"/>
      <c r="E166" s="272"/>
      <c r="F166" s="272"/>
      <c r="G166" s="272"/>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190</v>
      </c>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271" t="s">
        <v>2466</v>
      </c>
      <c r="D167" s="272"/>
      <c r="E167" s="272"/>
      <c r="F167" s="272"/>
      <c r="G167" s="272"/>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190</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77">
        <v>12</v>
      </c>
      <c r="B168" s="178" t="s">
        <v>2766</v>
      </c>
      <c r="C168" s="187" t="s">
        <v>2767</v>
      </c>
      <c r="D168" s="179" t="s">
        <v>255</v>
      </c>
      <c r="E168" s="180">
        <v>1</v>
      </c>
      <c r="F168" s="181">
        <v>3840</v>
      </c>
      <c r="G168" s="182">
        <f>ROUND(E168*F168,2)</f>
        <v>3840</v>
      </c>
      <c r="H168" s="181"/>
      <c r="I168" s="182">
        <f>ROUND(E168*H168,2)</f>
        <v>0</v>
      </c>
      <c r="J168" s="181"/>
      <c r="K168" s="182">
        <f>ROUND(E168*J168,2)</f>
        <v>0</v>
      </c>
      <c r="L168" s="182">
        <v>21</v>
      </c>
      <c r="M168" s="182">
        <f>G168*(1+L168/100)</f>
        <v>4646.3999999999996</v>
      </c>
      <c r="N168" s="182">
        <v>2E-3</v>
      </c>
      <c r="O168" s="182">
        <f>ROUND(E168*N168,2)</f>
        <v>0</v>
      </c>
      <c r="P168" s="182">
        <v>0</v>
      </c>
      <c r="Q168" s="182">
        <f>ROUND(E168*P168,2)</f>
        <v>0</v>
      </c>
      <c r="R168" s="182"/>
      <c r="S168" s="182" t="s">
        <v>277</v>
      </c>
      <c r="T168" s="183" t="s">
        <v>186</v>
      </c>
      <c r="U168" s="160">
        <v>0</v>
      </c>
      <c r="V168" s="160">
        <f>ROUND(E168*U168,2)</f>
        <v>0</v>
      </c>
      <c r="W168" s="160"/>
      <c r="X168" s="160" t="s">
        <v>310</v>
      </c>
      <c r="Y168" s="151"/>
      <c r="Z168" s="151"/>
      <c r="AA168" s="151"/>
      <c r="AB168" s="151"/>
      <c r="AC168" s="151"/>
      <c r="AD168" s="151"/>
      <c r="AE168" s="151"/>
      <c r="AF168" s="151"/>
      <c r="AG168" s="151" t="s">
        <v>311</v>
      </c>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260" t="s">
        <v>2073</v>
      </c>
      <c r="D169" s="261"/>
      <c r="E169" s="261"/>
      <c r="F169" s="261"/>
      <c r="G169" s="261"/>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190</v>
      </c>
      <c r="AH169" s="151"/>
      <c r="AI169" s="151"/>
      <c r="AJ169" s="151"/>
      <c r="AK169" s="151"/>
      <c r="AL169" s="151"/>
      <c r="AM169" s="151"/>
      <c r="AN169" s="151"/>
      <c r="AO169" s="151"/>
      <c r="AP169" s="151"/>
      <c r="AQ169" s="151"/>
      <c r="AR169" s="151"/>
      <c r="AS169" s="151"/>
      <c r="AT169" s="151"/>
      <c r="AU169" s="151"/>
      <c r="AV169" s="151"/>
      <c r="AW169" s="151"/>
      <c r="AX169" s="151"/>
      <c r="AY169" s="151"/>
      <c r="AZ169" s="151"/>
      <c r="BA169" s="184" t="str">
        <f>C169</f>
        <v>4.NP - 3. patro, popis prvku a návrh na jeho opravu nebo restaurování viz D1.1.9 Tabulky truhlářských prvků</v>
      </c>
      <c r="BB169" s="151"/>
      <c r="BC169" s="151"/>
      <c r="BD169" s="151"/>
      <c r="BE169" s="151"/>
      <c r="BF169" s="151"/>
      <c r="BG169" s="151"/>
      <c r="BH169" s="151"/>
    </row>
    <row r="170" spans="1:60" outlineLevel="1" x14ac:dyDescent="0.25">
      <c r="A170" s="158"/>
      <c r="B170" s="159"/>
      <c r="C170" s="192" t="s">
        <v>204</v>
      </c>
      <c r="D170" s="161"/>
      <c r="E170" s="162"/>
      <c r="F170" s="163"/>
      <c r="G170" s="163"/>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190</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271" t="s">
        <v>2767</v>
      </c>
      <c r="D171" s="272"/>
      <c r="E171" s="272"/>
      <c r="F171" s="272"/>
      <c r="G171" s="272"/>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190</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271" t="s">
        <v>2768</v>
      </c>
      <c r="D172" s="272"/>
      <c r="E172" s="272"/>
      <c r="F172" s="272"/>
      <c r="G172" s="272"/>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190</v>
      </c>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271" t="s">
        <v>2769</v>
      </c>
      <c r="D173" s="272"/>
      <c r="E173" s="272"/>
      <c r="F173" s="272"/>
      <c r="G173" s="272"/>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190</v>
      </c>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271" t="s">
        <v>2770</v>
      </c>
      <c r="D174" s="272"/>
      <c r="E174" s="272"/>
      <c r="F174" s="272"/>
      <c r="G174" s="272"/>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190</v>
      </c>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58"/>
      <c r="B175" s="159"/>
      <c r="C175" s="271" t="s">
        <v>946</v>
      </c>
      <c r="D175" s="272"/>
      <c r="E175" s="272"/>
      <c r="F175" s="272"/>
      <c r="G175" s="272"/>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190</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271" t="s">
        <v>911</v>
      </c>
      <c r="D176" s="272"/>
      <c r="E176" s="272"/>
      <c r="F176" s="272"/>
      <c r="G176" s="272"/>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190</v>
      </c>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92" t="s">
        <v>204</v>
      </c>
      <c r="D177" s="161"/>
      <c r="E177" s="162"/>
      <c r="F177" s="163"/>
      <c r="G177" s="163"/>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190</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271" t="s">
        <v>802</v>
      </c>
      <c r="D178" s="272"/>
      <c r="E178" s="272"/>
      <c r="F178" s="272"/>
      <c r="G178" s="272"/>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190</v>
      </c>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ht="21" outlineLevel="1" x14ac:dyDescent="0.25">
      <c r="A179" s="158"/>
      <c r="B179" s="159"/>
      <c r="C179" s="271" t="s">
        <v>2464</v>
      </c>
      <c r="D179" s="272"/>
      <c r="E179" s="272"/>
      <c r="F179" s="272"/>
      <c r="G179" s="272"/>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190</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84" t="str">
        <f>C179</f>
        <v>Dvě gotická sedátka lichoběžníkového tvaru vč. jedné podlážky (z původní výstavby hradu kolem r. 1360) částečně zazděná ve špaletě okna, zhotovená ze tří prken (podlážka z jednoho prkna). Dřevo bez povrchové úpravy.</v>
      </c>
      <c r="BB179" s="151"/>
      <c r="BC179" s="151"/>
      <c r="BD179" s="151"/>
      <c r="BE179" s="151"/>
      <c r="BF179" s="151"/>
      <c r="BG179" s="151"/>
      <c r="BH179" s="151"/>
    </row>
    <row r="180" spans="1:60" outlineLevel="1" x14ac:dyDescent="0.25">
      <c r="A180" s="158"/>
      <c r="B180" s="159"/>
      <c r="C180" s="192" t="s">
        <v>204</v>
      </c>
      <c r="D180" s="161"/>
      <c r="E180" s="162"/>
      <c r="F180" s="163"/>
      <c r="G180" s="163"/>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190</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271" t="s">
        <v>2334</v>
      </c>
      <c r="D181" s="272"/>
      <c r="E181" s="272"/>
      <c r="F181" s="272"/>
      <c r="G181" s="272"/>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190</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5">
      <c r="A182" s="158"/>
      <c r="B182" s="159"/>
      <c r="C182" s="271" t="s">
        <v>2465</v>
      </c>
      <c r="D182" s="272"/>
      <c r="E182" s="272"/>
      <c r="F182" s="272"/>
      <c r="G182" s="272"/>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190</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192" t="s">
        <v>204</v>
      </c>
      <c r="D183" s="161"/>
      <c r="E183" s="162"/>
      <c r="F183" s="163"/>
      <c r="G183" s="163"/>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190</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271" t="s">
        <v>2336</v>
      </c>
      <c r="D184" s="272"/>
      <c r="E184" s="272"/>
      <c r="F184" s="272"/>
      <c r="G184" s="272"/>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190</v>
      </c>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271" t="s">
        <v>2466</v>
      </c>
      <c r="D185" s="272"/>
      <c r="E185" s="272"/>
      <c r="F185" s="272"/>
      <c r="G185" s="272"/>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190</v>
      </c>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77">
        <v>13</v>
      </c>
      <c r="B186" s="178" t="s">
        <v>2771</v>
      </c>
      <c r="C186" s="187" t="s">
        <v>2767</v>
      </c>
      <c r="D186" s="179" t="s">
        <v>255</v>
      </c>
      <c r="E186" s="180">
        <v>1</v>
      </c>
      <c r="F186" s="181">
        <v>3840</v>
      </c>
      <c r="G186" s="182">
        <f>ROUND(E186*F186,2)</f>
        <v>3840</v>
      </c>
      <c r="H186" s="181"/>
      <c r="I186" s="182">
        <f>ROUND(E186*H186,2)</f>
        <v>0</v>
      </c>
      <c r="J186" s="181"/>
      <c r="K186" s="182">
        <f>ROUND(E186*J186,2)</f>
        <v>0</v>
      </c>
      <c r="L186" s="182">
        <v>21</v>
      </c>
      <c r="M186" s="182">
        <f>G186*(1+L186/100)</f>
        <v>4646.3999999999996</v>
      </c>
      <c r="N186" s="182">
        <v>2E-3</v>
      </c>
      <c r="O186" s="182">
        <f>ROUND(E186*N186,2)</f>
        <v>0</v>
      </c>
      <c r="P186" s="182">
        <v>0</v>
      </c>
      <c r="Q186" s="182">
        <f>ROUND(E186*P186,2)</f>
        <v>0</v>
      </c>
      <c r="R186" s="182"/>
      <c r="S186" s="182" t="s">
        <v>277</v>
      </c>
      <c r="T186" s="183" t="s">
        <v>186</v>
      </c>
      <c r="U186" s="160">
        <v>0</v>
      </c>
      <c r="V186" s="160">
        <f>ROUND(E186*U186,2)</f>
        <v>0</v>
      </c>
      <c r="W186" s="160"/>
      <c r="X186" s="160" t="s">
        <v>310</v>
      </c>
      <c r="Y186" s="151"/>
      <c r="Z186" s="151"/>
      <c r="AA186" s="151"/>
      <c r="AB186" s="151"/>
      <c r="AC186" s="151"/>
      <c r="AD186" s="151"/>
      <c r="AE186" s="151"/>
      <c r="AF186" s="151"/>
      <c r="AG186" s="151" t="s">
        <v>311</v>
      </c>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5">
      <c r="A187" s="158"/>
      <c r="B187" s="159"/>
      <c r="C187" s="260" t="s">
        <v>2073</v>
      </c>
      <c r="D187" s="261"/>
      <c r="E187" s="261"/>
      <c r="F187" s="261"/>
      <c r="G187" s="261"/>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190</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84" t="str">
        <f>C187</f>
        <v>4.NP - 3. patro, popis prvku a návrh na jeho opravu nebo restaurování viz D1.1.9 Tabulky truhlářských prvků</v>
      </c>
      <c r="BB187" s="151"/>
      <c r="BC187" s="151"/>
      <c r="BD187" s="151"/>
      <c r="BE187" s="151"/>
      <c r="BF187" s="151"/>
      <c r="BG187" s="151"/>
      <c r="BH187" s="151"/>
    </row>
    <row r="188" spans="1:60" outlineLevel="1" x14ac:dyDescent="0.25">
      <c r="A188" s="158"/>
      <c r="B188" s="159"/>
      <c r="C188" s="192" t="s">
        <v>204</v>
      </c>
      <c r="D188" s="161"/>
      <c r="E188" s="162"/>
      <c r="F188" s="163"/>
      <c r="G188" s="163"/>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190</v>
      </c>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5">
      <c r="A189" s="158"/>
      <c r="B189" s="159"/>
      <c r="C189" s="271" t="s">
        <v>2767</v>
      </c>
      <c r="D189" s="272"/>
      <c r="E189" s="272"/>
      <c r="F189" s="272"/>
      <c r="G189" s="272"/>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190</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271" t="s">
        <v>2772</v>
      </c>
      <c r="D190" s="272"/>
      <c r="E190" s="272"/>
      <c r="F190" s="272"/>
      <c r="G190" s="272"/>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190</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271" t="s">
        <v>2773</v>
      </c>
      <c r="D191" s="272"/>
      <c r="E191" s="272"/>
      <c r="F191" s="272"/>
      <c r="G191" s="272"/>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190</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271" t="s">
        <v>946</v>
      </c>
      <c r="D192" s="272"/>
      <c r="E192" s="272"/>
      <c r="F192" s="272"/>
      <c r="G192" s="272"/>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190</v>
      </c>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271" t="s">
        <v>911</v>
      </c>
      <c r="D193" s="272"/>
      <c r="E193" s="272"/>
      <c r="F193" s="272"/>
      <c r="G193" s="272"/>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190</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92" t="s">
        <v>204</v>
      </c>
      <c r="D194" s="161"/>
      <c r="E194" s="162"/>
      <c r="F194" s="163"/>
      <c r="G194" s="163"/>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190</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271" t="s">
        <v>802</v>
      </c>
      <c r="D195" s="272"/>
      <c r="E195" s="272"/>
      <c r="F195" s="272"/>
      <c r="G195" s="272"/>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190</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ht="21" outlineLevel="1" x14ac:dyDescent="0.25">
      <c r="A196" s="158"/>
      <c r="B196" s="159"/>
      <c r="C196" s="271" t="s">
        <v>2464</v>
      </c>
      <c r="D196" s="272"/>
      <c r="E196" s="272"/>
      <c r="F196" s="272"/>
      <c r="G196" s="272"/>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190</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84" t="str">
        <f>C196</f>
        <v>Dvě gotická sedátka lichoběžníkového tvaru vč. jedné podlážky (z původní výstavby hradu kolem r. 1360) částečně zazděná ve špaletě okna, zhotovená ze tří prken (podlážka z jednoho prkna). Dřevo bez povrchové úpravy.</v>
      </c>
      <c r="BB196" s="151"/>
      <c r="BC196" s="151"/>
      <c r="BD196" s="151"/>
      <c r="BE196" s="151"/>
      <c r="BF196" s="151"/>
      <c r="BG196" s="151"/>
      <c r="BH196" s="151"/>
    </row>
    <row r="197" spans="1:60" outlineLevel="1" x14ac:dyDescent="0.25">
      <c r="A197" s="158"/>
      <c r="B197" s="159"/>
      <c r="C197" s="192" t="s">
        <v>204</v>
      </c>
      <c r="D197" s="161"/>
      <c r="E197" s="162"/>
      <c r="F197" s="163"/>
      <c r="G197" s="163"/>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190</v>
      </c>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1" x14ac:dyDescent="0.25">
      <c r="A198" s="158"/>
      <c r="B198" s="159"/>
      <c r="C198" s="271" t="s">
        <v>2334</v>
      </c>
      <c r="D198" s="272"/>
      <c r="E198" s="272"/>
      <c r="F198" s="272"/>
      <c r="G198" s="272"/>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190</v>
      </c>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271" t="s">
        <v>2465</v>
      </c>
      <c r="D199" s="272"/>
      <c r="E199" s="272"/>
      <c r="F199" s="272"/>
      <c r="G199" s="272"/>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190</v>
      </c>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192" t="s">
        <v>204</v>
      </c>
      <c r="D200" s="161"/>
      <c r="E200" s="162"/>
      <c r="F200" s="163"/>
      <c r="G200" s="163"/>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190</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271" t="s">
        <v>2336</v>
      </c>
      <c r="D201" s="272"/>
      <c r="E201" s="272"/>
      <c r="F201" s="272"/>
      <c r="G201" s="272"/>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190</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271" t="s">
        <v>2466</v>
      </c>
      <c r="D202" s="272"/>
      <c r="E202" s="272"/>
      <c r="F202" s="272"/>
      <c r="G202" s="272"/>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190</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77">
        <v>14</v>
      </c>
      <c r="B203" s="178" t="s">
        <v>2774</v>
      </c>
      <c r="C203" s="187" t="s">
        <v>2775</v>
      </c>
      <c r="D203" s="179" t="s">
        <v>255</v>
      </c>
      <c r="E203" s="180">
        <v>1</v>
      </c>
      <c r="F203" s="181">
        <v>2592</v>
      </c>
      <c r="G203" s="182">
        <f>ROUND(E203*F203,2)</f>
        <v>2592</v>
      </c>
      <c r="H203" s="181"/>
      <c r="I203" s="182">
        <f>ROUND(E203*H203,2)</f>
        <v>0</v>
      </c>
      <c r="J203" s="181"/>
      <c r="K203" s="182">
        <f>ROUND(E203*J203,2)</f>
        <v>0</v>
      </c>
      <c r="L203" s="182">
        <v>21</v>
      </c>
      <c r="M203" s="182">
        <f>G203*(1+L203/100)</f>
        <v>3136.3199999999997</v>
      </c>
      <c r="N203" s="182">
        <v>1E-3</v>
      </c>
      <c r="O203" s="182">
        <f>ROUND(E203*N203,2)</f>
        <v>0</v>
      </c>
      <c r="P203" s="182">
        <v>0</v>
      </c>
      <c r="Q203" s="182">
        <f>ROUND(E203*P203,2)</f>
        <v>0</v>
      </c>
      <c r="R203" s="182"/>
      <c r="S203" s="182" t="s">
        <v>277</v>
      </c>
      <c r="T203" s="183" t="s">
        <v>186</v>
      </c>
      <c r="U203" s="160">
        <v>0</v>
      </c>
      <c r="V203" s="160">
        <f>ROUND(E203*U203,2)</f>
        <v>0</v>
      </c>
      <c r="W203" s="160"/>
      <c r="X203" s="160" t="s">
        <v>310</v>
      </c>
      <c r="Y203" s="151"/>
      <c r="Z203" s="151"/>
      <c r="AA203" s="151"/>
      <c r="AB203" s="151"/>
      <c r="AC203" s="151"/>
      <c r="AD203" s="151"/>
      <c r="AE203" s="151"/>
      <c r="AF203" s="151"/>
      <c r="AG203" s="151" t="s">
        <v>311</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58"/>
      <c r="B204" s="159"/>
      <c r="C204" s="260" t="s">
        <v>2073</v>
      </c>
      <c r="D204" s="261"/>
      <c r="E204" s="261"/>
      <c r="F204" s="261"/>
      <c r="G204" s="261"/>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190</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84" t="str">
        <f>C204</f>
        <v>4.NP - 3. patro, popis prvku a návrh na jeho opravu nebo restaurování viz D1.1.9 Tabulky truhlářských prvků</v>
      </c>
      <c r="BB204" s="151"/>
      <c r="BC204" s="151"/>
      <c r="BD204" s="151"/>
      <c r="BE204" s="151"/>
      <c r="BF204" s="151"/>
      <c r="BG204" s="151"/>
      <c r="BH204" s="151"/>
    </row>
    <row r="205" spans="1:60" outlineLevel="1" x14ac:dyDescent="0.25">
      <c r="A205" s="158"/>
      <c r="B205" s="159"/>
      <c r="C205" s="192" t="s">
        <v>204</v>
      </c>
      <c r="D205" s="161"/>
      <c r="E205" s="162"/>
      <c r="F205" s="163"/>
      <c r="G205" s="163"/>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190</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271" t="s">
        <v>2775</v>
      </c>
      <c r="D206" s="272"/>
      <c r="E206" s="272"/>
      <c r="F206" s="272"/>
      <c r="G206" s="272"/>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190</v>
      </c>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5">
      <c r="A207" s="158"/>
      <c r="B207" s="159"/>
      <c r="C207" s="271" t="s">
        <v>2776</v>
      </c>
      <c r="D207" s="272"/>
      <c r="E207" s="272"/>
      <c r="F207" s="272"/>
      <c r="G207" s="272"/>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190</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271" t="s">
        <v>946</v>
      </c>
      <c r="D208" s="272"/>
      <c r="E208" s="272"/>
      <c r="F208" s="272"/>
      <c r="G208" s="272"/>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190</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1" x14ac:dyDescent="0.25">
      <c r="A209" s="158"/>
      <c r="B209" s="159"/>
      <c r="C209" s="271" t="s">
        <v>911</v>
      </c>
      <c r="D209" s="272"/>
      <c r="E209" s="272"/>
      <c r="F209" s="272"/>
      <c r="G209" s="272"/>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190</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92" t="s">
        <v>204</v>
      </c>
      <c r="D210" s="161"/>
      <c r="E210" s="162"/>
      <c r="F210" s="163"/>
      <c r="G210" s="163"/>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190</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271" t="s">
        <v>802</v>
      </c>
      <c r="D211" s="272"/>
      <c r="E211" s="272"/>
      <c r="F211" s="272"/>
      <c r="G211" s="272"/>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190</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271" t="s">
        <v>2777</v>
      </c>
      <c r="D212" s="272"/>
      <c r="E212" s="272"/>
      <c r="F212" s="272"/>
      <c r="G212" s="272"/>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190</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84" t="str">
        <f>C212</f>
        <v>Torzo levého gotického sedátka (z původní výstavby hradu kolem r. 1360) zazděného v jižní stěně místnosti DJ_401. Dřevo bez povrchové úpravy.</v>
      </c>
      <c r="BB212" s="151"/>
      <c r="BC212" s="151"/>
      <c r="BD212" s="151"/>
      <c r="BE212" s="151"/>
      <c r="BF212" s="151"/>
      <c r="BG212" s="151"/>
      <c r="BH212" s="151"/>
    </row>
    <row r="213" spans="1:60" outlineLevel="1" x14ac:dyDescent="0.25">
      <c r="A213" s="158"/>
      <c r="B213" s="159"/>
      <c r="C213" s="192" t="s">
        <v>204</v>
      </c>
      <c r="D213" s="161"/>
      <c r="E213" s="162"/>
      <c r="F213" s="163"/>
      <c r="G213" s="163"/>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190</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271" t="s">
        <v>2334</v>
      </c>
      <c r="D214" s="272"/>
      <c r="E214" s="272"/>
      <c r="F214" s="272"/>
      <c r="G214" s="272"/>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190</v>
      </c>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5">
      <c r="A215" s="158"/>
      <c r="B215" s="159"/>
      <c r="C215" s="271" t="s">
        <v>2465</v>
      </c>
      <c r="D215" s="272"/>
      <c r="E215" s="272"/>
      <c r="F215" s="272"/>
      <c r="G215" s="272"/>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192" t="s">
        <v>204</v>
      </c>
      <c r="D216" s="161"/>
      <c r="E216" s="162"/>
      <c r="F216" s="163"/>
      <c r="G216" s="163"/>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190</v>
      </c>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271" t="s">
        <v>2336</v>
      </c>
      <c r="D217" s="272"/>
      <c r="E217" s="272"/>
      <c r="F217" s="272"/>
      <c r="G217" s="272"/>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190</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271" t="s">
        <v>2466</v>
      </c>
      <c r="D218" s="272"/>
      <c r="E218" s="272"/>
      <c r="F218" s="272"/>
      <c r="G218" s="272"/>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190</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77">
        <v>15</v>
      </c>
      <c r="B219" s="178" t="s">
        <v>810</v>
      </c>
      <c r="C219" s="187" t="s">
        <v>811</v>
      </c>
      <c r="D219" s="179" t="s">
        <v>299</v>
      </c>
      <c r="E219" s="180">
        <v>1.4500000000000001E-2</v>
      </c>
      <c r="F219" s="181">
        <v>1347</v>
      </c>
      <c r="G219" s="182">
        <f>ROUND(E219*F219,2)</f>
        <v>19.53</v>
      </c>
      <c r="H219" s="181"/>
      <c r="I219" s="182">
        <f>ROUND(E219*H219,2)</f>
        <v>0</v>
      </c>
      <c r="J219" s="181"/>
      <c r="K219" s="182">
        <f>ROUND(E219*J219,2)</f>
        <v>0</v>
      </c>
      <c r="L219" s="182">
        <v>21</v>
      </c>
      <c r="M219" s="182">
        <f>G219*(1+L219/100)</f>
        <v>23.6313</v>
      </c>
      <c r="N219" s="182">
        <v>0</v>
      </c>
      <c r="O219" s="182">
        <f>ROUND(E219*N219,2)</f>
        <v>0</v>
      </c>
      <c r="P219" s="182">
        <v>0</v>
      </c>
      <c r="Q219" s="182">
        <f>ROUND(E219*P219,2)</f>
        <v>0</v>
      </c>
      <c r="R219" s="182" t="s">
        <v>812</v>
      </c>
      <c r="S219" s="182" t="s">
        <v>185</v>
      </c>
      <c r="T219" s="183" t="s">
        <v>185</v>
      </c>
      <c r="U219" s="160">
        <v>2.4940000000000002</v>
      </c>
      <c r="V219" s="160">
        <f>ROUND(E219*U219,2)</f>
        <v>0.04</v>
      </c>
      <c r="W219" s="160"/>
      <c r="X219" s="160" t="s">
        <v>300</v>
      </c>
      <c r="Y219" s="151"/>
      <c r="Z219" s="151"/>
      <c r="AA219" s="151"/>
      <c r="AB219" s="151"/>
      <c r="AC219" s="151"/>
      <c r="AD219" s="151"/>
      <c r="AE219" s="151"/>
      <c r="AF219" s="151"/>
      <c r="AG219" s="151" t="s">
        <v>301</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269" t="s">
        <v>323</v>
      </c>
      <c r="D220" s="270"/>
      <c r="E220" s="270"/>
      <c r="F220" s="270"/>
      <c r="G220" s="270"/>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251</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188" t="s">
        <v>303</v>
      </c>
      <c r="D221" s="164"/>
      <c r="E221" s="165"/>
      <c r="F221" s="160"/>
      <c r="G221" s="160"/>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192</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188" t="s">
        <v>2778</v>
      </c>
      <c r="D222" s="164"/>
      <c r="E222" s="165"/>
      <c r="F222" s="160"/>
      <c r="G222" s="160"/>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192</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188" t="s">
        <v>2779</v>
      </c>
      <c r="D223" s="164"/>
      <c r="E223" s="165">
        <v>1.4500000000000001E-2</v>
      </c>
      <c r="F223" s="160"/>
      <c r="G223" s="160"/>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192</v>
      </c>
      <c r="AH223" s="151">
        <v>0</v>
      </c>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ht="30.6" outlineLevel="1" x14ac:dyDescent="0.25">
      <c r="A224" s="177">
        <v>16</v>
      </c>
      <c r="B224" s="178" t="s">
        <v>815</v>
      </c>
      <c r="C224" s="187" t="s">
        <v>816</v>
      </c>
      <c r="D224" s="179" t="s">
        <v>299</v>
      </c>
      <c r="E224" s="180">
        <v>1.4500000000000001E-2</v>
      </c>
      <c r="F224" s="181">
        <v>860</v>
      </c>
      <c r="G224" s="182">
        <f>ROUND(E224*F224,2)</f>
        <v>12.47</v>
      </c>
      <c r="H224" s="181"/>
      <c r="I224" s="182">
        <f>ROUND(E224*H224,2)</f>
        <v>0</v>
      </c>
      <c r="J224" s="181"/>
      <c r="K224" s="182">
        <f>ROUND(E224*J224,2)</f>
        <v>0</v>
      </c>
      <c r="L224" s="182">
        <v>21</v>
      </c>
      <c r="M224" s="182">
        <f>G224*(1+L224/100)</f>
        <v>15.088700000000001</v>
      </c>
      <c r="N224" s="182">
        <v>0</v>
      </c>
      <c r="O224" s="182">
        <f>ROUND(E224*N224,2)</f>
        <v>0</v>
      </c>
      <c r="P224" s="182">
        <v>0</v>
      </c>
      <c r="Q224" s="182">
        <f>ROUND(E224*P224,2)</f>
        <v>0</v>
      </c>
      <c r="R224" s="182" t="s">
        <v>812</v>
      </c>
      <c r="S224" s="182" t="s">
        <v>185</v>
      </c>
      <c r="T224" s="183" t="s">
        <v>185</v>
      </c>
      <c r="U224" s="160">
        <v>0</v>
      </c>
      <c r="V224" s="160">
        <f>ROUND(E224*U224,2)</f>
        <v>0</v>
      </c>
      <c r="W224" s="160"/>
      <c r="X224" s="160" t="s">
        <v>300</v>
      </c>
      <c r="Y224" s="151"/>
      <c r="Z224" s="151"/>
      <c r="AA224" s="151"/>
      <c r="AB224" s="151"/>
      <c r="AC224" s="151"/>
      <c r="AD224" s="151"/>
      <c r="AE224" s="151"/>
      <c r="AF224" s="151"/>
      <c r="AG224" s="151" t="s">
        <v>301</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5">
      <c r="A225" s="158"/>
      <c r="B225" s="159"/>
      <c r="C225" s="269" t="s">
        <v>323</v>
      </c>
      <c r="D225" s="270"/>
      <c r="E225" s="270"/>
      <c r="F225" s="270"/>
      <c r="G225" s="270"/>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251</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188" t="s">
        <v>303</v>
      </c>
      <c r="D226" s="164"/>
      <c r="E226" s="165"/>
      <c r="F226" s="160"/>
      <c r="G226" s="16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192</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88" t="s">
        <v>2778</v>
      </c>
      <c r="D227" s="164"/>
      <c r="E227" s="165"/>
      <c r="F227" s="160"/>
      <c r="G227" s="160"/>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192</v>
      </c>
      <c r="AH227" s="151">
        <v>0</v>
      </c>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188" t="s">
        <v>2779</v>
      </c>
      <c r="D228" s="164"/>
      <c r="E228" s="165">
        <v>1.4500000000000001E-2</v>
      </c>
      <c r="F228" s="160"/>
      <c r="G228" s="160"/>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192</v>
      </c>
      <c r="AH228" s="151">
        <v>0</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x14ac:dyDescent="0.25">
      <c r="A229" s="3"/>
      <c r="B229" s="4"/>
      <c r="C229" s="189"/>
      <c r="D229" s="6"/>
      <c r="E229" s="3"/>
      <c r="F229" s="3"/>
      <c r="G229" s="3"/>
      <c r="H229" s="3"/>
      <c r="I229" s="3"/>
      <c r="J229" s="3"/>
      <c r="K229" s="3"/>
      <c r="L229" s="3"/>
      <c r="M229" s="3"/>
      <c r="N229" s="3"/>
      <c r="O229" s="3"/>
      <c r="P229" s="3"/>
      <c r="Q229" s="3"/>
      <c r="R229" s="3"/>
      <c r="S229" s="3"/>
      <c r="T229" s="3"/>
      <c r="U229" s="3"/>
      <c r="V229" s="3"/>
      <c r="W229" s="3"/>
      <c r="X229" s="3"/>
      <c r="AE229">
        <v>15</v>
      </c>
      <c r="AF229">
        <v>21</v>
      </c>
      <c r="AG229" t="s">
        <v>168</v>
      </c>
    </row>
    <row r="230" spans="1:60" x14ac:dyDescent="0.25">
      <c r="A230" s="154"/>
      <c r="B230" s="155" t="s">
        <v>29</v>
      </c>
      <c r="C230" s="190"/>
      <c r="D230" s="156"/>
      <c r="E230" s="157"/>
      <c r="F230" s="157"/>
      <c r="G230" s="185">
        <f>G8+G27+G38+G56</f>
        <v>89090.34</v>
      </c>
      <c r="H230" s="3"/>
      <c r="I230" s="3"/>
      <c r="J230" s="3"/>
      <c r="K230" s="3"/>
      <c r="L230" s="3"/>
      <c r="M230" s="3"/>
      <c r="N230" s="3"/>
      <c r="O230" s="3"/>
      <c r="P230" s="3"/>
      <c r="Q230" s="3"/>
      <c r="R230" s="3"/>
      <c r="S230" s="3"/>
      <c r="T230" s="3"/>
      <c r="U230" s="3"/>
      <c r="V230" s="3"/>
      <c r="W230" s="3"/>
      <c r="X230" s="3"/>
      <c r="AE230">
        <f>SUMIF(L7:L228,AE229,G7:G228)</f>
        <v>0</v>
      </c>
      <c r="AF230">
        <f>SUMIF(L7:L228,AF229,G7:G228)</f>
        <v>89090.34</v>
      </c>
      <c r="AG230" t="s">
        <v>233</v>
      </c>
    </row>
    <row r="231" spans="1:60" x14ac:dyDescent="0.25">
      <c r="C231" s="191"/>
      <c r="D231" s="10"/>
      <c r="AG231" t="s">
        <v>234</v>
      </c>
    </row>
    <row r="232" spans="1:60" x14ac:dyDescent="0.25">
      <c r="D232" s="10"/>
    </row>
    <row r="233" spans="1:60" x14ac:dyDescent="0.25">
      <c r="D233" s="10"/>
    </row>
    <row r="234" spans="1:60" x14ac:dyDescent="0.25">
      <c r="D234" s="10"/>
    </row>
    <row r="235" spans="1:60" x14ac:dyDescent="0.25">
      <c r="D235" s="10"/>
    </row>
    <row r="236" spans="1:60" x14ac:dyDescent="0.25">
      <c r="D236" s="10"/>
    </row>
    <row r="237" spans="1:60" x14ac:dyDescent="0.25">
      <c r="D237" s="10"/>
    </row>
    <row r="238" spans="1:60" x14ac:dyDescent="0.25">
      <c r="D238" s="10"/>
    </row>
    <row r="239" spans="1:60" x14ac:dyDescent="0.25">
      <c r="D239" s="10"/>
    </row>
    <row r="240" spans="1:60"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7LKm6NIgjGBPs5JWX/MR2bpIFTTPKCStx3vzn5VvIoE9TEZxHqRfwKIEP+8XGZXifVqfjcWSPRcnDT4A/aWn1Q==" saltValue="C0gZ7YNOYjDnSGVSBF+/kQ==" spinCount="100000" sheet="1"/>
  <mergeCells count="138">
    <mergeCell ref="C214:G214"/>
    <mergeCell ref="C215:G215"/>
    <mergeCell ref="C217:G217"/>
    <mergeCell ref="C218:G218"/>
    <mergeCell ref="C220:G220"/>
    <mergeCell ref="C225:G225"/>
    <mergeCell ref="C206:G206"/>
    <mergeCell ref="C207:G207"/>
    <mergeCell ref="C208:G208"/>
    <mergeCell ref="C209:G209"/>
    <mergeCell ref="C211:G211"/>
    <mergeCell ref="C212:G212"/>
    <mergeCell ref="C196:G196"/>
    <mergeCell ref="C198:G198"/>
    <mergeCell ref="C199:G199"/>
    <mergeCell ref="C201:G201"/>
    <mergeCell ref="C202:G202"/>
    <mergeCell ref="C204:G204"/>
    <mergeCell ref="C189:G189"/>
    <mergeCell ref="C190:G190"/>
    <mergeCell ref="C191:G191"/>
    <mergeCell ref="C192:G192"/>
    <mergeCell ref="C193:G193"/>
    <mergeCell ref="C195:G195"/>
    <mergeCell ref="C179:G179"/>
    <mergeCell ref="C181:G181"/>
    <mergeCell ref="C182:G182"/>
    <mergeCell ref="C184:G184"/>
    <mergeCell ref="C185:G185"/>
    <mergeCell ref="C187:G187"/>
    <mergeCell ref="C172:G172"/>
    <mergeCell ref="C173:G173"/>
    <mergeCell ref="C174:G174"/>
    <mergeCell ref="C175:G175"/>
    <mergeCell ref="C176:G176"/>
    <mergeCell ref="C178:G178"/>
    <mergeCell ref="C163:G163"/>
    <mergeCell ref="C164:G164"/>
    <mergeCell ref="C166:G166"/>
    <mergeCell ref="C167:G167"/>
    <mergeCell ref="C169:G169"/>
    <mergeCell ref="C171:G171"/>
    <mergeCell ref="C155:G155"/>
    <mergeCell ref="C156:G156"/>
    <mergeCell ref="C157:G157"/>
    <mergeCell ref="C158:G158"/>
    <mergeCell ref="C160:G160"/>
    <mergeCell ref="C161:G161"/>
    <mergeCell ref="C146:G146"/>
    <mergeCell ref="C148:G148"/>
    <mergeCell ref="C149:G149"/>
    <mergeCell ref="C151:G151"/>
    <mergeCell ref="C153:G153"/>
    <mergeCell ref="C154:G154"/>
    <mergeCell ref="C138:G138"/>
    <mergeCell ref="C139:G139"/>
    <mergeCell ref="C140:G140"/>
    <mergeCell ref="C142:G142"/>
    <mergeCell ref="C143:G143"/>
    <mergeCell ref="C145:G145"/>
    <mergeCell ref="C130:G130"/>
    <mergeCell ref="C131:G131"/>
    <mergeCell ref="C133:G133"/>
    <mergeCell ref="C135:G135"/>
    <mergeCell ref="C136:G136"/>
    <mergeCell ref="C137:G137"/>
    <mergeCell ref="C121:G121"/>
    <mergeCell ref="C122:G122"/>
    <mergeCell ref="C124:G124"/>
    <mergeCell ref="C125:G125"/>
    <mergeCell ref="C127:G127"/>
    <mergeCell ref="C128:G128"/>
    <mergeCell ref="C113:G113"/>
    <mergeCell ref="C115:G115"/>
    <mergeCell ref="C117:G117"/>
    <mergeCell ref="C118:G118"/>
    <mergeCell ref="C119:G119"/>
    <mergeCell ref="C120:G120"/>
    <mergeCell ref="C104:G104"/>
    <mergeCell ref="C106:G106"/>
    <mergeCell ref="C107:G107"/>
    <mergeCell ref="C109:G109"/>
    <mergeCell ref="C110:G110"/>
    <mergeCell ref="C112:G112"/>
    <mergeCell ref="C97:G97"/>
    <mergeCell ref="C99:G99"/>
    <mergeCell ref="C100:G100"/>
    <mergeCell ref="C101:G101"/>
    <mergeCell ref="C102:G102"/>
    <mergeCell ref="C103:G103"/>
    <mergeCell ref="C88:G88"/>
    <mergeCell ref="C89:G89"/>
    <mergeCell ref="C91:G91"/>
    <mergeCell ref="C92:G92"/>
    <mergeCell ref="C94:G94"/>
    <mergeCell ref="C95:G95"/>
    <mergeCell ref="C81:G81"/>
    <mergeCell ref="C82:G82"/>
    <mergeCell ref="C83:G83"/>
    <mergeCell ref="C84:G84"/>
    <mergeCell ref="C85:G85"/>
    <mergeCell ref="C86:G86"/>
    <mergeCell ref="C71:G71"/>
    <mergeCell ref="C73:G73"/>
    <mergeCell ref="C74:G74"/>
    <mergeCell ref="C76:G76"/>
    <mergeCell ref="C77:G77"/>
    <mergeCell ref="C79:G79"/>
    <mergeCell ref="C64:G64"/>
    <mergeCell ref="C65:G65"/>
    <mergeCell ref="C66:G66"/>
    <mergeCell ref="C67:G67"/>
    <mergeCell ref="C68:G68"/>
    <mergeCell ref="C70:G70"/>
    <mergeCell ref="C51:G51"/>
    <mergeCell ref="C57:G57"/>
    <mergeCell ref="C58:G58"/>
    <mergeCell ref="C59:G59"/>
    <mergeCell ref="C61:G61"/>
    <mergeCell ref="C63:G63"/>
    <mergeCell ref="C48:G48"/>
    <mergeCell ref="C49:G49"/>
    <mergeCell ref="C50:G50"/>
    <mergeCell ref="C29:G29"/>
    <mergeCell ref="C34:G34"/>
    <mergeCell ref="C40:G40"/>
    <mergeCell ref="C42:G42"/>
    <mergeCell ref="C43:G43"/>
    <mergeCell ref="C44:G44"/>
    <mergeCell ref="A1:G1"/>
    <mergeCell ref="C2:G2"/>
    <mergeCell ref="C3:G3"/>
    <mergeCell ref="C4:G4"/>
    <mergeCell ref="C22:G22"/>
    <mergeCell ref="C24:G24"/>
    <mergeCell ref="C45:G45"/>
    <mergeCell ref="C46:G46"/>
    <mergeCell ref="C47:G4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29FE9-CAFA-4076-8663-255936DFC36F}">
  <sheetPr>
    <outlinePr summaryBelow="0"/>
  </sheetPr>
  <dimension ref="A1:BH5000"/>
  <sheetViews>
    <sheetView workbookViewId="0">
      <pane ySplit="7" topLeftCell="A8" activePane="bottomLeft" state="frozen"/>
      <selection pane="bottomLeft" activeCell="C10" sqref="C10:G10"/>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77</v>
      </c>
      <c r="C3" s="263" t="s">
        <v>78</v>
      </c>
      <c r="D3" s="264"/>
      <c r="E3" s="264"/>
      <c r="F3" s="264"/>
      <c r="G3" s="265"/>
      <c r="AC3" s="126" t="s">
        <v>157</v>
      </c>
      <c r="AG3" t="s">
        <v>158</v>
      </c>
    </row>
    <row r="4" spans="1:60" ht="24.9" customHeight="1" x14ac:dyDescent="0.25">
      <c r="A4" s="144" t="s">
        <v>9</v>
      </c>
      <c r="B4" s="145" t="s">
        <v>89</v>
      </c>
      <c r="C4" s="266" t="s">
        <v>90</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144</v>
      </c>
      <c r="C8" s="186" t="s">
        <v>145</v>
      </c>
      <c r="D8" s="169"/>
      <c r="E8" s="170"/>
      <c r="F8" s="171"/>
      <c r="G8" s="171">
        <f>SUMIF(AG9:AG16,"&lt;&gt;NOR",G9:G16)</f>
        <v>32913</v>
      </c>
      <c r="H8" s="171"/>
      <c r="I8" s="171">
        <f>SUM(I9:I16)</f>
        <v>0</v>
      </c>
      <c r="J8" s="171"/>
      <c r="K8" s="171">
        <f>SUM(K9:K16)</f>
        <v>0</v>
      </c>
      <c r="L8" s="171"/>
      <c r="M8" s="171">
        <f>SUM(M9:M16)</f>
        <v>39824.729999999996</v>
      </c>
      <c r="N8" s="171"/>
      <c r="O8" s="171">
        <f>SUM(O9:O16)</f>
        <v>0</v>
      </c>
      <c r="P8" s="171"/>
      <c r="Q8" s="171">
        <f>SUM(Q9:Q16)</f>
        <v>0</v>
      </c>
      <c r="R8" s="171"/>
      <c r="S8" s="171"/>
      <c r="T8" s="172"/>
      <c r="U8" s="166"/>
      <c r="V8" s="166">
        <f>SUM(V9:V16)</f>
        <v>0</v>
      </c>
      <c r="W8" s="166"/>
      <c r="X8" s="166"/>
      <c r="AG8" t="s">
        <v>182</v>
      </c>
    </row>
    <row r="9" spans="1:60" ht="20.399999999999999" outlineLevel="1" x14ac:dyDescent="0.25">
      <c r="A9" s="177">
        <v>1</v>
      </c>
      <c r="B9" s="178" t="s">
        <v>144</v>
      </c>
      <c r="C9" s="187" t="s">
        <v>2717</v>
      </c>
      <c r="D9" s="179" t="s">
        <v>237</v>
      </c>
      <c r="E9" s="180">
        <v>6.9</v>
      </c>
      <c r="F9" s="181">
        <v>4770</v>
      </c>
      <c r="G9" s="182">
        <f>ROUND(E9*F9,2)</f>
        <v>32913</v>
      </c>
      <c r="H9" s="181"/>
      <c r="I9" s="182">
        <f>ROUND(E9*H9,2)</f>
        <v>0</v>
      </c>
      <c r="J9" s="181"/>
      <c r="K9" s="182">
        <f>ROUND(E9*J9,2)</f>
        <v>0</v>
      </c>
      <c r="L9" s="182">
        <v>21</v>
      </c>
      <c r="M9" s="182">
        <f>G9*(1+L9/100)</f>
        <v>39824.729999999996</v>
      </c>
      <c r="N9" s="182">
        <v>0</v>
      </c>
      <c r="O9" s="182">
        <f>ROUND(E9*N9,2)</f>
        <v>0</v>
      </c>
      <c r="P9" s="182">
        <v>0</v>
      </c>
      <c r="Q9" s="182">
        <f>ROUND(E9*P9,2)</f>
        <v>0</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260" t="s">
        <v>2780</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92" t="s">
        <v>204</v>
      </c>
      <c r="D11" s="161"/>
      <c r="E11" s="162"/>
      <c r="F11" s="163"/>
      <c r="G11" s="163"/>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190</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31.2" outlineLevel="1" x14ac:dyDescent="0.25">
      <c r="A12" s="158"/>
      <c r="B12" s="159"/>
      <c r="C12" s="271" t="s">
        <v>2781</v>
      </c>
      <c r="D12" s="272"/>
      <c r="E12" s="272"/>
      <c r="F12" s="272"/>
      <c r="G12" s="272"/>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190</v>
      </c>
      <c r="AH12" s="151"/>
      <c r="AI12" s="151"/>
      <c r="AJ12" s="151"/>
      <c r="AK12" s="151"/>
      <c r="AL12" s="151"/>
      <c r="AM12" s="151"/>
      <c r="AN12" s="151"/>
      <c r="AO12" s="151"/>
      <c r="AP12" s="151"/>
      <c r="AQ12" s="151"/>
      <c r="AR12" s="151"/>
      <c r="AS12" s="151"/>
      <c r="AT12" s="151"/>
      <c r="AU12" s="151"/>
      <c r="AV12" s="151"/>
      <c r="AW12" s="151"/>
      <c r="AX12" s="151"/>
      <c r="AY12" s="151"/>
      <c r="AZ12" s="151"/>
      <c r="BA12" s="184" t="str">
        <f>C12</f>
        <v>- finální rozsah restaurátorských zásahů bude upřesněn v rámci zpracování podrobného a rozšířeného restaurátorského záměru, provedeného zhotovitelem stavby před započetím prací (specializovaným restaurátorem s příslušnou licencí MK ČR) a odsouhlaseného samostatným ZS KÚ KK, a to na základě „Restaurátorsko</v>
      </c>
      <c r="BB12" s="151"/>
      <c r="BC12" s="151"/>
      <c r="BD12" s="151"/>
      <c r="BE12" s="151"/>
      <c r="BF12" s="151"/>
      <c r="BG12" s="151"/>
      <c r="BH12" s="151"/>
    </row>
    <row r="13" spans="1:60" outlineLevel="1" x14ac:dyDescent="0.25">
      <c r="A13" s="158"/>
      <c r="B13" s="159"/>
      <c r="C13" s="192" t="s">
        <v>204</v>
      </c>
      <c r="D13" s="161"/>
      <c r="E13" s="162"/>
      <c r="F13" s="163"/>
      <c r="G13" s="163"/>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190</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271" t="s">
        <v>2782</v>
      </c>
      <c r="D14" s="272"/>
      <c r="E14" s="272"/>
      <c r="F14" s="272"/>
      <c r="G14" s="272"/>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190</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2000</v>
      </c>
      <c r="D15" s="164"/>
      <c r="E15" s="165"/>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2783</v>
      </c>
      <c r="D16" s="164"/>
      <c r="E16" s="165">
        <v>6.9</v>
      </c>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33" x14ac:dyDescent="0.25">
      <c r="A17" s="3"/>
      <c r="B17" s="4"/>
      <c r="C17" s="189"/>
      <c r="D17" s="6"/>
      <c r="E17" s="3"/>
      <c r="F17" s="3"/>
      <c r="G17" s="3"/>
      <c r="H17" s="3"/>
      <c r="I17" s="3"/>
      <c r="J17" s="3"/>
      <c r="K17" s="3"/>
      <c r="L17" s="3"/>
      <c r="M17" s="3"/>
      <c r="N17" s="3"/>
      <c r="O17" s="3"/>
      <c r="P17" s="3"/>
      <c r="Q17" s="3"/>
      <c r="R17" s="3"/>
      <c r="S17" s="3"/>
      <c r="T17" s="3"/>
      <c r="U17" s="3"/>
      <c r="V17" s="3"/>
      <c r="W17" s="3"/>
      <c r="X17" s="3"/>
      <c r="AE17">
        <v>15</v>
      </c>
      <c r="AF17">
        <v>21</v>
      </c>
      <c r="AG17" t="s">
        <v>168</v>
      </c>
    </row>
    <row r="18" spans="1:33" x14ac:dyDescent="0.25">
      <c r="A18" s="154"/>
      <c r="B18" s="155" t="s">
        <v>29</v>
      </c>
      <c r="C18" s="190"/>
      <c r="D18" s="156"/>
      <c r="E18" s="157"/>
      <c r="F18" s="157"/>
      <c r="G18" s="185">
        <f>G8</f>
        <v>32913</v>
      </c>
      <c r="H18" s="3"/>
      <c r="I18" s="3"/>
      <c r="J18" s="3"/>
      <c r="K18" s="3"/>
      <c r="L18" s="3"/>
      <c r="M18" s="3"/>
      <c r="N18" s="3"/>
      <c r="O18" s="3"/>
      <c r="P18" s="3"/>
      <c r="Q18" s="3"/>
      <c r="R18" s="3"/>
      <c r="S18" s="3"/>
      <c r="T18" s="3"/>
      <c r="U18" s="3"/>
      <c r="V18" s="3"/>
      <c r="W18" s="3"/>
      <c r="X18" s="3"/>
      <c r="AE18">
        <f>SUMIF(L7:L16,AE17,G7:G16)</f>
        <v>0</v>
      </c>
      <c r="AF18">
        <f>SUMIF(L7:L16,AF17,G7:G16)</f>
        <v>32913</v>
      </c>
      <c r="AG18" t="s">
        <v>233</v>
      </c>
    </row>
    <row r="19" spans="1:33" x14ac:dyDescent="0.25">
      <c r="C19" s="191"/>
      <c r="D19" s="10"/>
      <c r="AG19" t="s">
        <v>234</v>
      </c>
    </row>
    <row r="20" spans="1:33" x14ac:dyDescent="0.25">
      <c r="D20" s="10"/>
    </row>
    <row r="21" spans="1:33" x14ac:dyDescent="0.25">
      <c r="D21" s="10"/>
    </row>
    <row r="22" spans="1:33" x14ac:dyDescent="0.25">
      <c r="D22" s="10"/>
    </row>
    <row r="23" spans="1:33" x14ac:dyDescent="0.25">
      <c r="D23" s="10"/>
    </row>
    <row r="24" spans="1:33" x14ac:dyDescent="0.25">
      <c r="D24" s="10"/>
    </row>
    <row r="25" spans="1:33" x14ac:dyDescent="0.25">
      <c r="D25" s="10"/>
    </row>
    <row r="26" spans="1:33" x14ac:dyDescent="0.25">
      <c r="D26" s="10"/>
    </row>
    <row r="27" spans="1:33" x14ac:dyDescent="0.25">
      <c r="D27" s="10"/>
    </row>
    <row r="28" spans="1:33" x14ac:dyDescent="0.25">
      <c r="D28" s="10"/>
    </row>
    <row r="29" spans="1:33" x14ac:dyDescent="0.25">
      <c r="D29" s="10"/>
    </row>
    <row r="30" spans="1:33" x14ac:dyDescent="0.25">
      <c r="D30" s="10"/>
    </row>
    <row r="31" spans="1:33" x14ac:dyDescent="0.25">
      <c r="D31" s="10"/>
    </row>
    <row r="32" spans="1: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sODhKRHrgzx2Z3CcdzZFzrIut5EUypR+MJYRJguMKZsx6h5iJWi3a1sP46afy1Do2dh24kugBqGRZOZMW7OLw==" saltValue="RtphK0TN9XpO3ZK0RSrwgg==" spinCount="100000" sheet="1"/>
  <mergeCells count="7">
    <mergeCell ref="C14:G14"/>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34"/>
  <sheetViews>
    <sheetView showGridLines="0" tabSelected="1" topLeftCell="B1" zoomScaleNormal="100" zoomScaleSheetLayoutView="75" workbookViewId="0">
      <selection activeCell="E15" sqref="E15:F15"/>
    </sheetView>
  </sheetViews>
  <sheetFormatPr defaultColWidth="9" defaultRowHeight="13.2" x14ac:dyDescent="0.25"/>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x14ac:dyDescent="0.25">
      <c r="A1" s="46" t="s">
        <v>36</v>
      </c>
      <c r="B1" s="205" t="s">
        <v>41</v>
      </c>
      <c r="C1" s="206"/>
      <c r="D1" s="206"/>
      <c r="E1" s="206"/>
      <c r="F1" s="206"/>
      <c r="G1" s="206"/>
      <c r="H1" s="206"/>
      <c r="I1" s="206"/>
      <c r="J1" s="207"/>
    </row>
    <row r="2" spans="1:15" ht="36" customHeight="1" x14ac:dyDescent="0.25">
      <c r="A2" s="2"/>
      <c r="B2" s="72" t="s">
        <v>22</v>
      </c>
      <c r="C2" s="73"/>
      <c r="D2" s="74" t="s">
        <v>43</v>
      </c>
      <c r="E2" s="214" t="s">
        <v>44</v>
      </c>
      <c r="F2" s="215"/>
      <c r="G2" s="215"/>
      <c r="H2" s="215"/>
      <c r="I2" s="215"/>
      <c r="J2" s="216"/>
      <c r="O2" s="1"/>
    </row>
    <row r="3" spans="1:15" ht="27" hidden="1" customHeight="1" x14ac:dyDescent="0.25">
      <c r="A3" s="2"/>
      <c r="B3" s="75"/>
      <c r="C3" s="73"/>
      <c r="D3" s="76"/>
      <c r="E3" s="217"/>
      <c r="F3" s="218"/>
      <c r="G3" s="218"/>
      <c r="H3" s="218"/>
      <c r="I3" s="218"/>
      <c r="J3" s="219"/>
    </row>
    <row r="4" spans="1:15" ht="23.25" customHeight="1" x14ac:dyDescent="0.25">
      <c r="A4" s="2"/>
      <c r="B4" s="77"/>
      <c r="C4" s="78"/>
      <c r="D4" s="79"/>
      <c r="E4" s="227"/>
      <c r="F4" s="227"/>
      <c r="G4" s="227"/>
      <c r="H4" s="227"/>
      <c r="I4" s="227"/>
      <c r="J4" s="228"/>
    </row>
    <row r="5" spans="1:15" ht="24" customHeight="1" x14ac:dyDescent="0.25">
      <c r="A5" s="2"/>
      <c r="B5" s="30" t="s">
        <v>42</v>
      </c>
      <c r="D5" s="231" t="s">
        <v>45</v>
      </c>
      <c r="E5" s="232"/>
      <c r="F5" s="232"/>
      <c r="G5" s="232"/>
      <c r="H5" s="18" t="s">
        <v>40</v>
      </c>
      <c r="I5" s="82" t="s">
        <v>49</v>
      </c>
      <c r="J5" s="8"/>
    </row>
    <row r="6" spans="1:15" ht="15.75" customHeight="1" x14ac:dyDescent="0.25">
      <c r="A6" s="2"/>
      <c r="B6" s="27"/>
      <c r="C6" s="52"/>
      <c r="D6" s="233" t="s">
        <v>46</v>
      </c>
      <c r="E6" s="234"/>
      <c r="F6" s="234"/>
      <c r="G6" s="234"/>
      <c r="H6" s="18" t="s">
        <v>34</v>
      </c>
      <c r="I6" s="82" t="s">
        <v>50</v>
      </c>
      <c r="J6" s="8"/>
    </row>
    <row r="7" spans="1:15" ht="15.75" customHeight="1" x14ac:dyDescent="0.25">
      <c r="A7" s="2"/>
      <c r="B7" s="28"/>
      <c r="C7" s="53"/>
      <c r="D7" s="81" t="s">
        <v>48</v>
      </c>
      <c r="E7" s="235" t="s">
        <v>47</v>
      </c>
      <c r="F7" s="236"/>
      <c r="G7" s="236"/>
      <c r="H7" s="23"/>
      <c r="I7" s="22"/>
      <c r="J7" s="33"/>
    </row>
    <row r="8" spans="1:15" ht="24" hidden="1" customHeight="1" x14ac:dyDescent="0.25">
      <c r="A8" s="2"/>
      <c r="B8" s="30" t="s">
        <v>20</v>
      </c>
      <c r="D8" s="80" t="s">
        <v>51</v>
      </c>
      <c r="H8" s="18" t="s">
        <v>40</v>
      </c>
      <c r="I8" s="82" t="s">
        <v>55</v>
      </c>
      <c r="J8" s="8"/>
    </row>
    <row r="9" spans="1:15" ht="15.75" hidden="1" customHeight="1" x14ac:dyDescent="0.25">
      <c r="A9" s="2"/>
      <c r="B9" s="2"/>
      <c r="D9" s="80" t="s">
        <v>52</v>
      </c>
      <c r="H9" s="18" t="s">
        <v>34</v>
      </c>
      <c r="I9" s="82" t="s">
        <v>56</v>
      </c>
      <c r="J9" s="8"/>
    </row>
    <row r="10" spans="1:15" ht="15.75" hidden="1" customHeight="1" x14ac:dyDescent="0.25">
      <c r="A10" s="2"/>
      <c r="B10" s="34"/>
      <c r="C10" s="53"/>
      <c r="D10" s="81" t="s">
        <v>54</v>
      </c>
      <c r="E10" s="83" t="s">
        <v>53</v>
      </c>
      <c r="F10" s="23"/>
      <c r="G10" s="14"/>
      <c r="H10" s="14"/>
      <c r="I10" s="35"/>
      <c r="J10" s="33"/>
    </row>
    <row r="11" spans="1:15" ht="24" customHeight="1" x14ac:dyDescent="0.25">
      <c r="A11" s="2"/>
      <c r="B11" s="30" t="s">
        <v>19</v>
      </c>
      <c r="D11" s="221" t="s">
        <v>2925</v>
      </c>
      <c r="E11" s="221"/>
      <c r="F11" s="221"/>
      <c r="G11" s="221"/>
      <c r="H11" s="18" t="s">
        <v>40</v>
      </c>
      <c r="I11" s="84">
        <v>26347741</v>
      </c>
      <c r="J11" s="8"/>
    </row>
    <row r="12" spans="1:15" ht="15.75" customHeight="1" x14ac:dyDescent="0.25">
      <c r="A12" s="2"/>
      <c r="B12" s="27"/>
      <c r="C12" s="52"/>
      <c r="D12" s="226" t="s">
        <v>2926</v>
      </c>
      <c r="E12" s="226"/>
      <c r="F12" s="226"/>
      <c r="G12" s="226"/>
      <c r="H12" s="18" t="s">
        <v>34</v>
      </c>
      <c r="I12" s="84" t="s">
        <v>2928</v>
      </c>
      <c r="J12" s="8"/>
    </row>
    <row r="13" spans="1:15" ht="15.75" customHeight="1" x14ac:dyDescent="0.25">
      <c r="A13" s="2"/>
      <c r="B13" s="28"/>
      <c r="C13" s="53"/>
      <c r="D13" s="85">
        <v>11000</v>
      </c>
      <c r="E13" s="229" t="s">
        <v>2927</v>
      </c>
      <c r="F13" s="230"/>
      <c r="G13" s="230"/>
      <c r="H13" s="19"/>
      <c r="I13" s="22"/>
      <c r="J13" s="33"/>
    </row>
    <row r="14" spans="1:15" ht="24" customHeight="1" x14ac:dyDescent="0.25">
      <c r="A14" s="2"/>
      <c r="B14" s="42" t="s">
        <v>21</v>
      </c>
      <c r="C14" s="54"/>
      <c r="D14" s="55"/>
      <c r="E14" s="56"/>
      <c r="F14" s="43"/>
      <c r="G14" s="43"/>
      <c r="H14" s="44"/>
      <c r="I14" s="43"/>
      <c r="J14" s="45"/>
    </row>
    <row r="15" spans="1:15" ht="32.25" customHeight="1" x14ac:dyDescent="0.25">
      <c r="A15" s="2"/>
      <c r="B15" s="34" t="s">
        <v>32</v>
      </c>
      <c r="C15" s="57"/>
      <c r="D15" s="51"/>
      <c r="E15" s="220"/>
      <c r="F15" s="220"/>
      <c r="G15" s="222"/>
      <c r="H15" s="222"/>
      <c r="I15" s="222" t="s">
        <v>29</v>
      </c>
      <c r="J15" s="223"/>
    </row>
    <row r="16" spans="1:15" ht="23.25" customHeight="1" x14ac:dyDescent="0.25">
      <c r="A16" s="143" t="s">
        <v>24</v>
      </c>
      <c r="B16" s="37" t="s">
        <v>24</v>
      </c>
      <c r="C16" s="58"/>
      <c r="D16" s="59"/>
      <c r="E16" s="211"/>
      <c r="F16" s="212"/>
      <c r="G16" s="211"/>
      <c r="H16" s="212"/>
      <c r="I16" s="211">
        <f>SUMIF(F108:F130,A16,I108:I130)+SUMIF(F108:F130,"PSU",I108:I130)</f>
        <v>5702317.7699999996</v>
      </c>
      <c r="J16" s="213"/>
    </row>
    <row r="17" spans="1:10" ht="23.25" customHeight="1" x14ac:dyDescent="0.25">
      <c r="A17" s="143" t="s">
        <v>25</v>
      </c>
      <c r="B17" s="37" t="s">
        <v>25</v>
      </c>
      <c r="C17" s="58"/>
      <c r="D17" s="59"/>
      <c r="E17" s="211"/>
      <c r="F17" s="212"/>
      <c r="G17" s="211"/>
      <c r="H17" s="212"/>
      <c r="I17" s="211">
        <f>SUMIF(F108:F130,A17,I108:I130)</f>
        <v>14852778.120000001</v>
      </c>
      <c r="J17" s="213"/>
    </row>
    <row r="18" spans="1:10" ht="23.25" customHeight="1" x14ac:dyDescent="0.25">
      <c r="A18" s="143" t="s">
        <v>26</v>
      </c>
      <c r="B18" s="37" t="s">
        <v>26</v>
      </c>
      <c r="C18" s="58"/>
      <c r="D18" s="59"/>
      <c r="E18" s="211"/>
      <c r="F18" s="212"/>
      <c r="G18" s="211"/>
      <c r="H18" s="212"/>
      <c r="I18" s="211">
        <f>SUMIF(F108:F130,A18,I108:I130)</f>
        <v>934997.54</v>
      </c>
      <c r="J18" s="213"/>
    </row>
    <row r="19" spans="1:10" ht="23.25" customHeight="1" x14ac:dyDescent="0.25">
      <c r="A19" s="143" t="s">
        <v>153</v>
      </c>
      <c r="B19" s="37" t="s">
        <v>27</v>
      </c>
      <c r="C19" s="58"/>
      <c r="D19" s="59"/>
      <c r="E19" s="211"/>
      <c r="F19" s="212"/>
      <c r="G19" s="211"/>
      <c r="H19" s="212"/>
      <c r="I19" s="211">
        <f>SUMIF(F108:F130,A19,I108:I130)</f>
        <v>859603.74</v>
      </c>
      <c r="J19" s="213"/>
    </row>
    <row r="20" spans="1:10" ht="23.25" customHeight="1" x14ac:dyDescent="0.25">
      <c r="A20" s="143" t="s">
        <v>154</v>
      </c>
      <c r="B20" s="37" t="s">
        <v>28</v>
      </c>
      <c r="C20" s="58"/>
      <c r="D20" s="59"/>
      <c r="E20" s="211"/>
      <c r="F20" s="212"/>
      <c r="G20" s="211"/>
      <c r="H20" s="212"/>
      <c r="I20" s="211">
        <f>SUMIF(F108:F130,A20,I108:I130)</f>
        <v>3780302.83</v>
      </c>
      <c r="J20" s="213"/>
    </row>
    <row r="21" spans="1:10" ht="23.25" customHeight="1" x14ac:dyDescent="0.25">
      <c r="A21" s="2"/>
      <c r="B21" s="47" t="s">
        <v>29</v>
      </c>
      <c r="C21" s="60"/>
      <c r="D21" s="61"/>
      <c r="E21" s="224"/>
      <c r="F21" s="225"/>
      <c r="G21" s="224"/>
      <c r="H21" s="225"/>
      <c r="I21" s="224">
        <f>SUM(I16:J20)</f>
        <v>26130000</v>
      </c>
      <c r="J21" s="242"/>
    </row>
    <row r="22" spans="1:10" ht="33" customHeight="1" x14ac:dyDescent="0.25">
      <c r="A22" s="2"/>
      <c r="B22" s="41" t="s">
        <v>33</v>
      </c>
      <c r="C22" s="58"/>
      <c r="D22" s="59"/>
      <c r="E22" s="62"/>
      <c r="F22" s="38"/>
      <c r="G22" s="32"/>
      <c r="H22" s="32"/>
      <c r="I22" s="32"/>
      <c r="J22" s="39"/>
    </row>
    <row r="23" spans="1:10" ht="23.25" customHeight="1" x14ac:dyDescent="0.25">
      <c r="A23" s="2"/>
      <c r="B23" s="37" t="s">
        <v>12</v>
      </c>
      <c r="C23" s="58"/>
      <c r="D23" s="59"/>
      <c r="E23" s="63">
        <v>15</v>
      </c>
      <c r="F23" s="38" t="s">
        <v>0</v>
      </c>
      <c r="G23" s="240">
        <f>ZakladDPHSniVypocet</f>
        <v>0</v>
      </c>
      <c r="H23" s="241"/>
      <c r="I23" s="241"/>
      <c r="J23" s="39" t="str">
        <f t="shared" ref="J23:J28" si="0">Mena</f>
        <v>CZK</v>
      </c>
    </row>
    <row r="24" spans="1:10" ht="23.25" hidden="1" customHeight="1" x14ac:dyDescent="0.25">
      <c r="A24" s="2"/>
      <c r="B24" s="37" t="s">
        <v>13</v>
      </c>
      <c r="C24" s="58"/>
      <c r="D24" s="59"/>
      <c r="E24" s="63">
        <f>SazbaDPH1</f>
        <v>15</v>
      </c>
      <c r="F24" s="38" t="s">
        <v>0</v>
      </c>
      <c r="G24" s="238">
        <f>I23*E23/100</f>
        <v>0</v>
      </c>
      <c r="H24" s="239"/>
      <c r="I24" s="239"/>
      <c r="J24" s="39" t="str">
        <f t="shared" si="0"/>
        <v>CZK</v>
      </c>
    </row>
    <row r="25" spans="1:10" ht="23.25" customHeight="1" x14ac:dyDescent="0.25">
      <c r="A25" s="2"/>
      <c r="B25" s="37" t="s">
        <v>14</v>
      </c>
      <c r="C25" s="58"/>
      <c r="D25" s="59"/>
      <c r="E25" s="63">
        <v>21</v>
      </c>
      <c r="F25" s="38" t="s">
        <v>0</v>
      </c>
      <c r="G25" s="240">
        <f>ZakladDPHZaklVypocet</f>
        <v>26130000.000000004</v>
      </c>
      <c r="H25" s="241"/>
      <c r="I25" s="241"/>
      <c r="J25" s="39" t="str">
        <f t="shared" si="0"/>
        <v>CZK</v>
      </c>
    </row>
    <row r="26" spans="1:10" ht="23.25" hidden="1" customHeight="1" x14ac:dyDescent="0.25">
      <c r="A26" s="2"/>
      <c r="B26" s="31" t="s">
        <v>15</v>
      </c>
      <c r="C26" s="64"/>
      <c r="D26" s="51"/>
      <c r="E26" s="65">
        <f>SazbaDPH2</f>
        <v>21</v>
      </c>
      <c r="F26" s="29" t="s">
        <v>0</v>
      </c>
      <c r="G26" s="208">
        <f>I25*E25/100</f>
        <v>0</v>
      </c>
      <c r="H26" s="209"/>
      <c r="I26" s="209"/>
      <c r="J26" s="36" t="str">
        <f t="shared" si="0"/>
        <v>CZK</v>
      </c>
    </row>
    <row r="27" spans="1:10" ht="23.25" customHeight="1" thickBot="1" x14ac:dyDescent="0.3">
      <c r="A27" s="2">
        <f>ZakladDPHSni+ZakladDPHZakl</f>
        <v>26130000.000000004</v>
      </c>
      <c r="B27" s="30" t="s">
        <v>4</v>
      </c>
      <c r="C27" s="66"/>
      <c r="D27" s="67"/>
      <c r="E27" s="66"/>
      <c r="F27" s="16"/>
      <c r="G27" s="210">
        <f>CenaCelkemBezDPH-(ZakladDPHSni+ZakladDPHZakl)</f>
        <v>0</v>
      </c>
      <c r="H27" s="210"/>
      <c r="I27" s="210"/>
      <c r="J27" s="40" t="str">
        <f t="shared" si="0"/>
        <v>CZK</v>
      </c>
    </row>
    <row r="28" spans="1:10" ht="27.75" customHeight="1" thickBot="1" x14ac:dyDescent="0.3">
      <c r="A28" s="2">
        <f>(A27-INT(A27))*100</f>
        <v>3.7252902984619141E-7</v>
      </c>
      <c r="B28" s="116" t="s">
        <v>23</v>
      </c>
      <c r="C28" s="117"/>
      <c r="D28" s="117"/>
      <c r="E28" s="118"/>
      <c r="F28" s="119"/>
      <c r="G28" s="244">
        <f>A27</f>
        <v>26130000.000000004</v>
      </c>
      <c r="H28" s="244"/>
      <c r="I28" s="244"/>
      <c r="J28" s="120" t="str">
        <f t="shared" si="0"/>
        <v>CZK</v>
      </c>
    </row>
    <row r="29" spans="1:10" ht="27.75" hidden="1" customHeight="1" thickBot="1" x14ac:dyDescent="0.3">
      <c r="A29" s="2"/>
      <c r="B29" s="116" t="s">
        <v>35</v>
      </c>
      <c r="C29" s="121"/>
      <c r="D29" s="121"/>
      <c r="E29" s="121"/>
      <c r="F29" s="122"/>
      <c r="G29" s="243">
        <f>ZakladDPHSni+DPHSni+ZakladDPHZakl+DPHZakl+Zaokrouhleni</f>
        <v>26130000.000000004</v>
      </c>
      <c r="H29" s="243"/>
      <c r="I29" s="243"/>
      <c r="J29" s="123" t="s">
        <v>93</v>
      </c>
    </row>
    <row r="30" spans="1:10" ht="12.75" customHeight="1" x14ac:dyDescent="0.25">
      <c r="A30" s="2"/>
      <c r="B30" s="2"/>
      <c r="J30" s="9"/>
    </row>
    <row r="31" spans="1:10" ht="30" customHeight="1" x14ac:dyDescent="0.25">
      <c r="A31" s="2"/>
      <c r="B31" s="2"/>
      <c r="J31" s="9"/>
    </row>
    <row r="32" spans="1:10" ht="18.75" customHeight="1" x14ac:dyDescent="0.25">
      <c r="A32" s="2"/>
      <c r="B32" s="17"/>
      <c r="C32" s="68" t="s">
        <v>11</v>
      </c>
      <c r="D32" s="69"/>
      <c r="E32" s="69"/>
      <c r="F32" s="15" t="s">
        <v>10</v>
      </c>
      <c r="G32" s="25"/>
      <c r="H32" s="26"/>
      <c r="I32" s="25"/>
      <c r="J32" s="9"/>
    </row>
    <row r="33" spans="1:10" ht="47.25" customHeight="1" x14ac:dyDescent="0.25">
      <c r="A33" s="2"/>
      <c r="B33" s="2"/>
      <c r="J33" s="9"/>
    </row>
    <row r="34" spans="1:10" s="21" customFormat="1" ht="18.75" customHeight="1" x14ac:dyDescent="0.25">
      <c r="A34" s="20"/>
      <c r="B34" s="20"/>
      <c r="C34" s="70"/>
      <c r="D34" s="245"/>
      <c r="E34" s="246"/>
      <c r="G34" s="247"/>
      <c r="H34" s="248"/>
      <c r="I34" s="248"/>
      <c r="J34" s="24"/>
    </row>
    <row r="35" spans="1:10" ht="12.75" customHeight="1" x14ac:dyDescent="0.25">
      <c r="A35" s="2"/>
      <c r="B35" s="2"/>
      <c r="D35" s="237" t="s">
        <v>2</v>
      </c>
      <c r="E35" s="237"/>
      <c r="H35" s="10" t="s">
        <v>3</v>
      </c>
      <c r="J35" s="9"/>
    </row>
    <row r="36" spans="1:10" ht="13.5" customHeight="1" thickBot="1" x14ac:dyDescent="0.3">
      <c r="A36" s="11"/>
      <c r="B36" s="11"/>
      <c r="C36" s="71"/>
      <c r="D36" s="71"/>
      <c r="E36" s="71"/>
      <c r="F36" s="12"/>
      <c r="G36" s="12"/>
      <c r="H36" s="12"/>
      <c r="I36" s="12"/>
      <c r="J36" s="13"/>
    </row>
    <row r="37" spans="1:10" ht="27" customHeight="1" x14ac:dyDescent="0.25">
      <c r="B37" s="89" t="s">
        <v>16</v>
      </c>
      <c r="C37" s="90"/>
      <c r="D37" s="90"/>
      <c r="E37" s="90"/>
      <c r="F37" s="91"/>
      <c r="G37" s="91"/>
      <c r="H37" s="91"/>
      <c r="I37" s="91"/>
      <c r="J37" s="92"/>
    </row>
    <row r="38" spans="1:10" ht="25.5" customHeight="1" x14ac:dyDescent="0.25">
      <c r="A38" s="88" t="s">
        <v>37</v>
      </c>
      <c r="B38" s="93" t="s">
        <v>17</v>
      </c>
      <c r="C38" s="94" t="s">
        <v>5</v>
      </c>
      <c r="D38" s="94"/>
      <c r="E38" s="94"/>
      <c r="F38" s="95" t="str">
        <f>B23</f>
        <v>Základ pro sníženou DPH</v>
      </c>
      <c r="G38" s="95" t="str">
        <f>B25</f>
        <v>Základ pro základní DPH</v>
      </c>
      <c r="H38" s="96" t="s">
        <v>18</v>
      </c>
      <c r="I38" s="97" t="s">
        <v>1</v>
      </c>
      <c r="J38" s="98" t="s">
        <v>0</v>
      </c>
    </row>
    <row r="39" spans="1:10" ht="25.5" hidden="1" customHeight="1" x14ac:dyDescent="0.25">
      <c r="A39" s="88">
        <v>1</v>
      </c>
      <c r="B39" s="99" t="s">
        <v>57</v>
      </c>
      <c r="C39" s="249"/>
      <c r="D39" s="249"/>
      <c r="E39" s="249"/>
      <c r="F39" s="100">
        <f>'00 01 Pol'!AE44+'02 - DJ 01 Pol'!AE130+'02 - DJ 02 Pol'!AE1467+'02 - DJ 03 Pol'!AE1232+'02 - DJ 04 Pol'!AE1504+'02 - DJ 05 Pol'!AE827+'02 - DJ 06 Pol'!AE67+'02 - DJ 07 Pol'!AE14+'02 - DJ - R 02 Pol'!AE236+'02 - DJ - R 02a Pol'!AE73+'02 - DJ - R 03 Pol'!AE333+'02 - DJ - R 03a Pol'!AE28+'02 - DJ - R 04 Pol'!AE365+'02 - DJ - R 04a Pol'!AE33+'02 - DJ - R 05 Pol'!AE230+'02 - DJ - R 05a Pol'!AE18+'03 03 Pol'!AE122</f>
        <v>0</v>
      </c>
      <c r="G39" s="101">
        <f>'00 01 Pol'!AF44+'02 - DJ 01 Pol'!AF130+'02 - DJ 02 Pol'!AF1467+'02 - DJ 03 Pol'!AF1232+'02 - DJ 04 Pol'!AF1504+'02 - DJ 05 Pol'!AF827+'02 - DJ 06 Pol'!AF67+'02 - DJ 07 Pol'!AF14+'02 - DJ - R 02 Pol'!AF236+'02 - DJ - R 02a Pol'!AF73+'02 - DJ - R 03 Pol'!AF333+'02 - DJ - R 03a Pol'!AF28+'02 - DJ - R 04 Pol'!AF365+'02 - DJ - R 04a Pol'!AF33+'02 - DJ - R 05 Pol'!AF230+'02 - DJ - R 05a Pol'!AF18+'03 03 Pol'!AF122</f>
        <v>26130000.000000004</v>
      </c>
      <c r="H39" s="102"/>
      <c r="I39" s="103">
        <f>F39+G39+H39</f>
        <v>26130000.000000004</v>
      </c>
      <c r="J39" s="104">
        <f>IF(_xlfn.SINGLE(CenaCelkemVypocet)=0,"",I39/_xlfn.SINGLE(CenaCelkemVypocet)*100)</f>
        <v>100</v>
      </c>
    </row>
    <row r="40" spans="1:10" ht="25.5" customHeight="1" x14ac:dyDescent="0.25">
      <c r="A40" s="88">
        <v>2</v>
      </c>
      <c r="B40" s="105"/>
      <c r="C40" s="250" t="s">
        <v>58</v>
      </c>
      <c r="D40" s="250"/>
      <c r="E40" s="250"/>
      <c r="F40" s="106"/>
      <c r="G40" s="107"/>
      <c r="H40" s="107"/>
      <c r="I40" s="108"/>
      <c r="J40" s="109"/>
    </row>
    <row r="41" spans="1:10" ht="25.5" customHeight="1" x14ac:dyDescent="0.25">
      <c r="A41" s="88">
        <v>2</v>
      </c>
      <c r="B41" s="105" t="s">
        <v>59</v>
      </c>
      <c r="C41" s="250" t="s">
        <v>60</v>
      </c>
      <c r="D41" s="250"/>
      <c r="E41" s="250"/>
      <c r="F41" s="106">
        <f>'00 01 Pol'!AE44</f>
        <v>0</v>
      </c>
      <c r="G41" s="107">
        <f>'00 01 Pol'!AF44</f>
        <v>4639906.57</v>
      </c>
      <c r="H41" s="107"/>
      <c r="I41" s="108">
        <f t="shared" ref="I41:I61" si="1">F41+G41+H41</f>
        <v>4639906.57</v>
      </c>
      <c r="J41" s="109">
        <f t="shared" ref="J41:J61" si="2">IF(_xlfn.SINGLE(CenaCelkemVypocet)=0,"",I41/_xlfn.SINGLE(CenaCelkemVypocet)*100)</f>
        <v>17.757009452736316</v>
      </c>
    </row>
    <row r="42" spans="1:10" ht="25.5" customHeight="1" x14ac:dyDescent="0.25">
      <c r="A42" s="88">
        <v>3</v>
      </c>
      <c r="B42" s="110" t="s">
        <v>61</v>
      </c>
      <c r="C42" s="249" t="s">
        <v>60</v>
      </c>
      <c r="D42" s="249"/>
      <c r="E42" s="249"/>
      <c r="F42" s="111">
        <f>'00 01 Pol'!AE44</f>
        <v>0</v>
      </c>
      <c r="G42" s="102">
        <f>'00 01 Pol'!AF44</f>
        <v>4639906.57</v>
      </c>
      <c r="H42" s="102"/>
      <c r="I42" s="103">
        <f t="shared" si="1"/>
        <v>4639906.57</v>
      </c>
      <c r="J42" s="104">
        <f t="shared" si="2"/>
        <v>17.757009452736316</v>
      </c>
    </row>
    <row r="43" spans="1:10" ht="25.5" customHeight="1" x14ac:dyDescent="0.25">
      <c r="A43" s="88">
        <v>2</v>
      </c>
      <c r="B43" s="105" t="s">
        <v>62</v>
      </c>
      <c r="C43" s="250" t="s">
        <v>63</v>
      </c>
      <c r="D43" s="250"/>
      <c r="E43" s="250"/>
      <c r="F43" s="106">
        <f>'02 - DJ 01 Pol'!AE130+'02 - DJ 02 Pol'!AE1467+'02 - DJ 03 Pol'!AE1232+'02 - DJ 04 Pol'!AE1504+'02 - DJ 05 Pol'!AE827+'02 - DJ 06 Pol'!AE67+'02 - DJ 07 Pol'!AE14</f>
        <v>0</v>
      </c>
      <c r="G43" s="107">
        <f>'02 - DJ 01 Pol'!AF130+'02 - DJ 02 Pol'!AF1467+'02 - DJ 03 Pol'!AF1232+'02 - DJ 04 Pol'!AF1504+'02 - DJ 05 Pol'!AF827+'02 - DJ 06 Pol'!AF67+'02 - DJ 07 Pol'!AF14</f>
        <v>11466674.58</v>
      </c>
      <c r="H43" s="107"/>
      <c r="I43" s="108">
        <f t="shared" si="1"/>
        <v>11466674.58</v>
      </c>
      <c r="J43" s="109">
        <f t="shared" si="2"/>
        <v>43.883178645235354</v>
      </c>
    </row>
    <row r="44" spans="1:10" ht="25.5" customHeight="1" x14ac:dyDescent="0.25">
      <c r="A44" s="88">
        <v>3</v>
      </c>
      <c r="B44" s="110" t="s">
        <v>61</v>
      </c>
      <c r="C44" s="249" t="s">
        <v>64</v>
      </c>
      <c r="D44" s="249"/>
      <c r="E44" s="249"/>
      <c r="F44" s="111">
        <f>'02 - DJ 01 Pol'!AE130</f>
        <v>0</v>
      </c>
      <c r="G44" s="102">
        <f>'02 - DJ 01 Pol'!AF130</f>
        <v>347577.72999999992</v>
      </c>
      <c r="H44" s="102"/>
      <c r="I44" s="103">
        <f t="shared" si="1"/>
        <v>347577.72999999992</v>
      </c>
      <c r="J44" s="104">
        <f t="shared" si="2"/>
        <v>1.3301864906238037</v>
      </c>
    </row>
    <row r="45" spans="1:10" ht="25.5" customHeight="1" x14ac:dyDescent="0.25">
      <c r="A45" s="88">
        <v>3</v>
      </c>
      <c r="B45" s="110" t="s">
        <v>65</v>
      </c>
      <c r="C45" s="249" t="s">
        <v>66</v>
      </c>
      <c r="D45" s="249"/>
      <c r="E45" s="249"/>
      <c r="F45" s="111">
        <f>'02 - DJ 02 Pol'!AE1467</f>
        <v>0</v>
      </c>
      <c r="G45" s="102">
        <f>'02 - DJ 02 Pol'!AF1467</f>
        <v>2258283.0899999994</v>
      </c>
      <c r="H45" s="102"/>
      <c r="I45" s="103">
        <f t="shared" si="1"/>
        <v>2258283.0899999994</v>
      </c>
      <c r="J45" s="104">
        <f t="shared" si="2"/>
        <v>8.642491733639492</v>
      </c>
    </row>
    <row r="46" spans="1:10" ht="25.5" customHeight="1" x14ac:dyDescent="0.25">
      <c r="A46" s="88">
        <v>3</v>
      </c>
      <c r="B46" s="110" t="s">
        <v>67</v>
      </c>
      <c r="C46" s="249" t="s">
        <v>68</v>
      </c>
      <c r="D46" s="249"/>
      <c r="E46" s="249"/>
      <c r="F46" s="111">
        <f>'02 - DJ 03 Pol'!AE1232</f>
        <v>0</v>
      </c>
      <c r="G46" s="102">
        <f>'02 - DJ 03 Pol'!AF1232</f>
        <v>2216939.6099999994</v>
      </c>
      <c r="H46" s="102"/>
      <c r="I46" s="103">
        <f t="shared" si="1"/>
        <v>2216939.6099999994</v>
      </c>
      <c r="J46" s="104">
        <f t="shared" si="2"/>
        <v>8.4842694603903528</v>
      </c>
    </row>
    <row r="47" spans="1:10" ht="25.5" customHeight="1" x14ac:dyDescent="0.25">
      <c r="A47" s="88">
        <v>3</v>
      </c>
      <c r="B47" s="110" t="s">
        <v>69</v>
      </c>
      <c r="C47" s="249" t="s">
        <v>70</v>
      </c>
      <c r="D47" s="249"/>
      <c r="E47" s="249"/>
      <c r="F47" s="111">
        <f>'02 - DJ 04 Pol'!AE1504</f>
        <v>0</v>
      </c>
      <c r="G47" s="102">
        <f>'02 - DJ 04 Pol'!AF1504</f>
        <v>3798142.6699999995</v>
      </c>
      <c r="H47" s="102"/>
      <c r="I47" s="103">
        <f t="shared" si="1"/>
        <v>3798142.6699999995</v>
      </c>
      <c r="J47" s="104">
        <f t="shared" si="2"/>
        <v>14.535563222349785</v>
      </c>
    </row>
    <row r="48" spans="1:10" ht="25.5" customHeight="1" x14ac:dyDescent="0.25">
      <c r="A48" s="88">
        <v>3</v>
      </c>
      <c r="B48" s="110" t="s">
        <v>71</v>
      </c>
      <c r="C48" s="249" t="s">
        <v>72</v>
      </c>
      <c r="D48" s="249"/>
      <c r="E48" s="249"/>
      <c r="F48" s="111">
        <f>'02 - DJ 05 Pol'!AE827</f>
        <v>0</v>
      </c>
      <c r="G48" s="102">
        <f>'02 - DJ 05 Pol'!AF827</f>
        <v>2039103.1000000006</v>
      </c>
      <c r="H48" s="102"/>
      <c r="I48" s="103">
        <f t="shared" si="1"/>
        <v>2039103.1000000006</v>
      </c>
      <c r="J48" s="104">
        <f t="shared" si="2"/>
        <v>7.8036858017604294</v>
      </c>
    </row>
    <row r="49" spans="1:10" ht="25.5" customHeight="1" x14ac:dyDescent="0.25">
      <c r="A49" s="88">
        <v>3</v>
      </c>
      <c r="B49" s="110" t="s">
        <v>73</v>
      </c>
      <c r="C49" s="249" t="s">
        <v>74</v>
      </c>
      <c r="D49" s="249"/>
      <c r="E49" s="249"/>
      <c r="F49" s="111">
        <f>'02 - DJ 06 Pol'!AE67</f>
        <v>0</v>
      </c>
      <c r="G49" s="102">
        <f>'02 - DJ 06 Pol'!AF67</f>
        <v>787613.98</v>
      </c>
      <c r="H49" s="102"/>
      <c r="I49" s="103">
        <f t="shared" si="1"/>
        <v>787613.98</v>
      </c>
      <c r="J49" s="104">
        <f t="shared" si="2"/>
        <v>3.0142134711060078</v>
      </c>
    </row>
    <row r="50" spans="1:10" ht="25.5" customHeight="1" x14ac:dyDescent="0.25">
      <c r="A50" s="88">
        <v>3</v>
      </c>
      <c r="B50" s="110" t="s">
        <v>75</v>
      </c>
      <c r="C50" s="249" t="s">
        <v>76</v>
      </c>
      <c r="D50" s="249"/>
      <c r="E50" s="249"/>
      <c r="F50" s="111">
        <f>'02 - DJ 07 Pol'!AE14</f>
        <v>0</v>
      </c>
      <c r="G50" s="102">
        <f>'02 - DJ 07 Pol'!AF14</f>
        <v>19014.400000000001</v>
      </c>
      <c r="H50" s="102"/>
      <c r="I50" s="103">
        <f t="shared" si="1"/>
        <v>19014.400000000001</v>
      </c>
      <c r="J50" s="104">
        <f t="shared" si="2"/>
        <v>7.2768465365480289E-2</v>
      </c>
    </row>
    <row r="51" spans="1:10" ht="25.5" customHeight="1" x14ac:dyDescent="0.25">
      <c r="A51" s="88">
        <v>2</v>
      </c>
      <c r="B51" s="105" t="s">
        <v>77</v>
      </c>
      <c r="C51" s="250" t="s">
        <v>78</v>
      </c>
      <c r="D51" s="250"/>
      <c r="E51" s="250"/>
      <c r="F51" s="106">
        <f>'02 - DJ - R 02 Pol'!AE236+'02 - DJ - R 02a Pol'!AE73+'02 - DJ - R 03 Pol'!AE333+'02 - DJ - R 03a Pol'!AE28+'02 - DJ - R 04 Pol'!AE365+'02 - DJ - R 04a Pol'!AE33+'02 - DJ - R 05 Pol'!AE230+'02 - DJ - R 05a Pol'!AE18</f>
        <v>0</v>
      </c>
      <c r="G51" s="107">
        <f>'02 - DJ - R 02 Pol'!AF236+'02 - DJ - R 02a Pol'!AF73+'02 - DJ - R 03 Pol'!AF333+'02 - DJ - R 03a Pol'!AF28+'02 - DJ - R 04 Pol'!AF365+'02 - DJ - R 04a Pol'!AF33+'02 - DJ - R 05 Pol'!AF230+'02 - DJ - R 05a Pol'!AF18</f>
        <v>8679011.1500000004</v>
      </c>
      <c r="H51" s="107"/>
      <c r="I51" s="108">
        <f t="shared" si="1"/>
        <v>8679011.1500000004</v>
      </c>
      <c r="J51" s="109">
        <f t="shared" si="2"/>
        <v>33.214738423268273</v>
      </c>
    </row>
    <row r="52" spans="1:10" ht="25.5" customHeight="1" x14ac:dyDescent="0.25">
      <c r="A52" s="88">
        <v>3</v>
      </c>
      <c r="B52" s="110" t="s">
        <v>65</v>
      </c>
      <c r="C52" s="249" t="s">
        <v>79</v>
      </c>
      <c r="D52" s="249"/>
      <c r="E52" s="249"/>
      <c r="F52" s="111">
        <f>'02 - DJ - R 02 Pol'!AE236</f>
        <v>0</v>
      </c>
      <c r="G52" s="102">
        <f>'02 - DJ - R 02 Pol'!AF236</f>
        <v>304367.65999999997</v>
      </c>
      <c r="H52" s="102"/>
      <c r="I52" s="103">
        <f t="shared" si="1"/>
        <v>304367.65999999997</v>
      </c>
      <c r="J52" s="104">
        <f t="shared" si="2"/>
        <v>1.1648207424416377</v>
      </c>
    </row>
    <row r="53" spans="1:10" ht="25.5" customHeight="1" x14ac:dyDescent="0.25">
      <c r="A53" s="88">
        <v>3</v>
      </c>
      <c r="B53" s="110" t="s">
        <v>80</v>
      </c>
      <c r="C53" s="249" t="s">
        <v>81</v>
      </c>
      <c r="D53" s="249"/>
      <c r="E53" s="249"/>
      <c r="F53" s="111">
        <f>'02 - DJ - R 02a Pol'!AE73</f>
        <v>0</v>
      </c>
      <c r="G53" s="102">
        <f>'02 - DJ - R 02a Pol'!AF73</f>
        <v>5607149</v>
      </c>
      <c r="H53" s="102"/>
      <c r="I53" s="103">
        <f t="shared" si="1"/>
        <v>5607149</v>
      </c>
      <c r="J53" s="104">
        <f t="shared" si="2"/>
        <v>21.458664370455413</v>
      </c>
    </row>
    <row r="54" spans="1:10" ht="25.5" customHeight="1" x14ac:dyDescent="0.25">
      <c r="A54" s="88">
        <v>3</v>
      </c>
      <c r="B54" s="110" t="s">
        <v>67</v>
      </c>
      <c r="C54" s="249" t="s">
        <v>82</v>
      </c>
      <c r="D54" s="249"/>
      <c r="E54" s="249"/>
      <c r="F54" s="111">
        <f>'02 - DJ - R 03 Pol'!AE333</f>
        <v>0</v>
      </c>
      <c r="G54" s="102">
        <f>'02 - DJ - R 03 Pol'!AF333</f>
        <v>314371.28000000003</v>
      </c>
      <c r="H54" s="102"/>
      <c r="I54" s="103">
        <f t="shared" si="1"/>
        <v>314371.28000000003</v>
      </c>
      <c r="J54" s="104">
        <f t="shared" si="2"/>
        <v>1.2031047837734403</v>
      </c>
    </row>
    <row r="55" spans="1:10" ht="25.5" customHeight="1" x14ac:dyDescent="0.25">
      <c r="A55" s="88">
        <v>3</v>
      </c>
      <c r="B55" s="110" t="s">
        <v>83</v>
      </c>
      <c r="C55" s="249" t="s">
        <v>84</v>
      </c>
      <c r="D55" s="249"/>
      <c r="E55" s="249"/>
      <c r="F55" s="111">
        <f>'02 - DJ - R 03a Pol'!AE28</f>
        <v>0</v>
      </c>
      <c r="G55" s="102">
        <f>'02 - DJ - R 03a Pol'!AF28</f>
        <v>494718</v>
      </c>
      <c r="H55" s="102"/>
      <c r="I55" s="103">
        <f t="shared" si="1"/>
        <v>494718</v>
      </c>
      <c r="J55" s="104">
        <f t="shared" si="2"/>
        <v>1.8932950631458092</v>
      </c>
    </row>
    <row r="56" spans="1:10" ht="25.5" customHeight="1" x14ac:dyDescent="0.25">
      <c r="A56" s="88">
        <v>3</v>
      </c>
      <c r="B56" s="110" t="s">
        <v>69</v>
      </c>
      <c r="C56" s="249" t="s">
        <v>85</v>
      </c>
      <c r="D56" s="249"/>
      <c r="E56" s="249"/>
      <c r="F56" s="111">
        <f>'02 - DJ - R 04 Pol'!AE365</f>
        <v>0</v>
      </c>
      <c r="G56" s="102">
        <f>'02 - DJ - R 04 Pol'!AF365</f>
        <v>560776.42999999982</v>
      </c>
      <c r="H56" s="102"/>
      <c r="I56" s="103">
        <f t="shared" si="1"/>
        <v>560776.42999999982</v>
      </c>
      <c r="J56" s="104">
        <f t="shared" si="2"/>
        <v>2.1461019135093755</v>
      </c>
    </row>
    <row r="57" spans="1:10" ht="25.5" customHeight="1" x14ac:dyDescent="0.25">
      <c r="A57" s="88">
        <v>3</v>
      </c>
      <c r="B57" s="110" t="s">
        <v>86</v>
      </c>
      <c r="C57" s="249" t="s">
        <v>87</v>
      </c>
      <c r="D57" s="249"/>
      <c r="E57" s="249"/>
      <c r="F57" s="111">
        <f>'02 - DJ - R 04a Pol'!AE33</f>
        <v>0</v>
      </c>
      <c r="G57" s="102">
        <f>'02 - DJ - R 04a Pol'!AF33</f>
        <v>1275625.44</v>
      </c>
      <c r="H57" s="102"/>
      <c r="I57" s="103">
        <f t="shared" si="1"/>
        <v>1275625.44</v>
      </c>
      <c r="J57" s="104">
        <f t="shared" si="2"/>
        <v>4.8818424799081512</v>
      </c>
    </row>
    <row r="58" spans="1:10" ht="25.5" customHeight="1" x14ac:dyDescent="0.25">
      <c r="A58" s="88">
        <v>3</v>
      </c>
      <c r="B58" s="110" t="s">
        <v>71</v>
      </c>
      <c r="C58" s="249" t="s">
        <v>88</v>
      </c>
      <c r="D58" s="249"/>
      <c r="E58" s="249"/>
      <c r="F58" s="111">
        <f>'02 - DJ - R 05 Pol'!AE230</f>
        <v>0</v>
      </c>
      <c r="G58" s="102">
        <f>'02 - DJ - R 05 Pol'!AF230</f>
        <v>89090.34</v>
      </c>
      <c r="H58" s="102"/>
      <c r="I58" s="103">
        <f t="shared" si="1"/>
        <v>89090.34</v>
      </c>
      <c r="J58" s="104">
        <f t="shared" si="2"/>
        <v>0.34095040183696895</v>
      </c>
    </row>
    <row r="59" spans="1:10" ht="25.5" customHeight="1" x14ac:dyDescent="0.25">
      <c r="A59" s="88">
        <v>3</v>
      </c>
      <c r="B59" s="110" t="s">
        <v>89</v>
      </c>
      <c r="C59" s="249" t="s">
        <v>90</v>
      </c>
      <c r="D59" s="249"/>
      <c r="E59" s="249"/>
      <c r="F59" s="111">
        <f>'02 - DJ - R 05a Pol'!AE18</f>
        <v>0</v>
      </c>
      <c r="G59" s="102">
        <f>'02 - DJ - R 05a Pol'!AF18</f>
        <v>32913</v>
      </c>
      <c r="H59" s="102"/>
      <c r="I59" s="103">
        <f t="shared" si="1"/>
        <v>32913</v>
      </c>
      <c r="J59" s="104">
        <f t="shared" si="2"/>
        <v>0.12595866819747414</v>
      </c>
    </row>
    <row r="60" spans="1:10" ht="25.5" customHeight="1" x14ac:dyDescent="0.25">
      <c r="A60" s="88">
        <v>2</v>
      </c>
      <c r="B60" s="105" t="s">
        <v>67</v>
      </c>
      <c r="C60" s="250" t="s">
        <v>91</v>
      </c>
      <c r="D60" s="250"/>
      <c r="E60" s="250"/>
      <c r="F60" s="106">
        <f>'03 03 Pol'!AE122</f>
        <v>0</v>
      </c>
      <c r="G60" s="107">
        <f>'03 03 Pol'!AF122</f>
        <v>1344407.7000000002</v>
      </c>
      <c r="H60" s="107"/>
      <c r="I60" s="108">
        <f t="shared" si="1"/>
        <v>1344407.7000000002</v>
      </c>
      <c r="J60" s="109">
        <f t="shared" si="2"/>
        <v>5.1450734787600458</v>
      </c>
    </row>
    <row r="61" spans="1:10" ht="25.5" customHeight="1" x14ac:dyDescent="0.25">
      <c r="A61" s="88">
        <v>3</v>
      </c>
      <c r="B61" s="110" t="s">
        <v>67</v>
      </c>
      <c r="C61" s="249" t="s">
        <v>91</v>
      </c>
      <c r="D61" s="249"/>
      <c r="E61" s="249"/>
      <c r="F61" s="111">
        <f>'03 03 Pol'!AE122</f>
        <v>0</v>
      </c>
      <c r="G61" s="102">
        <f>'03 03 Pol'!AF122</f>
        <v>1344407.7000000002</v>
      </c>
      <c r="H61" s="102"/>
      <c r="I61" s="103">
        <f t="shared" si="1"/>
        <v>1344407.7000000002</v>
      </c>
      <c r="J61" s="104">
        <f t="shared" si="2"/>
        <v>5.1450734787600458</v>
      </c>
    </row>
    <row r="62" spans="1:10" ht="25.5" customHeight="1" x14ac:dyDescent="0.25">
      <c r="A62" s="88"/>
      <c r="B62" s="252" t="s">
        <v>92</v>
      </c>
      <c r="C62" s="253"/>
      <c r="D62" s="253"/>
      <c r="E62" s="253"/>
      <c r="F62" s="112">
        <f>SUMIF(A39:A61,"=1",F39:F61)</f>
        <v>0</v>
      </c>
      <c r="G62" s="113">
        <f>SUMIF(A39:A61,"=1",G39:G61)</f>
        <v>26130000.000000004</v>
      </c>
      <c r="H62" s="113">
        <f>SUMIF(A39:A61,"=1",H39:H61)</f>
        <v>0</v>
      </c>
      <c r="I62" s="114">
        <f>SUMIF(A39:A61,"=1",I39:I61)</f>
        <v>26130000.000000004</v>
      </c>
      <c r="J62" s="115">
        <f>SUMIF(A39:A61,"=1",J39:J61)</f>
        <v>100</v>
      </c>
    </row>
    <row r="64" spans="1:10" x14ac:dyDescent="0.25">
      <c r="A64" t="s">
        <v>94</v>
      </c>
      <c r="B64" t="s">
        <v>95</v>
      </c>
    </row>
    <row r="65" spans="1:52" x14ac:dyDescent="0.25">
      <c r="B65" s="251" t="s">
        <v>96</v>
      </c>
      <c r="C65" s="251"/>
      <c r="D65" s="251"/>
      <c r="E65" s="251"/>
      <c r="F65" s="251"/>
      <c r="G65" s="251"/>
      <c r="H65" s="251"/>
      <c r="I65" s="251"/>
      <c r="J65" s="251"/>
      <c r="AZ65" s="124" t="str">
        <f>B65</f>
        <v>Upozornění:</v>
      </c>
    </row>
    <row r="66" spans="1:52" ht="39.6" x14ac:dyDescent="0.25">
      <c r="B66" s="251" t="s">
        <v>97</v>
      </c>
      <c r="C66" s="251"/>
      <c r="D66" s="251"/>
      <c r="E66" s="251"/>
      <c r="F66" s="251"/>
      <c r="G66" s="251"/>
      <c r="H66" s="251"/>
      <c r="I66" s="251"/>
      <c r="J66" s="251"/>
      <c r="AZ66" s="124" t="str">
        <f>B66</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67" spans="1:52" x14ac:dyDescent="0.25">
      <c r="A67" t="s">
        <v>94</v>
      </c>
      <c r="B67" t="s">
        <v>98</v>
      </c>
    </row>
    <row r="68" spans="1:52" x14ac:dyDescent="0.25">
      <c r="B68" s="251" t="s">
        <v>96</v>
      </c>
      <c r="C68" s="251"/>
      <c r="D68" s="251"/>
      <c r="E68" s="251"/>
      <c r="F68" s="251"/>
      <c r="G68" s="251"/>
      <c r="H68" s="251"/>
      <c r="I68" s="251"/>
      <c r="J68" s="251"/>
      <c r="AZ68" s="124" t="str">
        <f>B68</f>
        <v>Upozornění:</v>
      </c>
    </row>
    <row r="69" spans="1:52" ht="39.6" x14ac:dyDescent="0.25">
      <c r="B69" s="251" t="s">
        <v>97</v>
      </c>
      <c r="C69" s="251"/>
      <c r="D69" s="251"/>
      <c r="E69" s="251"/>
      <c r="F69" s="251"/>
      <c r="G69" s="251"/>
      <c r="H69" s="251"/>
      <c r="I69" s="251"/>
      <c r="J69" s="251"/>
      <c r="AZ69" s="124" t="str">
        <f>B69</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70" spans="1:52" x14ac:dyDescent="0.25">
      <c r="A70" t="s">
        <v>94</v>
      </c>
      <c r="B70" t="s">
        <v>99</v>
      </c>
    </row>
    <row r="71" spans="1:52" x14ac:dyDescent="0.25">
      <c r="B71" s="251" t="s">
        <v>96</v>
      </c>
      <c r="C71" s="251"/>
      <c r="D71" s="251"/>
      <c r="E71" s="251"/>
      <c r="F71" s="251"/>
      <c r="G71" s="251"/>
      <c r="H71" s="251"/>
      <c r="I71" s="251"/>
      <c r="J71" s="251"/>
      <c r="AZ71" s="124" t="str">
        <f>B71</f>
        <v>Upozornění:</v>
      </c>
    </row>
    <row r="72" spans="1:52" ht="39.6" x14ac:dyDescent="0.25">
      <c r="B72" s="251" t="s">
        <v>97</v>
      </c>
      <c r="C72" s="251"/>
      <c r="D72" s="251"/>
      <c r="E72" s="251"/>
      <c r="F72" s="251"/>
      <c r="G72" s="251"/>
      <c r="H72" s="251"/>
      <c r="I72" s="251"/>
      <c r="J72" s="251"/>
      <c r="AZ72" s="124" t="str">
        <f>B72</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73" spans="1:52" x14ac:dyDescent="0.25">
      <c r="A73" t="s">
        <v>94</v>
      </c>
      <c r="B73" t="s">
        <v>100</v>
      </c>
    </row>
    <row r="74" spans="1:52" x14ac:dyDescent="0.25">
      <c r="B74" s="251" t="s">
        <v>96</v>
      </c>
      <c r="C74" s="251"/>
      <c r="D74" s="251"/>
      <c r="E74" s="251"/>
      <c r="F74" s="251"/>
      <c r="G74" s="251"/>
      <c r="H74" s="251"/>
      <c r="I74" s="251"/>
      <c r="J74" s="251"/>
      <c r="AZ74" s="124" t="str">
        <f>B74</f>
        <v>Upozornění:</v>
      </c>
    </row>
    <row r="75" spans="1:52" ht="39.6" x14ac:dyDescent="0.25">
      <c r="B75" s="251" t="s">
        <v>97</v>
      </c>
      <c r="C75" s="251"/>
      <c r="D75" s="251"/>
      <c r="E75" s="251"/>
      <c r="F75" s="251"/>
      <c r="G75" s="251"/>
      <c r="H75" s="251"/>
      <c r="I75" s="251"/>
      <c r="J75" s="251"/>
      <c r="AZ75" s="124" t="str">
        <f>B75</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76" spans="1:52" x14ac:dyDescent="0.25">
      <c r="A76" t="s">
        <v>94</v>
      </c>
      <c r="B76" t="s">
        <v>101</v>
      </c>
    </row>
    <row r="77" spans="1:52" x14ac:dyDescent="0.25">
      <c r="B77" s="251" t="s">
        <v>96</v>
      </c>
      <c r="C77" s="251"/>
      <c r="D77" s="251"/>
      <c r="E77" s="251"/>
      <c r="F77" s="251"/>
      <c r="G77" s="251"/>
      <c r="H77" s="251"/>
      <c r="I77" s="251"/>
      <c r="J77" s="251"/>
      <c r="AZ77" s="124" t="str">
        <f>B77</f>
        <v>Upozornění:</v>
      </c>
    </row>
    <row r="78" spans="1:52" ht="39.6" x14ac:dyDescent="0.25">
      <c r="B78" s="251" t="s">
        <v>97</v>
      </c>
      <c r="C78" s="251"/>
      <c r="D78" s="251"/>
      <c r="E78" s="251"/>
      <c r="F78" s="251"/>
      <c r="G78" s="251"/>
      <c r="H78" s="251"/>
      <c r="I78" s="251"/>
      <c r="J78" s="251"/>
      <c r="AZ78" s="124" t="str">
        <f>B78</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79" spans="1:52" x14ac:dyDescent="0.25">
      <c r="A79" t="s">
        <v>94</v>
      </c>
      <c r="B79" t="s">
        <v>102</v>
      </c>
    </row>
    <row r="80" spans="1:52" x14ac:dyDescent="0.25">
      <c r="B80" s="251" t="s">
        <v>96</v>
      </c>
      <c r="C80" s="251"/>
      <c r="D80" s="251"/>
      <c r="E80" s="251"/>
      <c r="F80" s="251"/>
      <c r="G80" s="251"/>
      <c r="H80" s="251"/>
      <c r="I80" s="251"/>
      <c r="J80" s="251"/>
      <c r="AZ80" s="124" t="str">
        <f>B80</f>
        <v>Upozornění:</v>
      </c>
    </row>
    <row r="81" spans="1:52" ht="39.6" x14ac:dyDescent="0.25">
      <c r="B81" s="251" t="s">
        <v>97</v>
      </c>
      <c r="C81" s="251"/>
      <c r="D81" s="251"/>
      <c r="E81" s="251"/>
      <c r="F81" s="251"/>
      <c r="G81" s="251"/>
      <c r="H81" s="251"/>
      <c r="I81" s="251"/>
      <c r="J81" s="251"/>
      <c r="AZ81" s="124" t="str">
        <f>B81</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82" spans="1:52" x14ac:dyDescent="0.25">
      <c r="A82" t="s">
        <v>94</v>
      </c>
      <c r="B82" t="s">
        <v>103</v>
      </c>
    </row>
    <row r="83" spans="1:52" x14ac:dyDescent="0.25">
      <c r="B83" s="251" t="s">
        <v>96</v>
      </c>
      <c r="C83" s="251"/>
      <c r="D83" s="251"/>
      <c r="E83" s="251"/>
      <c r="F83" s="251"/>
      <c r="G83" s="251"/>
      <c r="H83" s="251"/>
      <c r="I83" s="251"/>
      <c r="J83" s="251"/>
      <c r="AZ83" s="124" t="str">
        <f>B83</f>
        <v>Upozornění:</v>
      </c>
    </row>
    <row r="84" spans="1:52" ht="39.6" x14ac:dyDescent="0.25">
      <c r="B84" s="251" t="s">
        <v>97</v>
      </c>
      <c r="C84" s="251"/>
      <c r="D84" s="251"/>
      <c r="E84" s="251"/>
      <c r="F84" s="251"/>
      <c r="G84" s="251"/>
      <c r="H84" s="251"/>
      <c r="I84" s="251"/>
      <c r="J84" s="251"/>
      <c r="AZ84" s="124" t="str">
        <f>B84</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85" spans="1:52" x14ac:dyDescent="0.25">
      <c r="A85" t="s">
        <v>94</v>
      </c>
      <c r="B85" t="s">
        <v>104</v>
      </c>
    </row>
    <row r="86" spans="1:52" x14ac:dyDescent="0.25">
      <c r="B86" s="251" t="s">
        <v>96</v>
      </c>
      <c r="C86" s="251"/>
      <c r="D86" s="251"/>
      <c r="E86" s="251"/>
      <c r="F86" s="251"/>
      <c r="G86" s="251"/>
      <c r="H86" s="251"/>
      <c r="I86" s="251"/>
      <c r="J86" s="251"/>
      <c r="AZ86" s="124" t="str">
        <f>B86</f>
        <v>Upozornění:</v>
      </c>
    </row>
    <row r="87" spans="1:52" ht="39.6" x14ac:dyDescent="0.25">
      <c r="B87" s="251" t="s">
        <v>97</v>
      </c>
      <c r="C87" s="251"/>
      <c r="D87" s="251"/>
      <c r="E87" s="251"/>
      <c r="F87" s="251"/>
      <c r="G87" s="251"/>
      <c r="H87" s="251"/>
      <c r="I87" s="251"/>
      <c r="J87" s="251"/>
      <c r="AZ87" s="124" t="str">
        <f>B87</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88" spans="1:52" x14ac:dyDescent="0.25">
      <c r="A88" t="s">
        <v>94</v>
      </c>
      <c r="B88" t="s">
        <v>105</v>
      </c>
    </row>
    <row r="89" spans="1:52" x14ac:dyDescent="0.25">
      <c r="B89" s="251" t="s">
        <v>96</v>
      </c>
      <c r="C89" s="251"/>
      <c r="D89" s="251"/>
      <c r="E89" s="251"/>
      <c r="F89" s="251"/>
      <c r="G89" s="251"/>
      <c r="H89" s="251"/>
      <c r="I89" s="251"/>
      <c r="J89" s="251"/>
      <c r="AZ89" s="124" t="str">
        <f>B89</f>
        <v>Upozornění:</v>
      </c>
    </row>
    <row r="90" spans="1:52" ht="39.6" x14ac:dyDescent="0.25">
      <c r="B90" s="251" t="s">
        <v>97</v>
      </c>
      <c r="C90" s="251"/>
      <c r="D90" s="251"/>
      <c r="E90" s="251"/>
      <c r="F90" s="251"/>
      <c r="G90" s="251"/>
      <c r="H90" s="251"/>
      <c r="I90" s="251"/>
      <c r="J90" s="251"/>
      <c r="AZ90" s="124" t="str">
        <f>B90</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91" spans="1:52" x14ac:dyDescent="0.25">
      <c r="A91" t="s">
        <v>94</v>
      </c>
      <c r="B91" t="s">
        <v>106</v>
      </c>
    </row>
    <row r="92" spans="1:52" x14ac:dyDescent="0.25">
      <c r="B92" s="251" t="s">
        <v>96</v>
      </c>
      <c r="C92" s="251"/>
      <c r="D92" s="251"/>
      <c r="E92" s="251"/>
      <c r="F92" s="251"/>
      <c r="G92" s="251"/>
      <c r="H92" s="251"/>
      <c r="I92" s="251"/>
      <c r="J92" s="251"/>
      <c r="AZ92" s="124" t="str">
        <f>B92</f>
        <v>Upozornění:</v>
      </c>
    </row>
    <row r="93" spans="1:52" ht="39.6" x14ac:dyDescent="0.25">
      <c r="B93" s="251" t="s">
        <v>97</v>
      </c>
      <c r="C93" s="251"/>
      <c r="D93" s="251"/>
      <c r="E93" s="251"/>
      <c r="F93" s="251"/>
      <c r="G93" s="251"/>
      <c r="H93" s="251"/>
      <c r="I93" s="251"/>
      <c r="J93" s="251"/>
      <c r="AZ93" s="124" t="str">
        <f>B93</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94" spans="1:52" x14ac:dyDescent="0.25">
      <c r="A94" t="s">
        <v>94</v>
      </c>
      <c r="B94" t="s">
        <v>107</v>
      </c>
    </row>
    <row r="95" spans="1:52" x14ac:dyDescent="0.25">
      <c r="B95" s="251" t="s">
        <v>96</v>
      </c>
      <c r="C95" s="251"/>
      <c r="D95" s="251"/>
      <c r="E95" s="251"/>
      <c r="F95" s="251"/>
      <c r="G95" s="251"/>
      <c r="H95" s="251"/>
      <c r="I95" s="251"/>
      <c r="J95" s="251"/>
      <c r="AZ95" s="124" t="str">
        <f>B95</f>
        <v>Upozornění:</v>
      </c>
    </row>
    <row r="96" spans="1:52" ht="39.6" x14ac:dyDescent="0.25">
      <c r="B96" s="251" t="s">
        <v>97</v>
      </c>
      <c r="C96" s="251"/>
      <c r="D96" s="251"/>
      <c r="E96" s="251"/>
      <c r="F96" s="251"/>
      <c r="G96" s="251"/>
      <c r="H96" s="251"/>
      <c r="I96" s="251"/>
      <c r="J96" s="251"/>
      <c r="AZ96" s="124" t="str">
        <f>B96</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97" spans="1:52" x14ac:dyDescent="0.25">
      <c r="A97" t="s">
        <v>94</v>
      </c>
      <c r="B97" t="s">
        <v>108</v>
      </c>
    </row>
    <row r="98" spans="1:52" x14ac:dyDescent="0.25">
      <c r="B98" s="251" t="s">
        <v>96</v>
      </c>
      <c r="C98" s="251"/>
      <c r="D98" s="251"/>
      <c r="E98" s="251"/>
      <c r="F98" s="251"/>
      <c r="G98" s="251"/>
      <c r="H98" s="251"/>
      <c r="I98" s="251"/>
      <c r="J98" s="251"/>
      <c r="AZ98" s="124" t="str">
        <f>B98</f>
        <v>Upozornění:</v>
      </c>
    </row>
    <row r="99" spans="1:52" ht="39.6" x14ac:dyDescent="0.25">
      <c r="B99" s="251" t="s">
        <v>97</v>
      </c>
      <c r="C99" s="251"/>
      <c r="D99" s="251"/>
      <c r="E99" s="251"/>
      <c r="F99" s="251"/>
      <c r="G99" s="251"/>
      <c r="H99" s="251"/>
      <c r="I99" s="251"/>
      <c r="J99" s="251"/>
      <c r="AZ99" s="124" t="str">
        <f>B99</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100" spans="1:52" x14ac:dyDescent="0.25">
      <c r="A100" t="s">
        <v>94</v>
      </c>
      <c r="B100" t="s">
        <v>109</v>
      </c>
    </row>
    <row r="101" spans="1:52" x14ac:dyDescent="0.25">
      <c r="B101" s="251" t="s">
        <v>96</v>
      </c>
      <c r="C101" s="251"/>
      <c r="D101" s="251"/>
      <c r="E101" s="251"/>
      <c r="F101" s="251"/>
      <c r="G101" s="251"/>
      <c r="H101" s="251"/>
      <c r="I101" s="251"/>
      <c r="J101" s="251"/>
      <c r="AZ101" s="124" t="str">
        <f>B101</f>
        <v>Upozornění:</v>
      </c>
    </row>
    <row r="102" spans="1:52" ht="39.6" x14ac:dyDescent="0.25">
      <c r="B102" s="251" t="s">
        <v>97</v>
      </c>
      <c r="C102" s="251"/>
      <c r="D102" s="251"/>
      <c r="E102" s="251"/>
      <c r="F102" s="251"/>
      <c r="G102" s="251"/>
      <c r="H102" s="251"/>
      <c r="I102" s="251"/>
      <c r="J102" s="251"/>
      <c r="AZ102" s="124" t="str">
        <f>B102</f>
        <v>U úprav, kde je v projektové dokumentaci stanoven zásah nebo dozor restaurátora s příslušnou licencí bude rozsah restaurátorských zásahů bude upřesněn v rámci zpracování restaurátorského záměru, provedeného zhotovitelem stavby a odsouhlaseného samostatným ZS KÚ KK.</v>
      </c>
    </row>
    <row r="105" spans="1:52" ht="15.6" x14ac:dyDescent="0.3">
      <c r="B105" s="125" t="s">
        <v>110</v>
      </c>
    </row>
    <row r="107" spans="1:52" ht="25.5" customHeight="1" x14ac:dyDescent="0.25">
      <c r="A107" s="127"/>
      <c r="B107" s="130" t="s">
        <v>17</v>
      </c>
      <c r="C107" s="130" t="s">
        <v>5</v>
      </c>
      <c r="D107" s="131"/>
      <c r="E107" s="131"/>
      <c r="F107" s="132" t="s">
        <v>111</v>
      </c>
      <c r="G107" s="132"/>
      <c r="H107" s="132"/>
      <c r="I107" s="132" t="s">
        <v>29</v>
      </c>
      <c r="J107" s="132" t="s">
        <v>0</v>
      </c>
    </row>
    <row r="108" spans="1:52" ht="36.75" customHeight="1" x14ac:dyDescent="0.25">
      <c r="A108" s="128"/>
      <c r="B108" s="133" t="s">
        <v>112</v>
      </c>
      <c r="C108" s="254" t="s">
        <v>113</v>
      </c>
      <c r="D108" s="255"/>
      <c r="E108" s="255"/>
      <c r="F108" s="139" t="s">
        <v>24</v>
      </c>
      <c r="G108" s="140"/>
      <c r="H108" s="140"/>
      <c r="I108" s="140">
        <f>'02 - DJ 01 Pol'!G8</f>
        <v>107335.43999999999</v>
      </c>
      <c r="J108" s="137">
        <f>IF(I131=0,"",I108/I131*100)</f>
        <v>0.41077474167623418</v>
      </c>
    </row>
    <row r="109" spans="1:52" ht="36.75" customHeight="1" x14ac:dyDescent="0.25">
      <c r="A109" s="128"/>
      <c r="B109" s="133" t="s">
        <v>114</v>
      </c>
      <c r="C109" s="254" t="s">
        <v>115</v>
      </c>
      <c r="D109" s="255"/>
      <c r="E109" s="255"/>
      <c r="F109" s="139" t="s">
        <v>24</v>
      </c>
      <c r="G109" s="140"/>
      <c r="H109" s="140"/>
      <c r="I109" s="140">
        <f>'02 - DJ 01 Pol'!G23+'02 - DJ 02 Pol'!G8+'02 - DJ 03 Pol'!G8+'02 - DJ 04 Pol'!G8+'02 - DJ 05 Pol'!G8+'02 - DJ 06 Pol'!G8+'02 - DJ - R 02 Pol'!G8+'02 - DJ - R 03 Pol'!G8</f>
        <v>1295993.2</v>
      </c>
      <c r="J109" s="137">
        <f>IF(I131=0,"",I109/I131*100)</f>
        <v>4.9597902793723687</v>
      </c>
    </row>
    <row r="110" spans="1:52" ht="36.75" customHeight="1" x14ac:dyDescent="0.25">
      <c r="A110" s="128"/>
      <c r="B110" s="133" t="s">
        <v>116</v>
      </c>
      <c r="C110" s="254" t="s">
        <v>117</v>
      </c>
      <c r="D110" s="255"/>
      <c r="E110" s="255"/>
      <c r="F110" s="139" t="s">
        <v>24</v>
      </c>
      <c r="G110" s="140"/>
      <c r="H110" s="140"/>
      <c r="I110" s="140">
        <f>'02 - DJ 04 Pol'!G61</f>
        <v>21840</v>
      </c>
      <c r="J110" s="137">
        <f>IF(I131=0,"",I110/I131*100)</f>
        <v>8.3582089552238809E-2</v>
      </c>
    </row>
    <row r="111" spans="1:52" ht="36.75" customHeight="1" x14ac:dyDescent="0.25">
      <c r="A111" s="128"/>
      <c r="B111" s="133" t="s">
        <v>118</v>
      </c>
      <c r="C111" s="254" t="s">
        <v>119</v>
      </c>
      <c r="D111" s="255"/>
      <c r="E111" s="255"/>
      <c r="F111" s="139" t="s">
        <v>24</v>
      </c>
      <c r="G111" s="140"/>
      <c r="H111" s="140"/>
      <c r="I111" s="140">
        <f>'02 - DJ 01 Pol'!G29+'02 - DJ 02 Pol'!G64+'02 - DJ 03 Pol'!G76+'02 - DJ 04 Pol'!G65+'02 - DJ 05 Pol'!G32+'02 - DJ 06 Pol'!G16+'02 - DJ - R 02 Pol'!G15+'02 - DJ - R 03 Pol'!G13+'02 - DJ - R 04 Pol'!G8+'02 - DJ - R 05 Pol'!G8+'03 03 Pol'!G64</f>
        <v>2341210.6100000003</v>
      </c>
      <c r="J111" s="137">
        <f>IF(I131=0,"",I111/I131*100)</f>
        <v>8.9598569077688506</v>
      </c>
    </row>
    <row r="112" spans="1:52" ht="36.75" customHeight="1" x14ac:dyDescent="0.25">
      <c r="A112" s="128"/>
      <c r="B112" s="133" t="s">
        <v>120</v>
      </c>
      <c r="C112" s="254" t="s">
        <v>121</v>
      </c>
      <c r="D112" s="255"/>
      <c r="E112" s="255"/>
      <c r="F112" s="139" t="s">
        <v>24</v>
      </c>
      <c r="G112" s="140"/>
      <c r="H112" s="140"/>
      <c r="I112" s="140">
        <f>'02 - DJ 01 Pol'!G35+'02 - DJ 02 Pol'!G263+'02 - DJ 04 Pol'!G228+'02 - DJ 05 Pol'!G107</f>
        <v>149582.43999999997</v>
      </c>
      <c r="J112" s="137">
        <f>IF(I131=0,"",I112/I131*100)</f>
        <v>0.57245480290853412</v>
      </c>
    </row>
    <row r="113" spans="1:10" ht="36.75" customHeight="1" x14ac:dyDescent="0.25">
      <c r="A113" s="128"/>
      <c r="B113" s="133" t="s">
        <v>122</v>
      </c>
      <c r="C113" s="254" t="s">
        <v>123</v>
      </c>
      <c r="D113" s="255"/>
      <c r="E113" s="255"/>
      <c r="F113" s="139" t="s">
        <v>24</v>
      </c>
      <c r="G113" s="140"/>
      <c r="H113" s="140"/>
      <c r="I113" s="140">
        <f>'02 - DJ 02 Pol'!G326+'02 - DJ 03 Pol'!G202+'02 - DJ 04 Pol'!G255+'02 - DJ 05 Pol'!G122+'02 - DJ 06 Pol'!G20</f>
        <v>450164</v>
      </c>
      <c r="J113" s="137">
        <f>IF(I131=0,"",I113/I131*100)</f>
        <v>1.7227860696517414</v>
      </c>
    </row>
    <row r="114" spans="1:10" ht="36.75" customHeight="1" x14ac:dyDescent="0.25">
      <c r="A114" s="128"/>
      <c r="B114" s="133" t="s">
        <v>124</v>
      </c>
      <c r="C114" s="254" t="s">
        <v>125</v>
      </c>
      <c r="D114" s="255"/>
      <c r="E114" s="255"/>
      <c r="F114" s="139" t="s">
        <v>24</v>
      </c>
      <c r="G114" s="140"/>
      <c r="H114" s="140"/>
      <c r="I114" s="140">
        <f>'02 - DJ 01 Pol'!G47+'02 - DJ 02 Pol'!G355+'02 - DJ 03 Pol'!G233+'02 - DJ 04 Pol'!G284+'02 - DJ 05 Pol'!G139+'02 - DJ 07 Pol'!G8</f>
        <v>347524.30000000005</v>
      </c>
      <c r="J114" s="137">
        <f>IF(I131=0,"",I114/I131*100)</f>
        <v>1.329982013011864</v>
      </c>
    </row>
    <row r="115" spans="1:10" ht="36.75" customHeight="1" x14ac:dyDescent="0.25">
      <c r="A115" s="128"/>
      <c r="B115" s="133" t="s">
        <v>126</v>
      </c>
      <c r="C115" s="254" t="s">
        <v>127</v>
      </c>
      <c r="D115" s="255"/>
      <c r="E115" s="255"/>
      <c r="F115" s="139" t="s">
        <v>24</v>
      </c>
      <c r="G115" s="140"/>
      <c r="H115" s="140"/>
      <c r="I115" s="140">
        <f>'02 - DJ 01 Pol'!G55+'02 - DJ 02 Pol'!G372+'02 - DJ 03 Pol'!G240+'02 - DJ 04 Pol'!G300+'02 - DJ 05 Pol'!G149+'02 - DJ 06 Pol'!G22+'03 03 Pol'!G43+'03 03 Pol'!G72</f>
        <v>370863.65</v>
      </c>
      <c r="J115" s="137">
        <f>IF(I131=0,"",I115/I131*100)</f>
        <v>1.4193021431305015</v>
      </c>
    </row>
    <row r="116" spans="1:10" ht="36.75" customHeight="1" x14ac:dyDescent="0.25">
      <c r="A116" s="128"/>
      <c r="B116" s="133" t="s">
        <v>128</v>
      </c>
      <c r="C116" s="254" t="s">
        <v>129</v>
      </c>
      <c r="D116" s="255"/>
      <c r="E116" s="255"/>
      <c r="F116" s="139" t="s">
        <v>24</v>
      </c>
      <c r="G116" s="140"/>
      <c r="H116" s="140"/>
      <c r="I116" s="140">
        <f>'02 - DJ 01 Pol'!G66+'02 - DJ 02 Pol'!G422+'02 - DJ 03 Pol'!G284+'02 - DJ 04 Pol'!G344+'02 - DJ 05 Pol'!G183+'02 - DJ 06 Pol'!G55+'02 - DJ - R 03 Pol'!G58+'02 - DJ - R 04 Pol'!G47+'02 - DJ - R 05 Pol'!G27+'03 03 Pol'!G98</f>
        <v>617394.81000000006</v>
      </c>
      <c r="J116" s="137">
        <f>IF(I131=0,"",I116/I131*100)</f>
        <v>2.3627815154994258</v>
      </c>
    </row>
    <row r="117" spans="1:10" ht="36.75" customHeight="1" x14ac:dyDescent="0.25">
      <c r="A117" s="128"/>
      <c r="B117" s="133" t="s">
        <v>130</v>
      </c>
      <c r="C117" s="254" t="s">
        <v>131</v>
      </c>
      <c r="D117" s="255"/>
      <c r="E117" s="255"/>
      <c r="F117" s="139" t="s">
        <v>25</v>
      </c>
      <c r="G117" s="140"/>
      <c r="H117" s="140"/>
      <c r="I117" s="140">
        <f>'02 - DJ 02 Pol'!G433+'02 - DJ 03 Pol'!G295+'02 - DJ 04 Pol'!G355+'02 - DJ 05 Pol'!G194+'02 - DJ - R 02 Pol'!G58+'02 - DJ - R 03 Pol'!G69+'02 - DJ - R 04 Pol'!G58+'02 - DJ - R 05 Pol'!G38</f>
        <v>3685980.810000001</v>
      </c>
      <c r="J117" s="137">
        <f>IF(I131=0,"",I117/I131*100)</f>
        <v>14.106317680826642</v>
      </c>
    </row>
    <row r="118" spans="1:10" ht="36.75" customHeight="1" x14ac:dyDescent="0.25">
      <c r="A118" s="128"/>
      <c r="B118" s="133" t="s">
        <v>132</v>
      </c>
      <c r="C118" s="254" t="s">
        <v>133</v>
      </c>
      <c r="D118" s="255"/>
      <c r="E118" s="255"/>
      <c r="F118" s="139" t="s">
        <v>25</v>
      </c>
      <c r="G118" s="140"/>
      <c r="H118" s="140"/>
      <c r="I118" s="140">
        <f>'02 - DJ 02 Pol'!G721+'02 - DJ 03 Pol'!G613+'02 - DJ 04 Pol'!G701+'02 - DJ 05 Pol'!G278+'02 - DJ - R 02 Pol'!G77+'02 - DJ - R 03 Pol'!G88+'02 - DJ - R 04 Pol'!G79+'02 - DJ - R 05 Pol'!G56</f>
        <v>1786026.8199999998</v>
      </c>
      <c r="J118" s="137">
        <f>IF(I131=0,"",I118/I131*100)</f>
        <v>6.8351581324148478</v>
      </c>
    </row>
    <row r="119" spans="1:10" ht="36.75" customHeight="1" x14ac:dyDescent="0.25">
      <c r="A119" s="128"/>
      <c r="B119" s="133" t="s">
        <v>134</v>
      </c>
      <c r="C119" s="254" t="s">
        <v>135</v>
      </c>
      <c r="D119" s="255"/>
      <c r="E119" s="255"/>
      <c r="F119" s="139" t="s">
        <v>25</v>
      </c>
      <c r="G119" s="140"/>
      <c r="H119" s="140"/>
      <c r="I119" s="140">
        <f>'02 - DJ 01 Pol'!G77+'02 - DJ 02 Pol'!G1211+'02 - DJ 03 Pol'!G1008+'02 - DJ 04 Pol'!G1276+'02 - DJ 05 Pol'!G591+'02 - DJ - R 02 Pol'!G141</f>
        <v>151563.04999999999</v>
      </c>
      <c r="J119" s="137">
        <f>IF(I131=0,"",I119/I131*100)</f>
        <v>0.58003463451970916</v>
      </c>
    </row>
    <row r="120" spans="1:10" ht="36.75" customHeight="1" x14ac:dyDescent="0.25">
      <c r="A120" s="128"/>
      <c r="B120" s="133" t="s">
        <v>136</v>
      </c>
      <c r="C120" s="254" t="s">
        <v>137</v>
      </c>
      <c r="D120" s="255"/>
      <c r="E120" s="255"/>
      <c r="F120" s="139" t="s">
        <v>25</v>
      </c>
      <c r="G120" s="140"/>
      <c r="H120" s="140"/>
      <c r="I120" s="140">
        <f>'02 - DJ 04 Pol'!G1308</f>
        <v>25894.859999999997</v>
      </c>
      <c r="J120" s="137">
        <f>IF(I131=0,"",I120/I131*100)</f>
        <v>9.9100114810562565E-2</v>
      </c>
    </row>
    <row r="121" spans="1:10" ht="36.75" customHeight="1" x14ac:dyDescent="0.25">
      <c r="A121" s="128"/>
      <c r="B121" s="133" t="s">
        <v>138</v>
      </c>
      <c r="C121" s="254" t="s">
        <v>139</v>
      </c>
      <c r="D121" s="255"/>
      <c r="E121" s="255"/>
      <c r="F121" s="139" t="s">
        <v>25</v>
      </c>
      <c r="G121" s="140"/>
      <c r="H121" s="140"/>
      <c r="I121" s="140">
        <f>'02 - DJ 02 Pol'!G1300+'02 - DJ 03 Pol'!G1029+'02 - DJ 04 Pol'!G1328+'02 - DJ 05 Pol'!G624+'02 - DJ - R 02 Pol'!G176+'02 - DJ - R 03 Pol'!G174+'02 - DJ - R 04 Pol'!G185</f>
        <v>703615.24</v>
      </c>
      <c r="J121" s="137">
        <f>IF(I131=0,"",I121/I131*100)</f>
        <v>2.6927487179487177</v>
      </c>
    </row>
    <row r="122" spans="1:10" ht="36.75" customHeight="1" x14ac:dyDescent="0.25">
      <c r="A122" s="128"/>
      <c r="B122" s="133" t="s">
        <v>140</v>
      </c>
      <c r="C122" s="254" t="s">
        <v>141</v>
      </c>
      <c r="D122" s="255"/>
      <c r="E122" s="255"/>
      <c r="F122" s="139" t="s">
        <v>25</v>
      </c>
      <c r="G122" s="140"/>
      <c r="H122" s="140"/>
      <c r="I122" s="140">
        <f>'02 - DJ 02 Pol'!G1406+'02 - DJ 03 Pol'!G1182+'02 - DJ 04 Pol'!G1434+'02 - DJ 05 Pol'!G814</f>
        <v>959903.09999999986</v>
      </c>
      <c r="J122" s="137">
        <f>IF(I131=0,"",I122/I131*100)</f>
        <v>3.6735671641791043</v>
      </c>
    </row>
    <row r="123" spans="1:10" ht="36.75" customHeight="1" x14ac:dyDescent="0.25">
      <c r="A123" s="128"/>
      <c r="B123" s="133" t="s">
        <v>142</v>
      </c>
      <c r="C123" s="254" t="s">
        <v>143</v>
      </c>
      <c r="D123" s="255"/>
      <c r="E123" s="255"/>
      <c r="F123" s="139" t="s">
        <v>25</v>
      </c>
      <c r="G123" s="140"/>
      <c r="H123" s="140"/>
      <c r="I123" s="140">
        <f>'02 - DJ 02 Pol'!G1445</f>
        <v>129388.79999999999</v>
      </c>
      <c r="J123" s="137">
        <f>IF(I131=0,"",I123/I131*100)</f>
        <v>0.4951733639494833</v>
      </c>
    </row>
    <row r="124" spans="1:10" ht="36.75" customHeight="1" x14ac:dyDescent="0.25">
      <c r="A124" s="128"/>
      <c r="B124" s="133" t="s">
        <v>144</v>
      </c>
      <c r="C124" s="254" t="s">
        <v>145</v>
      </c>
      <c r="D124" s="255"/>
      <c r="E124" s="255"/>
      <c r="F124" s="139" t="s">
        <v>25</v>
      </c>
      <c r="G124" s="140"/>
      <c r="H124" s="140"/>
      <c r="I124" s="140">
        <f>'02 - DJ - R 02a Pol'!G8+'02 - DJ - R 03a Pol'!G8+'02 - DJ - R 04a Pol'!G8+'02 - DJ - R 05a Pol'!G8</f>
        <v>7410405.4399999995</v>
      </c>
      <c r="J124" s="137">
        <f>IF(I131=0,"",I124/I131*100)</f>
        <v>28.359760581706851</v>
      </c>
    </row>
    <row r="125" spans="1:10" ht="36.75" customHeight="1" x14ac:dyDescent="0.25">
      <c r="A125" s="128"/>
      <c r="B125" s="133" t="s">
        <v>146</v>
      </c>
      <c r="C125" s="254" t="s">
        <v>147</v>
      </c>
      <c r="D125" s="255"/>
      <c r="E125" s="255"/>
      <c r="F125" s="139" t="s">
        <v>26</v>
      </c>
      <c r="G125" s="140"/>
      <c r="H125" s="140"/>
      <c r="I125" s="140">
        <f>'03 03 Pol'!G8+'03 03 Pol'!G56+'03 03 Pol'!G109</f>
        <v>743260.69000000006</v>
      </c>
      <c r="J125" s="137">
        <f>IF(I131=0,"",I125/I131*100)</f>
        <v>2.8444725985457331</v>
      </c>
    </row>
    <row r="126" spans="1:10" ht="36.75" customHeight="1" x14ac:dyDescent="0.25">
      <c r="A126" s="128"/>
      <c r="B126" s="133" t="s">
        <v>146</v>
      </c>
      <c r="C126" s="254" t="s">
        <v>28</v>
      </c>
      <c r="D126" s="255"/>
      <c r="E126" s="255"/>
      <c r="F126" s="139" t="s">
        <v>26</v>
      </c>
      <c r="G126" s="140"/>
      <c r="H126" s="140"/>
      <c r="I126" s="140">
        <f>'03 03 Pol'!G114</f>
        <v>146888.57999999999</v>
      </c>
      <c r="J126" s="137">
        <f>IF(I131=0,"",I126/I131*100)</f>
        <v>0.56214535017221579</v>
      </c>
    </row>
    <row r="127" spans="1:10" ht="36.75" customHeight="1" x14ac:dyDescent="0.25">
      <c r="A127" s="128"/>
      <c r="B127" s="133" t="s">
        <v>148</v>
      </c>
      <c r="C127" s="254" t="s">
        <v>149</v>
      </c>
      <c r="D127" s="255"/>
      <c r="E127" s="255"/>
      <c r="F127" s="139" t="s">
        <v>26</v>
      </c>
      <c r="G127" s="140"/>
      <c r="H127" s="140"/>
      <c r="I127" s="140">
        <f>'03 03 Pol'!G41+'03 03 Pol'!G49</f>
        <v>44848.27</v>
      </c>
      <c r="J127" s="137">
        <f>IF(I131=0,"",I127/I131*100)</f>
        <v>0.17163517030233447</v>
      </c>
    </row>
    <row r="128" spans="1:10" ht="36.75" customHeight="1" x14ac:dyDescent="0.25">
      <c r="A128" s="128"/>
      <c r="B128" s="133" t="s">
        <v>150</v>
      </c>
      <c r="C128" s="254" t="s">
        <v>151</v>
      </c>
      <c r="D128" s="255"/>
      <c r="E128" s="255"/>
      <c r="F128" s="139" t="s">
        <v>152</v>
      </c>
      <c r="G128" s="140"/>
      <c r="H128" s="140"/>
      <c r="I128" s="140">
        <f>'02 - DJ 01 Pol'!G99</f>
        <v>409.32000000000005</v>
      </c>
      <c r="J128" s="137">
        <f>IF(I131=0,"",I128/I131*100)</f>
        <v>1.5664753157290472E-3</v>
      </c>
    </row>
    <row r="129" spans="1:10" ht="36.75" customHeight="1" x14ac:dyDescent="0.25">
      <c r="A129" s="128"/>
      <c r="B129" s="133" t="s">
        <v>153</v>
      </c>
      <c r="C129" s="254" t="s">
        <v>27</v>
      </c>
      <c r="D129" s="255"/>
      <c r="E129" s="255"/>
      <c r="F129" s="139" t="s">
        <v>153</v>
      </c>
      <c r="G129" s="140"/>
      <c r="H129" s="140"/>
      <c r="I129" s="140">
        <f>'00 01 Pol'!G8</f>
        <v>859603.74</v>
      </c>
      <c r="J129" s="137">
        <f>IF(I131=0,"",I129/I131*100)</f>
        <v>3.2897196326062002</v>
      </c>
    </row>
    <row r="130" spans="1:10" ht="36.75" customHeight="1" x14ac:dyDescent="0.25">
      <c r="A130" s="128"/>
      <c r="B130" s="133" t="s">
        <v>154</v>
      </c>
      <c r="C130" s="254" t="s">
        <v>28</v>
      </c>
      <c r="D130" s="255"/>
      <c r="E130" s="255"/>
      <c r="F130" s="139" t="s">
        <v>154</v>
      </c>
      <c r="G130" s="140"/>
      <c r="H130" s="140"/>
      <c r="I130" s="140">
        <f>'00 01 Pol'!G15</f>
        <v>3780302.83</v>
      </c>
      <c r="J130" s="137">
        <f>IF(I131=0,"",I130/I131*100)</f>
        <v>14.467289820130119</v>
      </c>
    </row>
    <row r="131" spans="1:10" ht="25.5" customHeight="1" x14ac:dyDescent="0.25">
      <c r="A131" s="129"/>
      <c r="B131" s="134" t="s">
        <v>1</v>
      </c>
      <c r="C131" s="135"/>
      <c r="D131" s="136"/>
      <c r="E131" s="136"/>
      <c r="F131" s="141"/>
      <c r="G131" s="142"/>
      <c r="H131" s="142"/>
      <c r="I131" s="142">
        <f>SUM(I108:I130)</f>
        <v>26130000</v>
      </c>
      <c r="J131" s="138">
        <f>SUM(J108:J130)</f>
        <v>100.00000000000001</v>
      </c>
    </row>
    <row r="132" spans="1:10" x14ac:dyDescent="0.25">
      <c r="F132" s="86"/>
      <c r="G132" s="86"/>
      <c r="H132" s="86"/>
      <c r="I132" s="86"/>
      <c r="J132" s="87"/>
    </row>
    <row r="133" spans="1:10" x14ac:dyDescent="0.25">
      <c r="F133" s="86"/>
      <c r="G133" s="86"/>
      <c r="H133" s="86"/>
      <c r="I133" s="86"/>
      <c r="J133" s="87"/>
    </row>
    <row r="134" spans="1:10" x14ac:dyDescent="0.25">
      <c r="F134" s="86"/>
      <c r="G134" s="86"/>
      <c r="H134" s="86"/>
      <c r="I134" s="86"/>
      <c r="J134" s="87"/>
    </row>
  </sheetData>
  <sheetProtection algorithmName="SHA-512" hashValue="MG/HCDsA4nORMJHtM5f9A66F7i0aGO9BkBFrd5erOh9TIZrOB63Tbsq+DIs2PeafoQAFuwp3ErBiYVqZTLlcPQ==" saltValue="a6VMBwpvDc7cj+1p8zyjGQ=="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14">
    <mergeCell ref="C128:E128"/>
    <mergeCell ref="C129:E129"/>
    <mergeCell ref="C130:E130"/>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B96:J96"/>
    <mergeCell ref="B98:J98"/>
    <mergeCell ref="B99:J99"/>
    <mergeCell ref="B101:J101"/>
    <mergeCell ref="B102:J102"/>
    <mergeCell ref="B89:J89"/>
    <mergeCell ref="B90:J90"/>
    <mergeCell ref="B92:J92"/>
    <mergeCell ref="B93:J93"/>
    <mergeCell ref="B95:J95"/>
    <mergeCell ref="B81:J81"/>
    <mergeCell ref="B83:J83"/>
    <mergeCell ref="B84:J84"/>
    <mergeCell ref="B86:J86"/>
    <mergeCell ref="B87:J87"/>
    <mergeCell ref="B74:J74"/>
    <mergeCell ref="B75:J75"/>
    <mergeCell ref="B77:J77"/>
    <mergeCell ref="B78:J78"/>
    <mergeCell ref="B80:J80"/>
    <mergeCell ref="B66:J66"/>
    <mergeCell ref="B68:J68"/>
    <mergeCell ref="B69:J69"/>
    <mergeCell ref="B71:J71"/>
    <mergeCell ref="B72:J72"/>
    <mergeCell ref="C59:E59"/>
    <mergeCell ref="C60:E60"/>
    <mergeCell ref="C61:E61"/>
    <mergeCell ref="B62:E62"/>
    <mergeCell ref="B65:J65"/>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02"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7EF-DAC7-488C-97C9-FEA299E6599A}">
  <sheetPr>
    <outlinePr summaryBelow="0"/>
  </sheetPr>
  <dimension ref="A1:BH5000"/>
  <sheetViews>
    <sheetView workbookViewId="0">
      <pane ySplit="7" topLeftCell="A8" activePane="bottomLeft" state="frozen"/>
      <selection pane="bottomLeft" activeCell="F14" sqref="F1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67</v>
      </c>
      <c r="C3" s="263" t="s">
        <v>91</v>
      </c>
      <c r="D3" s="264"/>
      <c r="E3" s="264"/>
      <c r="F3" s="264"/>
      <c r="G3" s="265"/>
      <c r="AC3" s="126" t="s">
        <v>157</v>
      </c>
      <c r="AG3" t="s">
        <v>158</v>
      </c>
    </row>
    <row r="4" spans="1:60" ht="24.9" customHeight="1" x14ac:dyDescent="0.25">
      <c r="A4" s="144" t="s">
        <v>9</v>
      </c>
      <c r="B4" s="145" t="s">
        <v>67</v>
      </c>
      <c r="C4" s="266" t="s">
        <v>91</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146</v>
      </c>
      <c r="C8" s="186" t="s">
        <v>147</v>
      </c>
      <c r="D8" s="169"/>
      <c r="E8" s="170"/>
      <c r="F8" s="171"/>
      <c r="G8" s="171">
        <f>SUMIF(AG9:AG40,"&lt;&gt;NOR",G9:G40)</f>
        <v>634543.43000000005</v>
      </c>
      <c r="H8" s="171"/>
      <c r="I8" s="171">
        <f>SUM(I9:I40)</f>
        <v>0</v>
      </c>
      <c r="J8" s="171"/>
      <c r="K8" s="171">
        <f>SUM(K9:K40)</f>
        <v>0</v>
      </c>
      <c r="L8" s="171"/>
      <c r="M8" s="171">
        <f>SUM(M9:M40)</f>
        <v>767797.5503</v>
      </c>
      <c r="N8" s="171"/>
      <c r="O8" s="171">
        <f>SUM(O9:O40)</f>
        <v>0</v>
      </c>
      <c r="P8" s="171"/>
      <c r="Q8" s="171">
        <f>SUM(Q9:Q40)</f>
        <v>0</v>
      </c>
      <c r="R8" s="171"/>
      <c r="S8" s="171"/>
      <c r="T8" s="172"/>
      <c r="U8" s="166"/>
      <c r="V8" s="166">
        <f>SUM(V9:V40)</f>
        <v>0</v>
      </c>
      <c r="W8" s="166"/>
      <c r="X8" s="166"/>
      <c r="AG8" t="s">
        <v>182</v>
      </c>
    </row>
    <row r="9" spans="1:60" outlineLevel="1" x14ac:dyDescent="0.25">
      <c r="A9" s="196">
        <v>1</v>
      </c>
      <c r="B9" s="197" t="s">
        <v>2784</v>
      </c>
      <c r="C9" s="203" t="s">
        <v>2785</v>
      </c>
      <c r="D9" s="198" t="s">
        <v>2786</v>
      </c>
      <c r="E9" s="199">
        <v>1</v>
      </c>
      <c r="F9" s="200">
        <v>304.26</v>
      </c>
      <c r="G9" s="201">
        <f t="shared" ref="G9:G40" si="0">ROUND(E9*F9,2)</f>
        <v>304.26</v>
      </c>
      <c r="H9" s="200"/>
      <c r="I9" s="201">
        <f t="shared" ref="I9:I40" si="1">ROUND(E9*H9,2)</f>
        <v>0</v>
      </c>
      <c r="J9" s="200"/>
      <c r="K9" s="201">
        <f t="shared" ref="K9:K40" si="2">ROUND(E9*J9,2)</f>
        <v>0</v>
      </c>
      <c r="L9" s="201">
        <v>21</v>
      </c>
      <c r="M9" s="201">
        <f t="shared" ref="M9:M40" si="3">G9*(1+L9/100)</f>
        <v>368.15459999999996</v>
      </c>
      <c r="N9" s="201">
        <v>0</v>
      </c>
      <c r="O9" s="201">
        <f t="shared" ref="O9:O40" si="4">ROUND(E9*N9,2)</f>
        <v>0</v>
      </c>
      <c r="P9" s="201">
        <v>0</v>
      </c>
      <c r="Q9" s="201">
        <f t="shared" ref="Q9:Q40" si="5">ROUND(E9*P9,2)</f>
        <v>0</v>
      </c>
      <c r="R9" s="201"/>
      <c r="S9" s="201" t="s">
        <v>277</v>
      </c>
      <c r="T9" s="202" t="s">
        <v>186</v>
      </c>
      <c r="U9" s="160">
        <v>0</v>
      </c>
      <c r="V9" s="160">
        <f t="shared" ref="V9:V40" si="6">ROUND(E9*U9,2)</f>
        <v>0</v>
      </c>
      <c r="W9" s="160"/>
      <c r="X9" s="160" t="s">
        <v>310</v>
      </c>
      <c r="Y9" s="151"/>
      <c r="Z9" s="151"/>
      <c r="AA9" s="151"/>
      <c r="AB9" s="151"/>
      <c r="AC9" s="151"/>
      <c r="AD9" s="151"/>
      <c r="AE9" s="151"/>
      <c r="AF9" s="151"/>
      <c r="AG9" s="151" t="s">
        <v>311</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96">
        <v>2</v>
      </c>
      <c r="B10" s="197" t="s">
        <v>2787</v>
      </c>
      <c r="C10" s="203" t="s">
        <v>2788</v>
      </c>
      <c r="D10" s="198" t="s">
        <v>2786</v>
      </c>
      <c r="E10" s="199">
        <v>1</v>
      </c>
      <c r="F10" s="200">
        <v>12319.69</v>
      </c>
      <c r="G10" s="201">
        <f t="shared" si="0"/>
        <v>12319.69</v>
      </c>
      <c r="H10" s="200"/>
      <c r="I10" s="201">
        <f t="shared" si="1"/>
        <v>0</v>
      </c>
      <c r="J10" s="200"/>
      <c r="K10" s="201">
        <f t="shared" si="2"/>
        <v>0</v>
      </c>
      <c r="L10" s="201">
        <v>21</v>
      </c>
      <c r="M10" s="201">
        <f t="shared" si="3"/>
        <v>14906.8249</v>
      </c>
      <c r="N10" s="201">
        <v>0</v>
      </c>
      <c r="O10" s="201">
        <f t="shared" si="4"/>
        <v>0</v>
      </c>
      <c r="P10" s="201">
        <v>0</v>
      </c>
      <c r="Q10" s="201">
        <f t="shared" si="5"/>
        <v>0</v>
      </c>
      <c r="R10" s="201"/>
      <c r="S10" s="201" t="s">
        <v>277</v>
      </c>
      <c r="T10" s="202" t="s">
        <v>186</v>
      </c>
      <c r="U10" s="160">
        <v>0</v>
      </c>
      <c r="V10" s="160">
        <f t="shared" si="6"/>
        <v>0</v>
      </c>
      <c r="W10" s="160"/>
      <c r="X10" s="160" t="s">
        <v>310</v>
      </c>
      <c r="Y10" s="151"/>
      <c r="Z10" s="151"/>
      <c r="AA10" s="151"/>
      <c r="AB10" s="151"/>
      <c r="AC10" s="151"/>
      <c r="AD10" s="151"/>
      <c r="AE10" s="151"/>
      <c r="AF10" s="151"/>
      <c r="AG10" s="151" t="s">
        <v>311</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96">
        <v>3</v>
      </c>
      <c r="B11" s="197" t="s">
        <v>2789</v>
      </c>
      <c r="C11" s="203" t="s">
        <v>2790</v>
      </c>
      <c r="D11" s="198" t="s">
        <v>2786</v>
      </c>
      <c r="E11" s="199">
        <v>2</v>
      </c>
      <c r="F11" s="200">
        <v>4272.4399999999996</v>
      </c>
      <c r="G11" s="201">
        <f t="shared" si="0"/>
        <v>8544.8799999999992</v>
      </c>
      <c r="H11" s="200"/>
      <c r="I11" s="201">
        <f t="shared" si="1"/>
        <v>0</v>
      </c>
      <c r="J11" s="200"/>
      <c r="K11" s="201">
        <f t="shared" si="2"/>
        <v>0</v>
      </c>
      <c r="L11" s="201">
        <v>21</v>
      </c>
      <c r="M11" s="201">
        <f t="shared" si="3"/>
        <v>10339.304799999998</v>
      </c>
      <c r="N11" s="201">
        <v>0</v>
      </c>
      <c r="O11" s="201">
        <f t="shared" si="4"/>
        <v>0</v>
      </c>
      <c r="P11" s="201">
        <v>0</v>
      </c>
      <c r="Q11" s="201">
        <f t="shared" si="5"/>
        <v>0</v>
      </c>
      <c r="R11" s="201"/>
      <c r="S11" s="201" t="s">
        <v>277</v>
      </c>
      <c r="T11" s="202" t="s">
        <v>186</v>
      </c>
      <c r="U11" s="160">
        <v>0</v>
      </c>
      <c r="V11" s="160">
        <f t="shared" si="6"/>
        <v>0</v>
      </c>
      <c r="W11" s="160"/>
      <c r="X11" s="160" t="s">
        <v>310</v>
      </c>
      <c r="Y11" s="151"/>
      <c r="Z11" s="151"/>
      <c r="AA11" s="151"/>
      <c r="AB11" s="151"/>
      <c r="AC11" s="151"/>
      <c r="AD11" s="151"/>
      <c r="AE11" s="151"/>
      <c r="AF11" s="151"/>
      <c r="AG11" s="151" t="s">
        <v>311</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96">
        <v>4</v>
      </c>
      <c r="B12" s="197" t="s">
        <v>2791</v>
      </c>
      <c r="C12" s="203" t="s">
        <v>2792</v>
      </c>
      <c r="D12" s="198" t="s">
        <v>2786</v>
      </c>
      <c r="E12" s="199">
        <v>1</v>
      </c>
      <c r="F12" s="200">
        <v>9109.4500000000007</v>
      </c>
      <c r="G12" s="201">
        <f t="shared" si="0"/>
        <v>9109.4500000000007</v>
      </c>
      <c r="H12" s="200"/>
      <c r="I12" s="201">
        <f t="shared" si="1"/>
        <v>0</v>
      </c>
      <c r="J12" s="200"/>
      <c r="K12" s="201">
        <f t="shared" si="2"/>
        <v>0</v>
      </c>
      <c r="L12" s="201">
        <v>21</v>
      </c>
      <c r="M12" s="201">
        <f t="shared" si="3"/>
        <v>11022.434500000001</v>
      </c>
      <c r="N12" s="201">
        <v>0</v>
      </c>
      <c r="O12" s="201">
        <f t="shared" si="4"/>
        <v>0</v>
      </c>
      <c r="P12" s="201">
        <v>0</v>
      </c>
      <c r="Q12" s="201">
        <f t="shared" si="5"/>
        <v>0</v>
      </c>
      <c r="R12" s="201"/>
      <c r="S12" s="201" t="s">
        <v>277</v>
      </c>
      <c r="T12" s="202" t="s">
        <v>186</v>
      </c>
      <c r="U12" s="160">
        <v>0</v>
      </c>
      <c r="V12" s="160">
        <f t="shared" si="6"/>
        <v>0</v>
      </c>
      <c r="W12" s="160"/>
      <c r="X12" s="160" t="s">
        <v>310</v>
      </c>
      <c r="Y12" s="151"/>
      <c r="Z12" s="151"/>
      <c r="AA12" s="151"/>
      <c r="AB12" s="151"/>
      <c r="AC12" s="151"/>
      <c r="AD12" s="151"/>
      <c r="AE12" s="151"/>
      <c r="AF12" s="151"/>
      <c r="AG12" s="151" t="s">
        <v>311</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96">
        <v>5</v>
      </c>
      <c r="B13" s="197" t="s">
        <v>2793</v>
      </c>
      <c r="C13" s="203" t="s">
        <v>2794</v>
      </c>
      <c r="D13" s="198" t="s">
        <v>2786</v>
      </c>
      <c r="E13" s="199">
        <v>1</v>
      </c>
      <c r="F13" s="200">
        <v>8445.36</v>
      </c>
      <c r="G13" s="201">
        <f t="shared" si="0"/>
        <v>8445.36</v>
      </c>
      <c r="H13" s="200"/>
      <c r="I13" s="201">
        <f t="shared" si="1"/>
        <v>0</v>
      </c>
      <c r="J13" s="200"/>
      <c r="K13" s="201">
        <f t="shared" si="2"/>
        <v>0</v>
      </c>
      <c r="L13" s="201">
        <v>21</v>
      </c>
      <c r="M13" s="201">
        <f t="shared" si="3"/>
        <v>10218.8856</v>
      </c>
      <c r="N13" s="201">
        <v>0</v>
      </c>
      <c r="O13" s="201">
        <f t="shared" si="4"/>
        <v>0</v>
      </c>
      <c r="P13" s="201">
        <v>0</v>
      </c>
      <c r="Q13" s="201">
        <f t="shared" si="5"/>
        <v>0</v>
      </c>
      <c r="R13" s="201"/>
      <c r="S13" s="201" t="s">
        <v>277</v>
      </c>
      <c r="T13" s="202" t="s">
        <v>186</v>
      </c>
      <c r="U13" s="160">
        <v>0</v>
      </c>
      <c r="V13" s="160">
        <f t="shared" si="6"/>
        <v>0</v>
      </c>
      <c r="W13" s="160"/>
      <c r="X13" s="160" t="s">
        <v>310</v>
      </c>
      <c r="Y13" s="151"/>
      <c r="Z13" s="151"/>
      <c r="AA13" s="151"/>
      <c r="AB13" s="151"/>
      <c r="AC13" s="151"/>
      <c r="AD13" s="151"/>
      <c r="AE13" s="151"/>
      <c r="AF13" s="151"/>
      <c r="AG13" s="151" t="s">
        <v>311</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96">
        <v>6</v>
      </c>
      <c r="B14" s="197" t="s">
        <v>2795</v>
      </c>
      <c r="C14" s="203" t="s">
        <v>2796</v>
      </c>
      <c r="D14" s="198" t="s">
        <v>2786</v>
      </c>
      <c r="E14" s="199">
        <v>2</v>
      </c>
      <c r="F14" s="200">
        <v>6989.8</v>
      </c>
      <c r="G14" s="201">
        <f t="shared" si="0"/>
        <v>13979.6</v>
      </c>
      <c r="H14" s="200"/>
      <c r="I14" s="201">
        <f t="shared" si="1"/>
        <v>0</v>
      </c>
      <c r="J14" s="200"/>
      <c r="K14" s="201">
        <f t="shared" si="2"/>
        <v>0</v>
      </c>
      <c r="L14" s="201">
        <v>21</v>
      </c>
      <c r="M14" s="201">
        <f t="shared" si="3"/>
        <v>16915.315999999999</v>
      </c>
      <c r="N14" s="201">
        <v>0</v>
      </c>
      <c r="O14" s="201">
        <f t="shared" si="4"/>
        <v>0</v>
      </c>
      <c r="P14" s="201">
        <v>0</v>
      </c>
      <c r="Q14" s="201">
        <f t="shared" si="5"/>
        <v>0</v>
      </c>
      <c r="R14" s="201"/>
      <c r="S14" s="201" t="s">
        <v>277</v>
      </c>
      <c r="T14" s="202" t="s">
        <v>186</v>
      </c>
      <c r="U14" s="160">
        <v>0</v>
      </c>
      <c r="V14" s="160">
        <f t="shared" si="6"/>
        <v>0</v>
      </c>
      <c r="W14" s="160"/>
      <c r="X14" s="160" t="s">
        <v>310</v>
      </c>
      <c r="Y14" s="151"/>
      <c r="Z14" s="151"/>
      <c r="AA14" s="151"/>
      <c r="AB14" s="151"/>
      <c r="AC14" s="151"/>
      <c r="AD14" s="151"/>
      <c r="AE14" s="151"/>
      <c r="AF14" s="151"/>
      <c r="AG14" s="151" t="s">
        <v>311</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96">
        <v>7</v>
      </c>
      <c r="B15" s="197" t="s">
        <v>2797</v>
      </c>
      <c r="C15" s="203" t="s">
        <v>2798</v>
      </c>
      <c r="D15" s="198" t="s">
        <v>2786</v>
      </c>
      <c r="E15" s="199">
        <v>2</v>
      </c>
      <c r="F15" s="200">
        <v>788.57</v>
      </c>
      <c r="G15" s="201">
        <f t="shared" si="0"/>
        <v>1577.14</v>
      </c>
      <c r="H15" s="200"/>
      <c r="I15" s="201">
        <f t="shared" si="1"/>
        <v>0</v>
      </c>
      <c r="J15" s="200"/>
      <c r="K15" s="201">
        <f t="shared" si="2"/>
        <v>0</v>
      </c>
      <c r="L15" s="201">
        <v>21</v>
      </c>
      <c r="M15" s="201">
        <f t="shared" si="3"/>
        <v>1908.3394000000001</v>
      </c>
      <c r="N15" s="201">
        <v>0</v>
      </c>
      <c r="O15" s="201">
        <f t="shared" si="4"/>
        <v>0</v>
      </c>
      <c r="P15" s="201">
        <v>0</v>
      </c>
      <c r="Q15" s="201">
        <f t="shared" si="5"/>
        <v>0</v>
      </c>
      <c r="R15" s="201"/>
      <c r="S15" s="201" t="s">
        <v>277</v>
      </c>
      <c r="T15" s="202" t="s">
        <v>186</v>
      </c>
      <c r="U15" s="160">
        <v>0</v>
      </c>
      <c r="V15" s="160">
        <f t="shared" si="6"/>
        <v>0</v>
      </c>
      <c r="W15" s="160"/>
      <c r="X15" s="160" t="s">
        <v>310</v>
      </c>
      <c r="Y15" s="151"/>
      <c r="Z15" s="151"/>
      <c r="AA15" s="151"/>
      <c r="AB15" s="151"/>
      <c r="AC15" s="151"/>
      <c r="AD15" s="151"/>
      <c r="AE15" s="151"/>
      <c r="AF15" s="151"/>
      <c r="AG15" s="151" t="s">
        <v>311</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96">
        <v>8</v>
      </c>
      <c r="B16" s="197" t="s">
        <v>2799</v>
      </c>
      <c r="C16" s="203" t="s">
        <v>2800</v>
      </c>
      <c r="D16" s="198" t="s">
        <v>2786</v>
      </c>
      <c r="E16" s="199">
        <v>1</v>
      </c>
      <c r="F16" s="200">
        <v>1389.17</v>
      </c>
      <c r="G16" s="201">
        <f t="shared" si="0"/>
        <v>1389.17</v>
      </c>
      <c r="H16" s="200"/>
      <c r="I16" s="201">
        <f t="shared" si="1"/>
        <v>0</v>
      </c>
      <c r="J16" s="200"/>
      <c r="K16" s="201">
        <f t="shared" si="2"/>
        <v>0</v>
      </c>
      <c r="L16" s="201">
        <v>21</v>
      </c>
      <c r="M16" s="201">
        <f t="shared" si="3"/>
        <v>1680.8957</v>
      </c>
      <c r="N16" s="201">
        <v>0</v>
      </c>
      <c r="O16" s="201">
        <f t="shared" si="4"/>
        <v>0</v>
      </c>
      <c r="P16" s="201">
        <v>0</v>
      </c>
      <c r="Q16" s="201">
        <f t="shared" si="5"/>
        <v>0</v>
      </c>
      <c r="R16" s="201"/>
      <c r="S16" s="201" t="s">
        <v>277</v>
      </c>
      <c r="T16" s="202" t="s">
        <v>186</v>
      </c>
      <c r="U16" s="160">
        <v>0</v>
      </c>
      <c r="V16" s="160">
        <f t="shared" si="6"/>
        <v>0</v>
      </c>
      <c r="W16" s="160"/>
      <c r="X16" s="160" t="s">
        <v>310</v>
      </c>
      <c r="Y16" s="151"/>
      <c r="Z16" s="151"/>
      <c r="AA16" s="151"/>
      <c r="AB16" s="151"/>
      <c r="AC16" s="151"/>
      <c r="AD16" s="151"/>
      <c r="AE16" s="151"/>
      <c r="AF16" s="151"/>
      <c r="AG16" s="151" t="s">
        <v>311</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96">
        <v>9</v>
      </c>
      <c r="B17" s="197" t="s">
        <v>2801</v>
      </c>
      <c r="C17" s="203" t="s">
        <v>2802</v>
      </c>
      <c r="D17" s="198" t="s">
        <v>2786</v>
      </c>
      <c r="E17" s="199">
        <v>1</v>
      </c>
      <c r="F17" s="200">
        <v>4884.66</v>
      </c>
      <c r="G17" s="201">
        <f t="shared" si="0"/>
        <v>4884.66</v>
      </c>
      <c r="H17" s="200"/>
      <c r="I17" s="201">
        <f t="shared" si="1"/>
        <v>0</v>
      </c>
      <c r="J17" s="200"/>
      <c r="K17" s="201">
        <f t="shared" si="2"/>
        <v>0</v>
      </c>
      <c r="L17" s="201">
        <v>21</v>
      </c>
      <c r="M17" s="201">
        <f t="shared" si="3"/>
        <v>5910.4385999999995</v>
      </c>
      <c r="N17" s="201">
        <v>0</v>
      </c>
      <c r="O17" s="201">
        <f t="shared" si="4"/>
        <v>0</v>
      </c>
      <c r="P17" s="201">
        <v>0</v>
      </c>
      <c r="Q17" s="201">
        <f t="shared" si="5"/>
        <v>0</v>
      </c>
      <c r="R17" s="201"/>
      <c r="S17" s="201" t="s">
        <v>277</v>
      </c>
      <c r="T17" s="202" t="s">
        <v>186</v>
      </c>
      <c r="U17" s="160">
        <v>0</v>
      </c>
      <c r="V17" s="160">
        <f t="shared" si="6"/>
        <v>0</v>
      </c>
      <c r="W17" s="160"/>
      <c r="X17" s="160" t="s">
        <v>310</v>
      </c>
      <c r="Y17" s="151"/>
      <c r="Z17" s="151"/>
      <c r="AA17" s="151"/>
      <c r="AB17" s="151"/>
      <c r="AC17" s="151"/>
      <c r="AD17" s="151"/>
      <c r="AE17" s="151"/>
      <c r="AF17" s="151"/>
      <c r="AG17" s="151" t="s">
        <v>311</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96">
        <v>10</v>
      </c>
      <c r="B18" s="197" t="s">
        <v>2803</v>
      </c>
      <c r="C18" s="203" t="s">
        <v>2804</v>
      </c>
      <c r="D18" s="198" t="s">
        <v>2786</v>
      </c>
      <c r="E18" s="199">
        <v>2</v>
      </c>
      <c r="F18" s="200">
        <v>1865.82</v>
      </c>
      <c r="G18" s="201">
        <f t="shared" si="0"/>
        <v>3731.64</v>
      </c>
      <c r="H18" s="200"/>
      <c r="I18" s="201">
        <f t="shared" si="1"/>
        <v>0</v>
      </c>
      <c r="J18" s="200"/>
      <c r="K18" s="201">
        <f t="shared" si="2"/>
        <v>0</v>
      </c>
      <c r="L18" s="201">
        <v>21</v>
      </c>
      <c r="M18" s="201">
        <f t="shared" si="3"/>
        <v>4515.2843999999996</v>
      </c>
      <c r="N18" s="201">
        <v>0</v>
      </c>
      <c r="O18" s="201">
        <f t="shared" si="4"/>
        <v>0</v>
      </c>
      <c r="P18" s="201">
        <v>0</v>
      </c>
      <c r="Q18" s="201">
        <f t="shared" si="5"/>
        <v>0</v>
      </c>
      <c r="R18" s="201"/>
      <c r="S18" s="201" t="s">
        <v>277</v>
      </c>
      <c r="T18" s="202" t="s">
        <v>186</v>
      </c>
      <c r="U18" s="160">
        <v>0</v>
      </c>
      <c r="V18" s="160">
        <f t="shared" si="6"/>
        <v>0</v>
      </c>
      <c r="W18" s="160"/>
      <c r="X18" s="160" t="s">
        <v>310</v>
      </c>
      <c r="Y18" s="151"/>
      <c r="Z18" s="151"/>
      <c r="AA18" s="151"/>
      <c r="AB18" s="151"/>
      <c r="AC18" s="151"/>
      <c r="AD18" s="151"/>
      <c r="AE18" s="151"/>
      <c r="AF18" s="151"/>
      <c r="AG18" s="151" t="s">
        <v>311</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96">
        <v>11</v>
      </c>
      <c r="B19" s="197" t="s">
        <v>2805</v>
      </c>
      <c r="C19" s="203" t="s">
        <v>2806</v>
      </c>
      <c r="D19" s="198" t="s">
        <v>2786</v>
      </c>
      <c r="E19" s="199">
        <v>2</v>
      </c>
      <c r="F19" s="200">
        <v>8423.0499999999993</v>
      </c>
      <c r="G19" s="201">
        <f t="shared" si="0"/>
        <v>16846.099999999999</v>
      </c>
      <c r="H19" s="200"/>
      <c r="I19" s="201">
        <f t="shared" si="1"/>
        <v>0</v>
      </c>
      <c r="J19" s="200"/>
      <c r="K19" s="201">
        <f t="shared" si="2"/>
        <v>0</v>
      </c>
      <c r="L19" s="201">
        <v>21</v>
      </c>
      <c r="M19" s="201">
        <f t="shared" si="3"/>
        <v>20383.780999999999</v>
      </c>
      <c r="N19" s="201">
        <v>0</v>
      </c>
      <c r="O19" s="201">
        <f t="shared" si="4"/>
        <v>0</v>
      </c>
      <c r="P19" s="201">
        <v>0</v>
      </c>
      <c r="Q19" s="201">
        <f t="shared" si="5"/>
        <v>0</v>
      </c>
      <c r="R19" s="201"/>
      <c r="S19" s="201" t="s">
        <v>277</v>
      </c>
      <c r="T19" s="202" t="s">
        <v>186</v>
      </c>
      <c r="U19" s="160">
        <v>0</v>
      </c>
      <c r="V19" s="160">
        <f t="shared" si="6"/>
        <v>0</v>
      </c>
      <c r="W19" s="160"/>
      <c r="X19" s="160" t="s">
        <v>310</v>
      </c>
      <c r="Y19" s="151"/>
      <c r="Z19" s="151"/>
      <c r="AA19" s="151"/>
      <c r="AB19" s="151"/>
      <c r="AC19" s="151"/>
      <c r="AD19" s="151"/>
      <c r="AE19" s="151"/>
      <c r="AF19" s="151"/>
      <c r="AG19" s="151" t="s">
        <v>311</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96">
        <v>12</v>
      </c>
      <c r="B20" s="197" t="s">
        <v>2807</v>
      </c>
      <c r="C20" s="203" t="s">
        <v>2808</v>
      </c>
      <c r="D20" s="198" t="s">
        <v>2786</v>
      </c>
      <c r="E20" s="199">
        <v>25</v>
      </c>
      <c r="F20" s="200">
        <v>950.4</v>
      </c>
      <c r="G20" s="201">
        <f t="shared" si="0"/>
        <v>23760</v>
      </c>
      <c r="H20" s="200"/>
      <c r="I20" s="201">
        <f t="shared" si="1"/>
        <v>0</v>
      </c>
      <c r="J20" s="200"/>
      <c r="K20" s="201">
        <f t="shared" si="2"/>
        <v>0</v>
      </c>
      <c r="L20" s="201">
        <v>21</v>
      </c>
      <c r="M20" s="201">
        <f t="shared" si="3"/>
        <v>28749.599999999999</v>
      </c>
      <c r="N20" s="201">
        <v>0</v>
      </c>
      <c r="O20" s="201">
        <f t="shared" si="4"/>
        <v>0</v>
      </c>
      <c r="P20" s="201">
        <v>0</v>
      </c>
      <c r="Q20" s="201">
        <f t="shared" si="5"/>
        <v>0</v>
      </c>
      <c r="R20" s="201"/>
      <c r="S20" s="201" t="s">
        <v>277</v>
      </c>
      <c r="T20" s="202" t="s">
        <v>186</v>
      </c>
      <c r="U20" s="160">
        <v>0</v>
      </c>
      <c r="V20" s="160">
        <f t="shared" si="6"/>
        <v>0</v>
      </c>
      <c r="W20" s="160"/>
      <c r="X20" s="160" t="s">
        <v>310</v>
      </c>
      <c r="Y20" s="151"/>
      <c r="Z20" s="151"/>
      <c r="AA20" s="151"/>
      <c r="AB20" s="151"/>
      <c r="AC20" s="151"/>
      <c r="AD20" s="151"/>
      <c r="AE20" s="151"/>
      <c r="AF20" s="151"/>
      <c r="AG20" s="151" t="s">
        <v>311</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96">
        <v>13</v>
      </c>
      <c r="B21" s="197" t="s">
        <v>2809</v>
      </c>
      <c r="C21" s="203" t="s">
        <v>2810</v>
      </c>
      <c r="D21" s="198" t="s">
        <v>2786</v>
      </c>
      <c r="E21" s="199">
        <v>16</v>
      </c>
      <c r="F21" s="200">
        <v>3123.25</v>
      </c>
      <c r="G21" s="201">
        <f t="shared" si="0"/>
        <v>49972</v>
      </c>
      <c r="H21" s="200"/>
      <c r="I21" s="201">
        <f t="shared" si="1"/>
        <v>0</v>
      </c>
      <c r="J21" s="200"/>
      <c r="K21" s="201">
        <f t="shared" si="2"/>
        <v>0</v>
      </c>
      <c r="L21" s="201">
        <v>21</v>
      </c>
      <c r="M21" s="201">
        <f t="shared" si="3"/>
        <v>60466.119999999995</v>
      </c>
      <c r="N21" s="201">
        <v>0</v>
      </c>
      <c r="O21" s="201">
        <f t="shared" si="4"/>
        <v>0</v>
      </c>
      <c r="P21" s="201">
        <v>0</v>
      </c>
      <c r="Q21" s="201">
        <f t="shared" si="5"/>
        <v>0</v>
      </c>
      <c r="R21" s="201"/>
      <c r="S21" s="201" t="s">
        <v>277</v>
      </c>
      <c r="T21" s="202" t="s">
        <v>186</v>
      </c>
      <c r="U21" s="160">
        <v>0</v>
      </c>
      <c r="V21" s="160">
        <f t="shared" si="6"/>
        <v>0</v>
      </c>
      <c r="W21" s="160"/>
      <c r="X21" s="160" t="s">
        <v>310</v>
      </c>
      <c r="Y21" s="151"/>
      <c r="Z21" s="151"/>
      <c r="AA21" s="151"/>
      <c r="AB21" s="151"/>
      <c r="AC21" s="151"/>
      <c r="AD21" s="151"/>
      <c r="AE21" s="151"/>
      <c r="AF21" s="151"/>
      <c r="AG21" s="151" t="s">
        <v>311</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96">
        <v>14</v>
      </c>
      <c r="B22" s="197" t="s">
        <v>2811</v>
      </c>
      <c r="C22" s="203" t="s">
        <v>2812</v>
      </c>
      <c r="D22" s="198" t="s">
        <v>2786</v>
      </c>
      <c r="E22" s="199">
        <v>16</v>
      </c>
      <c r="F22" s="200">
        <v>405.5</v>
      </c>
      <c r="G22" s="201">
        <f t="shared" si="0"/>
        <v>6488</v>
      </c>
      <c r="H22" s="200"/>
      <c r="I22" s="201">
        <f t="shared" si="1"/>
        <v>0</v>
      </c>
      <c r="J22" s="200"/>
      <c r="K22" s="201">
        <f t="shared" si="2"/>
        <v>0</v>
      </c>
      <c r="L22" s="201">
        <v>21</v>
      </c>
      <c r="M22" s="201">
        <f t="shared" si="3"/>
        <v>7850.48</v>
      </c>
      <c r="N22" s="201">
        <v>0</v>
      </c>
      <c r="O22" s="201">
        <f t="shared" si="4"/>
        <v>0</v>
      </c>
      <c r="P22" s="201">
        <v>0</v>
      </c>
      <c r="Q22" s="201">
        <f t="shared" si="5"/>
        <v>0</v>
      </c>
      <c r="R22" s="201"/>
      <c r="S22" s="201" t="s">
        <v>277</v>
      </c>
      <c r="T22" s="202" t="s">
        <v>186</v>
      </c>
      <c r="U22" s="160">
        <v>0</v>
      </c>
      <c r="V22" s="160">
        <f t="shared" si="6"/>
        <v>0</v>
      </c>
      <c r="W22" s="160"/>
      <c r="X22" s="160" t="s">
        <v>310</v>
      </c>
      <c r="Y22" s="151"/>
      <c r="Z22" s="151"/>
      <c r="AA22" s="151"/>
      <c r="AB22" s="151"/>
      <c r="AC22" s="151"/>
      <c r="AD22" s="151"/>
      <c r="AE22" s="151"/>
      <c r="AF22" s="151"/>
      <c r="AG22" s="151" t="s">
        <v>311</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96">
        <v>15</v>
      </c>
      <c r="B23" s="197" t="s">
        <v>2813</v>
      </c>
      <c r="C23" s="203" t="s">
        <v>2814</v>
      </c>
      <c r="D23" s="198" t="s">
        <v>2786</v>
      </c>
      <c r="E23" s="199">
        <v>39</v>
      </c>
      <c r="F23" s="200">
        <v>1146.42</v>
      </c>
      <c r="G23" s="201">
        <f t="shared" si="0"/>
        <v>44710.38</v>
      </c>
      <c r="H23" s="200"/>
      <c r="I23" s="201">
        <f t="shared" si="1"/>
        <v>0</v>
      </c>
      <c r="J23" s="200"/>
      <c r="K23" s="201">
        <f t="shared" si="2"/>
        <v>0</v>
      </c>
      <c r="L23" s="201">
        <v>21</v>
      </c>
      <c r="M23" s="201">
        <f t="shared" si="3"/>
        <v>54099.559799999995</v>
      </c>
      <c r="N23" s="201">
        <v>0</v>
      </c>
      <c r="O23" s="201">
        <f t="shared" si="4"/>
        <v>0</v>
      </c>
      <c r="P23" s="201">
        <v>0</v>
      </c>
      <c r="Q23" s="201">
        <f t="shared" si="5"/>
        <v>0</v>
      </c>
      <c r="R23" s="201"/>
      <c r="S23" s="201" t="s">
        <v>277</v>
      </c>
      <c r="T23" s="202" t="s">
        <v>186</v>
      </c>
      <c r="U23" s="160">
        <v>0</v>
      </c>
      <c r="V23" s="160">
        <f t="shared" si="6"/>
        <v>0</v>
      </c>
      <c r="W23" s="160"/>
      <c r="X23" s="160" t="s">
        <v>310</v>
      </c>
      <c r="Y23" s="151"/>
      <c r="Z23" s="151"/>
      <c r="AA23" s="151"/>
      <c r="AB23" s="151"/>
      <c r="AC23" s="151"/>
      <c r="AD23" s="151"/>
      <c r="AE23" s="151"/>
      <c r="AF23" s="151"/>
      <c r="AG23" s="151" t="s">
        <v>311</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96">
        <v>16</v>
      </c>
      <c r="B24" s="197" t="s">
        <v>2815</v>
      </c>
      <c r="C24" s="203" t="s">
        <v>2816</v>
      </c>
      <c r="D24" s="198" t="s">
        <v>2786</v>
      </c>
      <c r="E24" s="199">
        <v>40</v>
      </c>
      <c r="F24" s="200">
        <v>1997.82</v>
      </c>
      <c r="G24" s="201">
        <f t="shared" si="0"/>
        <v>79912.800000000003</v>
      </c>
      <c r="H24" s="200"/>
      <c r="I24" s="201">
        <f t="shared" si="1"/>
        <v>0</v>
      </c>
      <c r="J24" s="200"/>
      <c r="K24" s="201">
        <f t="shared" si="2"/>
        <v>0</v>
      </c>
      <c r="L24" s="201">
        <v>21</v>
      </c>
      <c r="M24" s="201">
        <f t="shared" si="3"/>
        <v>96694.487999999998</v>
      </c>
      <c r="N24" s="201">
        <v>0</v>
      </c>
      <c r="O24" s="201">
        <f t="shared" si="4"/>
        <v>0</v>
      </c>
      <c r="P24" s="201">
        <v>0</v>
      </c>
      <c r="Q24" s="201">
        <f t="shared" si="5"/>
        <v>0</v>
      </c>
      <c r="R24" s="201"/>
      <c r="S24" s="201" t="s">
        <v>277</v>
      </c>
      <c r="T24" s="202" t="s">
        <v>186</v>
      </c>
      <c r="U24" s="160">
        <v>0</v>
      </c>
      <c r="V24" s="160">
        <f t="shared" si="6"/>
        <v>0</v>
      </c>
      <c r="W24" s="160"/>
      <c r="X24" s="160" t="s">
        <v>310</v>
      </c>
      <c r="Y24" s="151"/>
      <c r="Z24" s="151"/>
      <c r="AA24" s="151"/>
      <c r="AB24" s="151"/>
      <c r="AC24" s="151"/>
      <c r="AD24" s="151"/>
      <c r="AE24" s="151"/>
      <c r="AF24" s="151"/>
      <c r="AG24" s="151" t="s">
        <v>311</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96">
        <v>17</v>
      </c>
      <c r="B25" s="197" t="s">
        <v>2817</v>
      </c>
      <c r="C25" s="203" t="s">
        <v>2818</v>
      </c>
      <c r="D25" s="198" t="s">
        <v>2786</v>
      </c>
      <c r="E25" s="199">
        <v>39</v>
      </c>
      <c r="F25" s="200">
        <v>922.02</v>
      </c>
      <c r="G25" s="201">
        <f t="shared" si="0"/>
        <v>35958.78</v>
      </c>
      <c r="H25" s="200"/>
      <c r="I25" s="201">
        <f t="shared" si="1"/>
        <v>0</v>
      </c>
      <c r="J25" s="200"/>
      <c r="K25" s="201">
        <f t="shared" si="2"/>
        <v>0</v>
      </c>
      <c r="L25" s="201">
        <v>21</v>
      </c>
      <c r="M25" s="201">
        <f t="shared" si="3"/>
        <v>43510.123799999994</v>
      </c>
      <c r="N25" s="201">
        <v>0</v>
      </c>
      <c r="O25" s="201">
        <f t="shared" si="4"/>
        <v>0</v>
      </c>
      <c r="P25" s="201">
        <v>0</v>
      </c>
      <c r="Q25" s="201">
        <f t="shared" si="5"/>
        <v>0</v>
      </c>
      <c r="R25" s="201"/>
      <c r="S25" s="201" t="s">
        <v>277</v>
      </c>
      <c r="T25" s="202" t="s">
        <v>186</v>
      </c>
      <c r="U25" s="160">
        <v>0</v>
      </c>
      <c r="V25" s="160">
        <f t="shared" si="6"/>
        <v>0</v>
      </c>
      <c r="W25" s="160"/>
      <c r="X25" s="160" t="s">
        <v>310</v>
      </c>
      <c r="Y25" s="151"/>
      <c r="Z25" s="151"/>
      <c r="AA25" s="151"/>
      <c r="AB25" s="151"/>
      <c r="AC25" s="151"/>
      <c r="AD25" s="151"/>
      <c r="AE25" s="151"/>
      <c r="AF25" s="151"/>
      <c r="AG25" s="151" t="s">
        <v>311</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96">
        <v>18</v>
      </c>
      <c r="B26" s="197" t="s">
        <v>2819</v>
      </c>
      <c r="C26" s="203" t="s">
        <v>2820</v>
      </c>
      <c r="D26" s="198" t="s">
        <v>2786</v>
      </c>
      <c r="E26" s="199">
        <v>2</v>
      </c>
      <c r="F26" s="200">
        <v>12381.34</v>
      </c>
      <c r="G26" s="201">
        <f t="shared" si="0"/>
        <v>24762.68</v>
      </c>
      <c r="H26" s="200"/>
      <c r="I26" s="201">
        <f t="shared" si="1"/>
        <v>0</v>
      </c>
      <c r="J26" s="200"/>
      <c r="K26" s="201">
        <f t="shared" si="2"/>
        <v>0</v>
      </c>
      <c r="L26" s="201">
        <v>21</v>
      </c>
      <c r="M26" s="201">
        <f t="shared" si="3"/>
        <v>29962.842799999999</v>
      </c>
      <c r="N26" s="201">
        <v>0</v>
      </c>
      <c r="O26" s="201">
        <f t="shared" si="4"/>
        <v>0</v>
      </c>
      <c r="P26" s="201">
        <v>0</v>
      </c>
      <c r="Q26" s="201">
        <f t="shared" si="5"/>
        <v>0</v>
      </c>
      <c r="R26" s="201"/>
      <c r="S26" s="201" t="s">
        <v>277</v>
      </c>
      <c r="T26" s="202" t="s">
        <v>186</v>
      </c>
      <c r="U26" s="160">
        <v>0</v>
      </c>
      <c r="V26" s="160">
        <f t="shared" si="6"/>
        <v>0</v>
      </c>
      <c r="W26" s="160"/>
      <c r="X26" s="160" t="s">
        <v>310</v>
      </c>
      <c r="Y26" s="151"/>
      <c r="Z26" s="151"/>
      <c r="AA26" s="151"/>
      <c r="AB26" s="151"/>
      <c r="AC26" s="151"/>
      <c r="AD26" s="151"/>
      <c r="AE26" s="151"/>
      <c r="AF26" s="151"/>
      <c r="AG26" s="151" t="s">
        <v>311</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96">
        <v>19</v>
      </c>
      <c r="B27" s="197" t="s">
        <v>2821</v>
      </c>
      <c r="C27" s="203" t="s">
        <v>2822</v>
      </c>
      <c r="D27" s="198" t="s">
        <v>2786</v>
      </c>
      <c r="E27" s="199">
        <v>2</v>
      </c>
      <c r="F27" s="200">
        <v>830.81</v>
      </c>
      <c r="G27" s="201">
        <f t="shared" si="0"/>
        <v>1661.62</v>
      </c>
      <c r="H27" s="200"/>
      <c r="I27" s="201">
        <f t="shared" si="1"/>
        <v>0</v>
      </c>
      <c r="J27" s="200"/>
      <c r="K27" s="201">
        <f t="shared" si="2"/>
        <v>0</v>
      </c>
      <c r="L27" s="201">
        <v>21</v>
      </c>
      <c r="M27" s="201">
        <f t="shared" si="3"/>
        <v>2010.5601999999999</v>
      </c>
      <c r="N27" s="201">
        <v>0</v>
      </c>
      <c r="O27" s="201">
        <f t="shared" si="4"/>
        <v>0</v>
      </c>
      <c r="P27" s="201">
        <v>0</v>
      </c>
      <c r="Q27" s="201">
        <f t="shared" si="5"/>
        <v>0</v>
      </c>
      <c r="R27" s="201"/>
      <c r="S27" s="201" t="s">
        <v>277</v>
      </c>
      <c r="T27" s="202" t="s">
        <v>186</v>
      </c>
      <c r="U27" s="160">
        <v>0</v>
      </c>
      <c r="V27" s="160">
        <f t="shared" si="6"/>
        <v>0</v>
      </c>
      <c r="W27" s="160"/>
      <c r="X27" s="160" t="s">
        <v>310</v>
      </c>
      <c r="Y27" s="151"/>
      <c r="Z27" s="151"/>
      <c r="AA27" s="151"/>
      <c r="AB27" s="151"/>
      <c r="AC27" s="151"/>
      <c r="AD27" s="151"/>
      <c r="AE27" s="151"/>
      <c r="AF27" s="151"/>
      <c r="AG27" s="151" t="s">
        <v>311</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96">
        <v>20</v>
      </c>
      <c r="B28" s="197" t="s">
        <v>2823</v>
      </c>
      <c r="C28" s="203" t="s">
        <v>2824</v>
      </c>
      <c r="D28" s="198" t="s">
        <v>2786</v>
      </c>
      <c r="E28" s="199">
        <v>1</v>
      </c>
      <c r="F28" s="200">
        <v>74369.86</v>
      </c>
      <c r="G28" s="201">
        <f t="shared" si="0"/>
        <v>74369.86</v>
      </c>
      <c r="H28" s="200"/>
      <c r="I28" s="201">
        <f t="shared" si="1"/>
        <v>0</v>
      </c>
      <c r="J28" s="200"/>
      <c r="K28" s="201">
        <f t="shared" si="2"/>
        <v>0</v>
      </c>
      <c r="L28" s="201">
        <v>21</v>
      </c>
      <c r="M28" s="201">
        <f t="shared" si="3"/>
        <v>89987.530599999998</v>
      </c>
      <c r="N28" s="201">
        <v>0</v>
      </c>
      <c r="O28" s="201">
        <f t="shared" si="4"/>
        <v>0</v>
      </c>
      <c r="P28" s="201">
        <v>0</v>
      </c>
      <c r="Q28" s="201">
        <f t="shared" si="5"/>
        <v>0</v>
      </c>
      <c r="R28" s="201"/>
      <c r="S28" s="201" t="s">
        <v>277</v>
      </c>
      <c r="T28" s="202" t="s">
        <v>186</v>
      </c>
      <c r="U28" s="160">
        <v>0</v>
      </c>
      <c r="V28" s="160">
        <f t="shared" si="6"/>
        <v>0</v>
      </c>
      <c r="W28" s="160"/>
      <c r="X28" s="160" t="s">
        <v>310</v>
      </c>
      <c r="Y28" s="151"/>
      <c r="Z28" s="151"/>
      <c r="AA28" s="151"/>
      <c r="AB28" s="151"/>
      <c r="AC28" s="151"/>
      <c r="AD28" s="151"/>
      <c r="AE28" s="151"/>
      <c r="AF28" s="151"/>
      <c r="AG28" s="151" t="s">
        <v>311</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96">
        <v>21</v>
      </c>
      <c r="B29" s="197" t="s">
        <v>2825</v>
      </c>
      <c r="C29" s="203" t="s">
        <v>2826</v>
      </c>
      <c r="D29" s="198" t="s">
        <v>2786</v>
      </c>
      <c r="E29" s="199">
        <v>3</v>
      </c>
      <c r="F29" s="200">
        <v>409.2</v>
      </c>
      <c r="G29" s="201">
        <f t="shared" si="0"/>
        <v>1227.5999999999999</v>
      </c>
      <c r="H29" s="200"/>
      <c r="I29" s="201">
        <f t="shared" si="1"/>
        <v>0</v>
      </c>
      <c r="J29" s="200"/>
      <c r="K29" s="201">
        <f t="shared" si="2"/>
        <v>0</v>
      </c>
      <c r="L29" s="201">
        <v>21</v>
      </c>
      <c r="M29" s="201">
        <f t="shared" si="3"/>
        <v>1485.396</v>
      </c>
      <c r="N29" s="201">
        <v>0</v>
      </c>
      <c r="O29" s="201">
        <f t="shared" si="4"/>
        <v>0</v>
      </c>
      <c r="P29" s="201">
        <v>0</v>
      </c>
      <c r="Q29" s="201">
        <f t="shared" si="5"/>
        <v>0</v>
      </c>
      <c r="R29" s="201"/>
      <c r="S29" s="201" t="s">
        <v>277</v>
      </c>
      <c r="T29" s="202" t="s">
        <v>186</v>
      </c>
      <c r="U29" s="160">
        <v>0</v>
      </c>
      <c r="V29" s="160">
        <f t="shared" si="6"/>
        <v>0</v>
      </c>
      <c r="W29" s="160"/>
      <c r="X29" s="160" t="s">
        <v>310</v>
      </c>
      <c r="Y29" s="151"/>
      <c r="Z29" s="151"/>
      <c r="AA29" s="151"/>
      <c r="AB29" s="151"/>
      <c r="AC29" s="151"/>
      <c r="AD29" s="151"/>
      <c r="AE29" s="151"/>
      <c r="AF29" s="151"/>
      <c r="AG29" s="151" t="s">
        <v>311</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96">
        <v>22</v>
      </c>
      <c r="B30" s="197" t="s">
        <v>2827</v>
      </c>
      <c r="C30" s="203" t="s">
        <v>2828</v>
      </c>
      <c r="D30" s="198" t="s">
        <v>2786</v>
      </c>
      <c r="E30" s="199">
        <v>2</v>
      </c>
      <c r="F30" s="200">
        <v>256.48</v>
      </c>
      <c r="G30" s="201">
        <f t="shared" si="0"/>
        <v>512.96</v>
      </c>
      <c r="H30" s="200"/>
      <c r="I30" s="201">
        <f t="shared" si="1"/>
        <v>0</v>
      </c>
      <c r="J30" s="200"/>
      <c r="K30" s="201">
        <f t="shared" si="2"/>
        <v>0</v>
      </c>
      <c r="L30" s="201">
        <v>21</v>
      </c>
      <c r="M30" s="201">
        <f t="shared" si="3"/>
        <v>620.6816</v>
      </c>
      <c r="N30" s="201">
        <v>0</v>
      </c>
      <c r="O30" s="201">
        <f t="shared" si="4"/>
        <v>0</v>
      </c>
      <c r="P30" s="201">
        <v>0</v>
      </c>
      <c r="Q30" s="201">
        <f t="shared" si="5"/>
        <v>0</v>
      </c>
      <c r="R30" s="201"/>
      <c r="S30" s="201" t="s">
        <v>277</v>
      </c>
      <c r="T30" s="202" t="s">
        <v>186</v>
      </c>
      <c r="U30" s="160">
        <v>0</v>
      </c>
      <c r="V30" s="160">
        <f t="shared" si="6"/>
        <v>0</v>
      </c>
      <c r="W30" s="160"/>
      <c r="X30" s="160" t="s">
        <v>310</v>
      </c>
      <c r="Y30" s="151"/>
      <c r="Z30" s="151"/>
      <c r="AA30" s="151"/>
      <c r="AB30" s="151"/>
      <c r="AC30" s="151"/>
      <c r="AD30" s="151"/>
      <c r="AE30" s="151"/>
      <c r="AF30" s="151"/>
      <c r="AG30" s="151" t="s">
        <v>311</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96">
        <v>23</v>
      </c>
      <c r="B31" s="197" t="s">
        <v>2829</v>
      </c>
      <c r="C31" s="203" t="s">
        <v>2830</v>
      </c>
      <c r="D31" s="198" t="s">
        <v>2786</v>
      </c>
      <c r="E31" s="199">
        <v>3</v>
      </c>
      <c r="F31" s="200">
        <v>345.71</v>
      </c>
      <c r="G31" s="201">
        <f t="shared" si="0"/>
        <v>1037.1300000000001</v>
      </c>
      <c r="H31" s="200"/>
      <c r="I31" s="201">
        <f t="shared" si="1"/>
        <v>0</v>
      </c>
      <c r="J31" s="200"/>
      <c r="K31" s="201">
        <f t="shared" si="2"/>
        <v>0</v>
      </c>
      <c r="L31" s="201">
        <v>21</v>
      </c>
      <c r="M31" s="201">
        <f t="shared" si="3"/>
        <v>1254.9273000000001</v>
      </c>
      <c r="N31" s="201">
        <v>0</v>
      </c>
      <c r="O31" s="201">
        <f t="shared" si="4"/>
        <v>0</v>
      </c>
      <c r="P31" s="201">
        <v>0</v>
      </c>
      <c r="Q31" s="201">
        <f t="shared" si="5"/>
        <v>0</v>
      </c>
      <c r="R31" s="201"/>
      <c r="S31" s="201" t="s">
        <v>277</v>
      </c>
      <c r="T31" s="202" t="s">
        <v>186</v>
      </c>
      <c r="U31" s="160">
        <v>0</v>
      </c>
      <c r="V31" s="160">
        <f t="shared" si="6"/>
        <v>0</v>
      </c>
      <c r="W31" s="160"/>
      <c r="X31" s="160" t="s">
        <v>310</v>
      </c>
      <c r="Y31" s="151"/>
      <c r="Z31" s="151"/>
      <c r="AA31" s="151"/>
      <c r="AB31" s="151"/>
      <c r="AC31" s="151"/>
      <c r="AD31" s="151"/>
      <c r="AE31" s="151"/>
      <c r="AF31" s="151"/>
      <c r="AG31" s="151" t="s">
        <v>311</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96">
        <v>24</v>
      </c>
      <c r="B32" s="197" t="s">
        <v>2831</v>
      </c>
      <c r="C32" s="203" t="s">
        <v>2832</v>
      </c>
      <c r="D32" s="198" t="s">
        <v>2786</v>
      </c>
      <c r="E32" s="199">
        <v>1</v>
      </c>
      <c r="F32" s="200">
        <v>2445.17</v>
      </c>
      <c r="G32" s="201">
        <f t="shared" si="0"/>
        <v>2445.17</v>
      </c>
      <c r="H32" s="200"/>
      <c r="I32" s="201">
        <f t="shared" si="1"/>
        <v>0</v>
      </c>
      <c r="J32" s="200"/>
      <c r="K32" s="201">
        <f t="shared" si="2"/>
        <v>0</v>
      </c>
      <c r="L32" s="201">
        <v>21</v>
      </c>
      <c r="M32" s="201">
        <f t="shared" si="3"/>
        <v>2958.6556999999998</v>
      </c>
      <c r="N32" s="201">
        <v>0</v>
      </c>
      <c r="O32" s="201">
        <f t="shared" si="4"/>
        <v>0</v>
      </c>
      <c r="P32" s="201">
        <v>0</v>
      </c>
      <c r="Q32" s="201">
        <f t="shared" si="5"/>
        <v>0</v>
      </c>
      <c r="R32" s="201"/>
      <c r="S32" s="201" t="s">
        <v>277</v>
      </c>
      <c r="T32" s="202" t="s">
        <v>186</v>
      </c>
      <c r="U32" s="160">
        <v>0</v>
      </c>
      <c r="V32" s="160">
        <f t="shared" si="6"/>
        <v>0</v>
      </c>
      <c r="W32" s="160"/>
      <c r="X32" s="160" t="s">
        <v>310</v>
      </c>
      <c r="Y32" s="151"/>
      <c r="Z32" s="151"/>
      <c r="AA32" s="151"/>
      <c r="AB32" s="151"/>
      <c r="AC32" s="151"/>
      <c r="AD32" s="151"/>
      <c r="AE32" s="151"/>
      <c r="AF32" s="151"/>
      <c r="AG32" s="151" t="s">
        <v>311</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96">
        <v>25</v>
      </c>
      <c r="B33" s="197" t="s">
        <v>2833</v>
      </c>
      <c r="C33" s="203" t="s">
        <v>2834</v>
      </c>
      <c r="D33" s="198" t="s">
        <v>2786</v>
      </c>
      <c r="E33" s="199">
        <v>1</v>
      </c>
      <c r="F33" s="200">
        <v>10846.97</v>
      </c>
      <c r="G33" s="201">
        <f t="shared" si="0"/>
        <v>10846.97</v>
      </c>
      <c r="H33" s="200"/>
      <c r="I33" s="201">
        <f t="shared" si="1"/>
        <v>0</v>
      </c>
      <c r="J33" s="200"/>
      <c r="K33" s="201">
        <f t="shared" si="2"/>
        <v>0</v>
      </c>
      <c r="L33" s="201">
        <v>21</v>
      </c>
      <c r="M33" s="201">
        <f t="shared" si="3"/>
        <v>13124.833699999999</v>
      </c>
      <c r="N33" s="201">
        <v>0</v>
      </c>
      <c r="O33" s="201">
        <f t="shared" si="4"/>
        <v>0</v>
      </c>
      <c r="P33" s="201">
        <v>0</v>
      </c>
      <c r="Q33" s="201">
        <f t="shared" si="5"/>
        <v>0</v>
      </c>
      <c r="R33" s="201"/>
      <c r="S33" s="201" t="s">
        <v>277</v>
      </c>
      <c r="T33" s="202" t="s">
        <v>186</v>
      </c>
      <c r="U33" s="160">
        <v>0</v>
      </c>
      <c r="V33" s="160">
        <f t="shared" si="6"/>
        <v>0</v>
      </c>
      <c r="W33" s="160"/>
      <c r="X33" s="160" t="s">
        <v>239</v>
      </c>
      <c r="Y33" s="151"/>
      <c r="Z33" s="151"/>
      <c r="AA33" s="151"/>
      <c r="AB33" s="151"/>
      <c r="AC33" s="151"/>
      <c r="AD33" s="151"/>
      <c r="AE33" s="151"/>
      <c r="AF33" s="151"/>
      <c r="AG33" s="151" t="s">
        <v>282</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96">
        <v>26</v>
      </c>
      <c r="B34" s="197" t="s">
        <v>2835</v>
      </c>
      <c r="C34" s="203" t="s">
        <v>2836</v>
      </c>
      <c r="D34" s="198" t="s">
        <v>2786</v>
      </c>
      <c r="E34" s="199">
        <v>1</v>
      </c>
      <c r="F34" s="200">
        <v>4141.03</v>
      </c>
      <c r="G34" s="201">
        <f t="shared" si="0"/>
        <v>4141.03</v>
      </c>
      <c r="H34" s="200"/>
      <c r="I34" s="201">
        <f t="shared" si="1"/>
        <v>0</v>
      </c>
      <c r="J34" s="200"/>
      <c r="K34" s="201">
        <f t="shared" si="2"/>
        <v>0</v>
      </c>
      <c r="L34" s="201">
        <v>21</v>
      </c>
      <c r="M34" s="201">
        <f t="shared" si="3"/>
        <v>5010.6462999999994</v>
      </c>
      <c r="N34" s="201">
        <v>0</v>
      </c>
      <c r="O34" s="201">
        <f t="shared" si="4"/>
        <v>0</v>
      </c>
      <c r="P34" s="201">
        <v>0</v>
      </c>
      <c r="Q34" s="201">
        <f t="shared" si="5"/>
        <v>0</v>
      </c>
      <c r="R34" s="201"/>
      <c r="S34" s="201" t="s">
        <v>277</v>
      </c>
      <c r="T34" s="202" t="s">
        <v>186</v>
      </c>
      <c r="U34" s="160">
        <v>0</v>
      </c>
      <c r="V34" s="160">
        <f t="shared" si="6"/>
        <v>0</v>
      </c>
      <c r="W34" s="160"/>
      <c r="X34" s="160" t="s">
        <v>310</v>
      </c>
      <c r="Y34" s="151"/>
      <c r="Z34" s="151"/>
      <c r="AA34" s="151"/>
      <c r="AB34" s="151"/>
      <c r="AC34" s="151"/>
      <c r="AD34" s="151"/>
      <c r="AE34" s="151"/>
      <c r="AF34" s="151"/>
      <c r="AG34" s="151" t="s">
        <v>311</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96">
        <v>27</v>
      </c>
      <c r="B35" s="197" t="s">
        <v>2837</v>
      </c>
      <c r="C35" s="203" t="s">
        <v>2838</v>
      </c>
      <c r="D35" s="198" t="s">
        <v>2786</v>
      </c>
      <c r="E35" s="199">
        <v>2</v>
      </c>
      <c r="F35" s="200">
        <v>2177.7399999999998</v>
      </c>
      <c r="G35" s="201">
        <f t="shared" si="0"/>
        <v>4355.4799999999996</v>
      </c>
      <c r="H35" s="200"/>
      <c r="I35" s="201">
        <f t="shared" si="1"/>
        <v>0</v>
      </c>
      <c r="J35" s="200"/>
      <c r="K35" s="201">
        <f t="shared" si="2"/>
        <v>0</v>
      </c>
      <c r="L35" s="201">
        <v>21</v>
      </c>
      <c r="M35" s="201">
        <f t="shared" si="3"/>
        <v>5270.130799999999</v>
      </c>
      <c r="N35" s="201">
        <v>0</v>
      </c>
      <c r="O35" s="201">
        <f t="shared" si="4"/>
        <v>0</v>
      </c>
      <c r="P35" s="201">
        <v>0</v>
      </c>
      <c r="Q35" s="201">
        <f t="shared" si="5"/>
        <v>0</v>
      </c>
      <c r="R35" s="201"/>
      <c r="S35" s="201" t="s">
        <v>277</v>
      </c>
      <c r="T35" s="202" t="s">
        <v>186</v>
      </c>
      <c r="U35" s="160">
        <v>0</v>
      </c>
      <c r="V35" s="160">
        <f t="shared" si="6"/>
        <v>0</v>
      </c>
      <c r="W35" s="160"/>
      <c r="X35" s="160" t="s">
        <v>310</v>
      </c>
      <c r="Y35" s="151"/>
      <c r="Z35" s="151"/>
      <c r="AA35" s="151"/>
      <c r="AB35" s="151"/>
      <c r="AC35" s="151"/>
      <c r="AD35" s="151"/>
      <c r="AE35" s="151"/>
      <c r="AF35" s="151"/>
      <c r="AG35" s="151" t="s">
        <v>311</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96">
        <v>28</v>
      </c>
      <c r="B36" s="197" t="s">
        <v>2839</v>
      </c>
      <c r="C36" s="203" t="s">
        <v>2840</v>
      </c>
      <c r="D36" s="198" t="s">
        <v>360</v>
      </c>
      <c r="E36" s="199">
        <v>850</v>
      </c>
      <c r="F36" s="200">
        <v>84.64</v>
      </c>
      <c r="G36" s="201">
        <f t="shared" si="0"/>
        <v>71944</v>
      </c>
      <c r="H36" s="200"/>
      <c r="I36" s="201">
        <f t="shared" si="1"/>
        <v>0</v>
      </c>
      <c r="J36" s="200"/>
      <c r="K36" s="201">
        <f t="shared" si="2"/>
        <v>0</v>
      </c>
      <c r="L36" s="201">
        <v>21</v>
      </c>
      <c r="M36" s="201">
        <f t="shared" si="3"/>
        <v>87052.239999999991</v>
      </c>
      <c r="N36" s="201">
        <v>0</v>
      </c>
      <c r="O36" s="201">
        <f t="shared" si="4"/>
        <v>0</v>
      </c>
      <c r="P36" s="201">
        <v>0</v>
      </c>
      <c r="Q36" s="201">
        <f t="shared" si="5"/>
        <v>0</v>
      </c>
      <c r="R36" s="201"/>
      <c r="S36" s="201" t="s">
        <v>277</v>
      </c>
      <c r="T36" s="202" t="s">
        <v>186</v>
      </c>
      <c r="U36" s="160">
        <v>0</v>
      </c>
      <c r="V36" s="160">
        <f t="shared" si="6"/>
        <v>0</v>
      </c>
      <c r="W36" s="160"/>
      <c r="X36" s="160" t="s">
        <v>239</v>
      </c>
      <c r="Y36" s="151"/>
      <c r="Z36" s="151"/>
      <c r="AA36" s="151"/>
      <c r="AB36" s="151"/>
      <c r="AC36" s="151"/>
      <c r="AD36" s="151"/>
      <c r="AE36" s="151"/>
      <c r="AF36" s="151"/>
      <c r="AG36" s="151" t="s">
        <v>240</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96">
        <v>29</v>
      </c>
      <c r="B37" s="197" t="s">
        <v>2841</v>
      </c>
      <c r="C37" s="203" t="s">
        <v>2842</v>
      </c>
      <c r="D37" s="198" t="s">
        <v>360</v>
      </c>
      <c r="E37" s="199">
        <v>88</v>
      </c>
      <c r="F37" s="200">
        <v>114.74</v>
      </c>
      <c r="G37" s="201">
        <f t="shared" si="0"/>
        <v>10097.120000000001</v>
      </c>
      <c r="H37" s="200"/>
      <c r="I37" s="201">
        <f t="shared" si="1"/>
        <v>0</v>
      </c>
      <c r="J37" s="200"/>
      <c r="K37" s="201">
        <f t="shared" si="2"/>
        <v>0</v>
      </c>
      <c r="L37" s="201">
        <v>21</v>
      </c>
      <c r="M37" s="201">
        <f t="shared" si="3"/>
        <v>12217.5152</v>
      </c>
      <c r="N37" s="201">
        <v>0</v>
      </c>
      <c r="O37" s="201">
        <f t="shared" si="4"/>
        <v>0</v>
      </c>
      <c r="P37" s="201">
        <v>0</v>
      </c>
      <c r="Q37" s="201">
        <f t="shared" si="5"/>
        <v>0</v>
      </c>
      <c r="R37" s="201"/>
      <c r="S37" s="201" t="s">
        <v>277</v>
      </c>
      <c r="T37" s="202" t="s">
        <v>186</v>
      </c>
      <c r="U37" s="160">
        <v>0</v>
      </c>
      <c r="V37" s="160">
        <f t="shared" si="6"/>
        <v>0</v>
      </c>
      <c r="W37" s="160"/>
      <c r="X37" s="160" t="s">
        <v>310</v>
      </c>
      <c r="Y37" s="151"/>
      <c r="Z37" s="151"/>
      <c r="AA37" s="151"/>
      <c r="AB37" s="151"/>
      <c r="AC37" s="151"/>
      <c r="AD37" s="151"/>
      <c r="AE37" s="151"/>
      <c r="AF37" s="151"/>
      <c r="AG37" s="151" t="s">
        <v>311</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96">
        <v>30</v>
      </c>
      <c r="B38" s="197" t="s">
        <v>2843</v>
      </c>
      <c r="C38" s="203" t="s">
        <v>2844</v>
      </c>
      <c r="D38" s="198" t="s">
        <v>360</v>
      </c>
      <c r="E38" s="199">
        <v>76</v>
      </c>
      <c r="F38" s="200">
        <v>92.88</v>
      </c>
      <c r="G38" s="201">
        <f t="shared" si="0"/>
        <v>7058.88</v>
      </c>
      <c r="H38" s="200"/>
      <c r="I38" s="201">
        <f t="shared" si="1"/>
        <v>0</v>
      </c>
      <c r="J38" s="200"/>
      <c r="K38" s="201">
        <f t="shared" si="2"/>
        <v>0</v>
      </c>
      <c r="L38" s="201">
        <v>21</v>
      </c>
      <c r="M38" s="201">
        <f t="shared" si="3"/>
        <v>8541.2448000000004</v>
      </c>
      <c r="N38" s="201">
        <v>0</v>
      </c>
      <c r="O38" s="201">
        <f t="shared" si="4"/>
        <v>0</v>
      </c>
      <c r="P38" s="201">
        <v>0</v>
      </c>
      <c r="Q38" s="201">
        <f t="shared" si="5"/>
        <v>0</v>
      </c>
      <c r="R38" s="201"/>
      <c r="S38" s="201" t="s">
        <v>277</v>
      </c>
      <c r="T38" s="202" t="s">
        <v>186</v>
      </c>
      <c r="U38" s="160">
        <v>0</v>
      </c>
      <c r="V38" s="160">
        <f t="shared" si="6"/>
        <v>0</v>
      </c>
      <c r="W38" s="160"/>
      <c r="X38" s="160" t="s">
        <v>310</v>
      </c>
      <c r="Y38" s="151"/>
      <c r="Z38" s="151"/>
      <c r="AA38" s="151"/>
      <c r="AB38" s="151"/>
      <c r="AC38" s="151"/>
      <c r="AD38" s="151"/>
      <c r="AE38" s="151"/>
      <c r="AF38" s="151"/>
      <c r="AG38" s="151" t="s">
        <v>311</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96">
        <v>31</v>
      </c>
      <c r="B39" s="197" t="s">
        <v>2845</v>
      </c>
      <c r="C39" s="203" t="s">
        <v>2846</v>
      </c>
      <c r="D39" s="198" t="s">
        <v>360</v>
      </c>
      <c r="E39" s="199">
        <v>228</v>
      </c>
      <c r="F39" s="200">
        <v>135.83000000000001</v>
      </c>
      <c r="G39" s="201">
        <f t="shared" si="0"/>
        <v>30969.24</v>
      </c>
      <c r="H39" s="200"/>
      <c r="I39" s="201">
        <f t="shared" si="1"/>
        <v>0</v>
      </c>
      <c r="J39" s="200"/>
      <c r="K39" s="201">
        <f t="shared" si="2"/>
        <v>0</v>
      </c>
      <c r="L39" s="201">
        <v>21</v>
      </c>
      <c r="M39" s="201">
        <f t="shared" si="3"/>
        <v>37472.780400000003</v>
      </c>
      <c r="N39" s="201">
        <v>0</v>
      </c>
      <c r="O39" s="201">
        <f t="shared" si="4"/>
        <v>0</v>
      </c>
      <c r="P39" s="201">
        <v>0</v>
      </c>
      <c r="Q39" s="201">
        <f t="shared" si="5"/>
        <v>0</v>
      </c>
      <c r="R39" s="201"/>
      <c r="S39" s="201" t="s">
        <v>277</v>
      </c>
      <c r="T39" s="202" t="s">
        <v>186</v>
      </c>
      <c r="U39" s="160">
        <v>0</v>
      </c>
      <c r="V39" s="160">
        <f t="shared" si="6"/>
        <v>0</v>
      </c>
      <c r="W39" s="160"/>
      <c r="X39" s="160" t="s">
        <v>310</v>
      </c>
      <c r="Y39" s="151"/>
      <c r="Z39" s="151"/>
      <c r="AA39" s="151"/>
      <c r="AB39" s="151"/>
      <c r="AC39" s="151"/>
      <c r="AD39" s="151"/>
      <c r="AE39" s="151"/>
      <c r="AF39" s="151"/>
      <c r="AG39" s="151" t="s">
        <v>311</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96">
        <v>32</v>
      </c>
      <c r="B40" s="197" t="s">
        <v>2847</v>
      </c>
      <c r="C40" s="203" t="s">
        <v>2848</v>
      </c>
      <c r="D40" s="198" t="s">
        <v>360</v>
      </c>
      <c r="E40" s="199">
        <v>1242</v>
      </c>
      <c r="F40" s="200">
        <v>54.09</v>
      </c>
      <c r="G40" s="201">
        <f t="shared" si="0"/>
        <v>67179.78</v>
      </c>
      <c r="H40" s="200"/>
      <c r="I40" s="201">
        <f t="shared" si="1"/>
        <v>0</v>
      </c>
      <c r="J40" s="200"/>
      <c r="K40" s="201">
        <f t="shared" si="2"/>
        <v>0</v>
      </c>
      <c r="L40" s="201">
        <v>21</v>
      </c>
      <c r="M40" s="201">
        <f t="shared" si="3"/>
        <v>81287.53379999999</v>
      </c>
      <c r="N40" s="201">
        <v>0</v>
      </c>
      <c r="O40" s="201">
        <f t="shared" si="4"/>
        <v>0</v>
      </c>
      <c r="P40" s="201">
        <v>0</v>
      </c>
      <c r="Q40" s="201">
        <f t="shared" si="5"/>
        <v>0</v>
      </c>
      <c r="R40" s="201"/>
      <c r="S40" s="201" t="s">
        <v>277</v>
      </c>
      <c r="T40" s="202" t="s">
        <v>186</v>
      </c>
      <c r="U40" s="160">
        <v>0</v>
      </c>
      <c r="V40" s="160">
        <f t="shared" si="6"/>
        <v>0</v>
      </c>
      <c r="W40" s="160"/>
      <c r="X40" s="160" t="s">
        <v>239</v>
      </c>
      <c r="Y40" s="151"/>
      <c r="Z40" s="151"/>
      <c r="AA40" s="151"/>
      <c r="AB40" s="151"/>
      <c r="AC40" s="151"/>
      <c r="AD40" s="151"/>
      <c r="AE40" s="151"/>
      <c r="AF40" s="151"/>
      <c r="AG40" s="151" t="s">
        <v>282</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x14ac:dyDescent="0.25">
      <c r="A41" s="167" t="s">
        <v>181</v>
      </c>
      <c r="B41" s="168" t="s">
        <v>148</v>
      </c>
      <c r="C41" s="186" t="s">
        <v>149</v>
      </c>
      <c r="D41" s="169"/>
      <c r="E41" s="170"/>
      <c r="F41" s="171"/>
      <c r="G41" s="171">
        <f>SUMIF(AG42:AG42,"&lt;&gt;NOR",G42:G42)</f>
        <v>268.27</v>
      </c>
      <c r="H41" s="171"/>
      <c r="I41" s="171">
        <f>SUM(I42:I42)</f>
        <v>0</v>
      </c>
      <c r="J41" s="171"/>
      <c r="K41" s="171">
        <f>SUM(K42:K42)</f>
        <v>0</v>
      </c>
      <c r="L41" s="171"/>
      <c r="M41" s="171">
        <f>SUM(M42:M42)</f>
        <v>324.60669999999999</v>
      </c>
      <c r="N41" s="171"/>
      <c r="O41" s="171">
        <f>SUM(O42:O42)</f>
        <v>0</v>
      </c>
      <c r="P41" s="171"/>
      <c r="Q41" s="171">
        <f>SUM(Q42:Q42)</f>
        <v>0</v>
      </c>
      <c r="R41" s="171"/>
      <c r="S41" s="171"/>
      <c r="T41" s="172"/>
      <c r="U41" s="166"/>
      <c r="V41" s="166">
        <f>SUM(V42:V42)</f>
        <v>0.05</v>
      </c>
      <c r="W41" s="166"/>
      <c r="X41" s="166"/>
      <c r="AG41" t="s">
        <v>182</v>
      </c>
    </row>
    <row r="42" spans="1:60" outlineLevel="1" x14ac:dyDescent="0.25">
      <c r="A42" s="196">
        <v>33</v>
      </c>
      <c r="B42" s="197" t="s">
        <v>2849</v>
      </c>
      <c r="C42" s="203" t="s">
        <v>2850</v>
      </c>
      <c r="D42" s="198" t="s">
        <v>2851</v>
      </c>
      <c r="E42" s="199">
        <v>1.2E-2</v>
      </c>
      <c r="F42" s="200">
        <v>22356</v>
      </c>
      <c r="G42" s="201">
        <f>ROUND(E42*F42,2)</f>
        <v>268.27</v>
      </c>
      <c r="H42" s="200"/>
      <c r="I42" s="201">
        <f>ROUND(E42*H42,2)</f>
        <v>0</v>
      </c>
      <c r="J42" s="200"/>
      <c r="K42" s="201">
        <f>ROUND(E42*J42,2)</f>
        <v>0</v>
      </c>
      <c r="L42" s="201">
        <v>21</v>
      </c>
      <c r="M42" s="201">
        <f>G42*(1+L42/100)</f>
        <v>324.60669999999999</v>
      </c>
      <c r="N42" s="201">
        <v>3.4209999999999997E-2</v>
      </c>
      <c r="O42" s="201">
        <f>ROUND(E42*N42,2)</f>
        <v>0</v>
      </c>
      <c r="P42" s="201">
        <v>0</v>
      </c>
      <c r="Q42" s="201">
        <f>ROUND(E42*P42,2)</f>
        <v>0</v>
      </c>
      <c r="R42" s="201"/>
      <c r="S42" s="201" t="s">
        <v>185</v>
      </c>
      <c r="T42" s="202" t="s">
        <v>185</v>
      </c>
      <c r="U42" s="160">
        <v>4.0999999999999996</v>
      </c>
      <c r="V42" s="160">
        <f>ROUND(E42*U42,2)</f>
        <v>0.05</v>
      </c>
      <c r="W42" s="160"/>
      <c r="X42" s="160" t="s">
        <v>239</v>
      </c>
      <c r="Y42" s="151"/>
      <c r="Z42" s="151"/>
      <c r="AA42" s="151"/>
      <c r="AB42" s="151"/>
      <c r="AC42" s="151"/>
      <c r="AD42" s="151"/>
      <c r="AE42" s="151"/>
      <c r="AF42" s="151"/>
      <c r="AG42" s="151" t="s">
        <v>240</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x14ac:dyDescent="0.25">
      <c r="A43" s="167" t="s">
        <v>181</v>
      </c>
      <c r="B43" s="168" t="s">
        <v>126</v>
      </c>
      <c r="C43" s="186" t="s">
        <v>127</v>
      </c>
      <c r="D43" s="169"/>
      <c r="E43" s="170"/>
      <c r="F43" s="171"/>
      <c r="G43" s="171">
        <f>SUMIF(AG44:AG48,"&lt;&gt;NOR",G44:G48)</f>
        <v>128721.60000000001</v>
      </c>
      <c r="H43" s="171"/>
      <c r="I43" s="171">
        <f>SUM(I44:I48)</f>
        <v>0</v>
      </c>
      <c r="J43" s="171"/>
      <c r="K43" s="171">
        <f>SUM(K44:K48)</f>
        <v>0</v>
      </c>
      <c r="L43" s="171"/>
      <c r="M43" s="171">
        <f>SUM(M44:M48)</f>
        <v>155753.136</v>
      </c>
      <c r="N43" s="171"/>
      <c r="O43" s="171">
        <f>SUM(O44:O48)</f>
        <v>0</v>
      </c>
      <c r="P43" s="171"/>
      <c r="Q43" s="171">
        <f>SUM(Q44:Q48)</f>
        <v>2.7800000000000002</v>
      </c>
      <c r="R43" s="171"/>
      <c r="S43" s="171"/>
      <c r="T43" s="172"/>
      <c r="U43" s="166"/>
      <c r="V43" s="166">
        <f>SUM(V44:V48)</f>
        <v>407.53</v>
      </c>
      <c r="W43" s="166"/>
      <c r="X43" s="166"/>
      <c r="AG43" t="s">
        <v>182</v>
      </c>
    </row>
    <row r="44" spans="1:60" outlineLevel="1" x14ac:dyDescent="0.25">
      <c r="A44" s="177">
        <v>34</v>
      </c>
      <c r="B44" s="178" t="s">
        <v>2852</v>
      </c>
      <c r="C44" s="187" t="s">
        <v>2853</v>
      </c>
      <c r="D44" s="179" t="s">
        <v>360</v>
      </c>
      <c r="E44" s="180">
        <v>32</v>
      </c>
      <c r="F44" s="181">
        <v>576</v>
      </c>
      <c r="G44" s="182">
        <f>ROUND(E44*F44,2)</f>
        <v>18432</v>
      </c>
      <c r="H44" s="181"/>
      <c r="I44" s="182">
        <f>ROUND(E44*H44,2)</f>
        <v>0</v>
      </c>
      <c r="J44" s="181"/>
      <c r="K44" s="182">
        <f>ROUND(E44*J44,2)</f>
        <v>0</v>
      </c>
      <c r="L44" s="182">
        <v>21</v>
      </c>
      <c r="M44" s="182">
        <f>G44*(1+L44/100)</f>
        <v>22302.720000000001</v>
      </c>
      <c r="N44" s="182">
        <v>0</v>
      </c>
      <c r="O44" s="182">
        <f>ROUND(E44*N44,2)</f>
        <v>0</v>
      </c>
      <c r="P44" s="182">
        <v>3.0100000000000001E-3</v>
      </c>
      <c r="Q44" s="182">
        <f>ROUND(E44*P44,2)</f>
        <v>0.1</v>
      </c>
      <c r="R44" s="182" t="s">
        <v>289</v>
      </c>
      <c r="S44" s="182" t="s">
        <v>185</v>
      </c>
      <c r="T44" s="183" t="s">
        <v>185</v>
      </c>
      <c r="U44" s="160">
        <v>2.4500000000000002</v>
      </c>
      <c r="V44" s="160">
        <f>ROUND(E44*U44,2)</f>
        <v>78.400000000000006</v>
      </c>
      <c r="W44" s="160"/>
      <c r="X44" s="160" t="s">
        <v>239</v>
      </c>
      <c r="Y44" s="151"/>
      <c r="Z44" s="151"/>
      <c r="AA44" s="151"/>
      <c r="AB44" s="151"/>
      <c r="AC44" s="151"/>
      <c r="AD44" s="151"/>
      <c r="AE44" s="151"/>
      <c r="AF44" s="151"/>
      <c r="AG44" s="151" t="s">
        <v>240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2854</v>
      </c>
      <c r="D45" s="164"/>
      <c r="E45" s="165"/>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2855</v>
      </c>
      <c r="D46" s="164"/>
      <c r="E46" s="165">
        <v>7</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188" t="s">
        <v>2856</v>
      </c>
      <c r="D47" s="164"/>
      <c r="E47" s="165">
        <v>25</v>
      </c>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96">
        <v>35</v>
      </c>
      <c r="B48" s="197" t="s">
        <v>2857</v>
      </c>
      <c r="C48" s="203" t="s">
        <v>2858</v>
      </c>
      <c r="D48" s="198" t="s">
        <v>360</v>
      </c>
      <c r="E48" s="199">
        <v>1242</v>
      </c>
      <c r="F48" s="200">
        <v>88.8</v>
      </c>
      <c r="G48" s="201">
        <f>ROUND(E48*F48,2)</f>
        <v>110289.60000000001</v>
      </c>
      <c r="H48" s="200"/>
      <c r="I48" s="201">
        <f>ROUND(E48*H48,2)</f>
        <v>0</v>
      </c>
      <c r="J48" s="200"/>
      <c r="K48" s="201">
        <f>ROUND(E48*J48,2)</f>
        <v>0</v>
      </c>
      <c r="L48" s="201">
        <v>21</v>
      </c>
      <c r="M48" s="201">
        <f>G48*(1+L48/100)</f>
        <v>133450.416</v>
      </c>
      <c r="N48" s="201">
        <v>0</v>
      </c>
      <c r="O48" s="201">
        <f>ROUND(E48*N48,2)</f>
        <v>0</v>
      </c>
      <c r="P48" s="201">
        <v>2.16E-3</v>
      </c>
      <c r="Q48" s="201">
        <f>ROUND(E48*P48,2)</f>
        <v>2.68</v>
      </c>
      <c r="R48" s="201" t="s">
        <v>289</v>
      </c>
      <c r="S48" s="201" t="s">
        <v>185</v>
      </c>
      <c r="T48" s="202" t="s">
        <v>185</v>
      </c>
      <c r="U48" s="160">
        <v>0.26500000000000001</v>
      </c>
      <c r="V48" s="160">
        <f>ROUND(E48*U48,2)</f>
        <v>329.13</v>
      </c>
      <c r="W48" s="160"/>
      <c r="X48" s="160" t="s">
        <v>239</v>
      </c>
      <c r="Y48" s="151"/>
      <c r="Z48" s="151"/>
      <c r="AA48" s="151"/>
      <c r="AB48" s="151"/>
      <c r="AC48" s="151"/>
      <c r="AD48" s="151"/>
      <c r="AE48" s="151"/>
      <c r="AF48" s="151"/>
      <c r="AG48" s="151" t="s">
        <v>240</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x14ac:dyDescent="0.25">
      <c r="A49" s="167" t="s">
        <v>181</v>
      </c>
      <c r="B49" s="168" t="s">
        <v>148</v>
      </c>
      <c r="C49" s="186" t="s">
        <v>149</v>
      </c>
      <c r="D49" s="169"/>
      <c r="E49" s="170"/>
      <c r="F49" s="171"/>
      <c r="G49" s="171">
        <f>SUMIF(AG50:AG55,"&lt;&gt;NOR",G50:G55)</f>
        <v>44580</v>
      </c>
      <c r="H49" s="171"/>
      <c r="I49" s="171">
        <f>SUM(I50:I55)</f>
        <v>0</v>
      </c>
      <c r="J49" s="171"/>
      <c r="K49" s="171">
        <f>SUM(K50:K55)</f>
        <v>0</v>
      </c>
      <c r="L49" s="171"/>
      <c r="M49" s="171">
        <f>SUM(M50:M55)</f>
        <v>53941.8</v>
      </c>
      <c r="N49" s="171"/>
      <c r="O49" s="171">
        <f>SUM(O50:O55)</f>
        <v>3.28</v>
      </c>
      <c r="P49" s="171"/>
      <c r="Q49" s="171">
        <f>SUM(Q50:Q55)</f>
        <v>0</v>
      </c>
      <c r="R49" s="171"/>
      <c r="S49" s="171"/>
      <c r="T49" s="172"/>
      <c r="U49" s="166"/>
      <c r="V49" s="166">
        <f>SUM(V50:V55)</f>
        <v>37.89</v>
      </c>
      <c r="W49" s="166"/>
      <c r="X49" s="166"/>
      <c r="AG49" t="s">
        <v>182</v>
      </c>
    </row>
    <row r="50" spans="1:60" outlineLevel="1" x14ac:dyDescent="0.25">
      <c r="A50" s="196">
        <v>36</v>
      </c>
      <c r="B50" s="197" t="s">
        <v>2859</v>
      </c>
      <c r="C50" s="203" t="s">
        <v>2860</v>
      </c>
      <c r="D50" s="198" t="s">
        <v>360</v>
      </c>
      <c r="E50" s="199">
        <v>12</v>
      </c>
      <c r="F50" s="200">
        <v>1500</v>
      </c>
      <c r="G50" s="201">
        <f t="shared" ref="G50:G55" si="7">ROUND(E50*F50,2)</f>
        <v>18000</v>
      </c>
      <c r="H50" s="200"/>
      <c r="I50" s="201">
        <f t="shared" ref="I50:I55" si="8">ROUND(E50*H50,2)</f>
        <v>0</v>
      </c>
      <c r="J50" s="200"/>
      <c r="K50" s="201">
        <f t="shared" ref="K50:K55" si="9">ROUND(E50*J50,2)</f>
        <v>0</v>
      </c>
      <c r="L50" s="201">
        <v>21</v>
      </c>
      <c r="M50" s="201">
        <f t="shared" ref="M50:M55" si="10">G50*(1+L50/100)</f>
        <v>21780</v>
      </c>
      <c r="N50" s="201">
        <v>0</v>
      </c>
      <c r="O50" s="201">
        <f t="shared" ref="O50:O55" si="11">ROUND(E50*N50,2)</f>
        <v>0</v>
      </c>
      <c r="P50" s="201">
        <v>0</v>
      </c>
      <c r="Q50" s="201">
        <f t="shared" ref="Q50:Q55" si="12">ROUND(E50*P50,2)</f>
        <v>0</v>
      </c>
      <c r="R50" s="201"/>
      <c r="S50" s="201" t="s">
        <v>185</v>
      </c>
      <c r="T50" s="202" t="s">
        <v>185</v>
      </c>
      <c r="U50" s="160">
        <v>2.3582800000000002</v>
      </c>
      <c r="V50" s="160">
        <f t="shared" ref="V50:V55" si="13">ROUND(E50*U50,2)</f>
        <v>28.3</v>
      </c>
      <c r="W50" s="160"/>
      <c r="X50" s="160" t="s">
        <v>239</v>
      </c>
      <c r="Y50" s="151"/>
      <c r="Z50" s="151"/>
      <c r="AA50" s="151"/>
      <c r="AB50" s="151"/>
      <c r="AC50" s="151"/>
      <c r="AD50" s="151"/>
      <c r="AE50" s="151"/>
      <c r="AF50" s="151"/>
      <c r="AG50" s="151" t="s">
        <v>282</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96">
        <v>37</v>
      </c>
      <c r="B51" s="197" t="s">
        <v>2861</v>
      </c>
      <c r="C51" s="203" t="s">
        <v>2862</v>
      </c>
      <c r="D51" s="198" t="s">
        <v>360</v>
      </c>
      <c r="E51" s="199">
        <v>12</v>
      </c>
      <c r="F51" s="200">
        <v>650</v>
      </c>
      <c r="G51" s="201">
        <f t="shared" si="7"/>
        <v>7800</v>
      </c>
      <c r="H51" s="200"/>
      <c r="I51" s="201">
        <f t="shared" si="8"/>
        <v>0</v>
      </c>
      <c r="J51" s="200"/>
      <c r="K51" s="201">
        <f t="shared" si="9"/>
        <v>0</v>
      </c>
      <c r="L51" s="201">
        <v>21</v>
      </c>
      <c r="M51" s="201">
        <f t="shared" si="10"/>
        <v>9438</v>
      </c>
      <c r="N51" s="201">
        <v>0</v>
      </c>
      <c r="O51" s="201">
        <f t="shared" si="11"/>
        <v>0</v>
      </c>
      <c r="P51" s="201">
        <v>0</v>
      </c>
      <c r="Q51" s="201">
        <f t="shared" si="12"/>
        <v>0</v>
      </c>
      <c r="R51" s="201"/>
      <c r="S51" s="201" t="s">
        <v>185</v>
      </c>
      <c r="T51" s="202" t="s">
        <v>185</v>
      </c>
      <c r="U51" s="160">
        <v>0.36399999999999999</v>
      </c>
      <c r="V51" s="160">
        <f t="shared" si="13"/>
        <v>4.37</v>
      </c>
      <c r="W51" s="160"/>
      <c r="X51" s="160" t="s">
        <v>239</v>
      </c>
      <c r="Y51" s="151"/>
      <c r="Z51" s="151"/>
      <c r="AA51" s="151"/>
      <c r="AB51" s="151"/>
      <c r="AC51" s="151"/>
      <c r="AD51" s="151"/>
      <c r="AE51" s="151"/>
      <c r="AF51" s="151"/>
      <c r="AG51" s="151" t="s">
        <v>240</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96">
        <v>38</v>
      </c>
      <c r="B52" s="197" t="s">
        <v>2863</v>
      </c>
      <c r="C52" s="203" t="s">
        <v>2864</v>
      </c>
      <c r="D52" s="198" t="s">
        <v>276</v>
      </c>
      <c r="E52" s="199">
        <v>1.2</v>
      </c>
      <c r="F52" s="200">
        <v>2500</v>
      </c>
      <c r="G52" s="201">
        <f t="shared" si="7"/>
        <v>3000</v>
      </c>
      <c r="H52" s="200"/>
      <c r="I52" s="201">
        <f t="shared" si="8"/>
        <v>0</v>
      </c>
      <c r="J52" s="200"/>
      <c r="K52" s="201">
        <f t="shared" si="9"/>
        <v>0</v>
      </c>
      <c r="L52" s="201">
        <v>21</v>
      </c>
      <c r="M52" s="201">
        <f t="shared" si="10"/>
        <v>3630</v>
      </c>
      <c r="N52" s="201">
        <v>0</v>
      </c>
      <c r="O52" s="201">
        <f t="shared" si="11"/>
        <v>0</v>
      </c>
      <c r="P52" s="201">
        <v>0</v>
      </c>
      <c r="Q52" s="201">
        <f t="shared" si="12"/>
        <v>0</v>
      </c>
      <c r="R52" s="201"/>
      <c r="S52" s="201" t="s">
        <v>185</v>
      </c>
      <c r="T52" s="202" t="s">
        <v>185</v>
      </c>
      <c r="U52" s="160">
        <v>0.66300000000000003</v>
      </c>
      <c r="V52" s="160">
        <f t="shared" si="13"/>
        <v>0.8</v>
      </c>
      <c r="W52" s="160"/>
      <c r="X52" s="160" t="s">
        <v>239</v>
      </c>
      <c r="Y52" s="151"/>
      <c r="Z52" s="151"/>
      <c r="AA52" s="151"/>
      <c r="AB52" s="151"/>
      <c r="AC52" s="151"/>
      <c r="AD52" s="151"/>
      <c r="AE52" s="151"/>
      <c r="AF52" s="151"/>
      <c r="AG52" s="151" t="s">
        <v>240</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96">
        <v>39</v>
      </c>
      <c r="B53" s="197" t="s">
        <v>2865</v>
      </c>
      <c r="C53" s="203" t="s">
        <v>2866</v>
      </c>
      <c r="D53" s="198" t="s">
        <v>237</v>
      </c>
      <c r="E53" s="199">
        <v>10</v>
      </c>
      <c r="F53" s="200">
        <v>450</v>
      </c>
      <c r="G53" s="201">
        <f t="shared" si="7"/>
        <v>4500</v>
      </c>
      <c r="H53" s="200"/>
      <c r="I53" s="201">
        <f t="shared" si="8"/>
        <v>0</v>
      </c>
      <c r="J53" s="200"/>
      <c r="K53" s="201">
        <f t="shared" si="9"/>
        <v>0</v>
      </c>
      <c r="L53" s="201">
        <v>21</v>
      </c>
      <c r="M53" s="201">
        <f t="shared" si="10"/>
        <v>5445</v>
      </c>
      <c r="N53" s="201">
        <v>0</v>
      </c>
      <c r="O53" s="201">
        <f t="shared" si="11"/>
        <v>0</v>
      </c>
      <c r="P53" s="201">
        <v>0</v>
      </c>
      <c r="Q53" s="201">
        <f t="shared" si="12"/>
        <v>0</v>
      </c>
      <c r="R53" s="201"/>
      <c r="S53" s="201" t="s">
        <v>185</v>
      </c>
      <c r="T53" s="202" t="s">
        <v>185</v>
      </c>
      <c r="U53" s="160">
        <v>0.27800000000000002</v>
      </c>
      <c r="V53" s="160">
        <f t="shared" si="13"/>
        <v>2.78</v>
      </c>
      <c r="W53" s="160"/>
      <c r="X53" s="160" t="s">
        <v>239</v>
      </c>
      <c r="Y53" s="151"/>
      <c r="Z53" s="151"/>
      <c r="AA53" s="151"/>
      <c r="AB53" s="151"/>
      <c r="AC53" s="151"/>
      <c r="AD53" s="151"/>
      <c r="AE53" s="151"/>
      <c r="AF53" s="151"/>
      <c r="AG53" s="151" t="s">
        <v>240</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96">
        <v>40</v>
      </c>
      <c r="B54" s="197" t="s">
        <v>2867</v>
      </c>
      <c r="C54" s="203" t="s">
        <v>2868</v>
      </c>
      <c r="D54" s="198" t="s">
        <v>360</v>
      </c>
      <c r="E54" s="199">
        <v>12</v>
      </c>
      <c r="F54" s="200">
        <v>890</v>
      </c>
      <c r="G54" s="201">
        <f t="shared" si="7"/>
        <v>10680</v>
      </c>
      <c r="H54" s="200"/>
      <c r="I54" s="201">
        <f t="shared" si="8"/>
        <v>0</v>
      </c>
      <c r="J54" s="200"/>
      <c r="K54" s="201">
        <f t="shared" si="9"/>
        <v>0</v>
      </c>
      <c r="L54" s="201">
        <v>21</v>
      </c>
      <c r="M54" s="201">
        <f t="shared" si="10"/>
        <v>12922.8</v>
      </c>
      <c r="N54" s="201">
        <v>0.27300000000000002</v>
      </c>
      <c r="O54" s="201">
        <f t="shared" si="11"/>
        <v>3.28</v>
      </c>
      <c r="P54" s="201">
        <v>0</v>
      </c>
      <c r="Q54" s="201">
        <f t="shared" si="12"/>
        <v>0</v>
      </c>
      <c r="R54" s="201"/>
      <c r="S54" s="201" t="s">
        <v>185</v>
      </c>
      <c r="T54" s="202" t="s">
        <v>185</v>
      </c>
      <c r="U54" s="160">
        <v>0.111</v>
      </c>
      <c r="V54" s="160">
        <f t="shared" si="13"/>
        <v>1.33</v>
      </c>
      <c r="W54" s="160"/>
      <c r="X54" s="160" t="s">
        <v>239</v>
      </c>
      <c r="Y54" s="151"/>
      <c r="Z54" s="151"/>
      <c r="AA54" s="151"/>
      <c r="AB54" s="151"/>
      <c r="AC54" s="151"/>
      <c r="AD54" s="151"/>
      <c r="AE54" s="151"/>
      <c r="AF54" s="151"/>
      <c r="AG54" s="151" t="s">
        <v>240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96">
        <v>41</v>
      </c>
      <c r="B55" s="197" t="s">
        <v>2869</v>
      </c>
      <c r="C55" s="203" t="s">
        <v>2870</v>
      </c>
      <c r="D55" s="198" t="s">
        <v>360</v>
      </c>
      <c r="E55" s="199">
        <v>12</v>
      </c>
      <c r="F55" s="200">
        <v>50</v>
      </c>
      <c r="G55" s="201">
        <f t="shared" si="7"/>
        <v>600</v>
      </c>
      <c r="H55" s="200"/>
      <c r="I55" s="201">
        <f t="shared" si="8"/>
        <v>0</v>
      </c>
      <c r="J55" s="200"/>
      <c r="K55" s="201">
        <f t="shared" si="9"/>
        <v>0</v>
      </c>
      <c r="L55" s="201">
        <v>21</v>
      </c>
      <c r="M55" s="201">
        <f t="shared" si="10"/>
        <v>726</v>
      </c>
      <c r="N55" s="201">
        <v>6.0000000000000002E-5</v>
      </c>
      <c r="O55" s="201">
        <f t="shared" si="11"/>
        <v>0</v>
      </c>
      <c r="P55" s="201">
        <v>0</v>
      </c>
      <c r="Q55" s="201">
        <f t="shared" si="12"/>
        <v>0</v>
      </c>
      <c r="R55" s="201"/>
      <c r="S55" s="201" t="s">
        <v>185</v>
      </c>
      <c r="T55" s="202" t="s">
        <v>185</v>
      </c>
      <c r="U55" s="160">
        <v>2.5999999999999999E-2</v>
      </c>
      <c r="V55" s="160">
        <f t="shared" si="13"/>
        <v>0.31</v>
      </c>
      <c r="W55" s="160"/>
      <c r="X55" s="160" t="s">
        <v>239</v>
      </c>
      <c r="Y55" s="151"/>
      <c r="Z55" s="151"/>
      <c r="AA55" s="151"/>
      <c r="AB55" s="151"/>
      <c r="AC55" s="151"/>
      <c r="AD55" s="151"/>
      <c r="AE55" s="151"/>
      <c r="AF55" s="151"/>
      <c r="AG55" s="151" t="s">
        <v>240</v>
      </c>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x14ac:dyDescent="0.25">
      <c r="A56" s="167" t="s">
        <v>181</v>
      </c>
      <c r="B56" s="168" t="s">
        <v>146</v>
      </c>
      <c r="C56" s="186" t="s">
        <v>147</v>
      </c>
      <c r="D56" s="169"/>
      <c r="E56" s="170"/>
      <c r="F56" s="171"/>
      <c r="G56" s="171">
        <f>SUMIF(AG57:AG63,"&lt;&gt;NOR",G57:G63)</f>
        <v>48851.48</v>
      </c>
      <c r="H56" s="171"/>
      <c r="I56" s="171">
        <f>SUM(I57:I63)</f>
        <v>0</v>
      </c>
      <c r="J56" s="171"/>
      <c r="K56" s="171">
        <f>SUM(K57:K63)</f>
        <v>0</v>
      </c>
      <c r="L56" s="171"/>
      <c r="M56" s="171">
        <f>SUM(M57:M63)</f>
        <v>59110.290799999995</v>
      </c>
      <c r="N56" s="171"/>
      <c r="O56" s="171">
        <f>SUM(O57:O63)</f>
        <v>0.03</v>
      </c>
      <c r="P56" s="171"/>
      <c r="Q56" s="171">
        <f>SUM(Q57:Q63)</f>
        <v>0</v>
      </c>
      <c r="R56" s="171"/>
      <c r="S56" s="171"/>
      <c r="T56" s="172"/>
      <c r="U56" s="166"/>
      <c r="V56" s="166">
        <f>SUM(V57:V63)</f>
        <v>0</v>
      </c>
      <c r="W56" s="166"/>
      <c r="X56" s="166"/>
      <c r="AG56" t="s">
        <v>182</v>
      </c>
    </row>
    <row r="57" spans="1:60" outlineLevel="1" x14ac:dyDescent="0.25">
      <c r="A57" s="196">
        <v>42</v>
      </c>
      <c r="B57" s="197" t="s">
        <v>2871</v>
      </c>
      <c r="C57" s="203" t="s">
        <v>2872</v>
      </c>
      <c r="D57" s="198" t="s">
        <v>2786</v>
      </c>
      <c r="E57" s="199">
        <v>2</v>
      </c>
      <c r="F57" s="200">
        <v>2972.52</v>
      </c>
      <c r="G57" s="201">
        <f t="shared" ref="G57:G63" si="14">ROUND(E57*F57,2)</f>
        <v>5945.04</v>
      </c>
      <c r="H57" s="200"/>
      <c r="I57" s="201">
        <f t="shared" ref="I57:I63" si="15">ROUND(E57*H57,2)</f>
        <v>0</v>
      </c>
      <c r="J57" s="200"/>
      <c r="K57" s="201">
        <f t="shared" ref="K57:K63" si="16">ROUND(E57*J57,2)</f>
        <v>0</v>
      </c>
      <c r="L57" s="201">
        <v>21</v>
      </c>
      <c r="M57" s="201">
        <f t="shared" ref="M57:M63" si="17">G57*(1+L57/100)</f>
        <v>7193.4983999999995</v>
      </c>
      <c r="N57" s="201">
        <v>0</v>
      </c>
      <c r="O57" s="201">
        <f t="shared" ref="O57:O63" si="18">ROUND(E57*N57,2)</f>
        <v>0</v>
      </c>
      <c r="P57" s="201">
        <v>0</v>
      </c>
      <c r="Q57" s="201">
        <f t="shared" ref="Q57:Q63" si="19">ROUND(E57*P57,2)</f>
        <v>0</v>
      </c>
      <c r="R57" s="201"/>
      <c r="S57" s="201" t="s">
        <v>277</v>
      </c>
      <c r="T57" s="202" t="s">
        <v>186</v>
      </c>
      <c r="U57" s="160">
        <v>0</v>
      </c>
      <c r="V57" s="160">
        <f t="shared" ref="V57:V63" si="20">ROUND(E57*U57,2)</f>
        <v>0</v>
      </c>
      <c r="W57" s="160"/>
      <c r="X57" s="160" t="s">
        <v>310</v>
      </c>
      <c r="Y57" s="151"/>
      <c r="Z57" s="151"/>
      <c r="AA57" s="151"/>
      <c r="AB57" s="151"/>
      <c r="AC57" s="151"/>
      <c r="AD57" s="151"/>
      <c r="AE57" s="151"/>
      <c r="AF57" s="151"/>
      <c r="AG57" s="151" t="s">
        <v>311</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ht="40.799999999999997" outlineLevel="1" x14ac:dyDescent="0.25">
      <c r="A58" s="196">
        <v>43</v>
      </c>
      <c r="B58" s="197" t="s">
        <v>2873</v>
      </c>
      <c r="C58" s="203" t="s">
        <v>2874</v>
      </c>
      <c r="D58" s="198" t="s">
        <v>360</v>
      </c>
      <c r="E58" s="199">
        <v>30</v>
      </c>
      <c r="F58" s="200">
        <v>105.16</v>
      </c>
      <c r="G58" s="201">
        <f t="shared" si="14"/>
        <v>3154.8</v>
      </c>
      <c r="H58" s="200"/>
      <c r="I58" s="201">
        <f t="shared" si="15"/>
        <v>0</v>
      </c>
      <c r="J58" s="200"/>
      <c r="K58" s="201">
        <f t="shared" si="16"/>
        <v>0</v>
      </c>
      <c r="L58" s="201">
        <v>21</v>
      </c>
      <c r="M58" s="201">
        <f t="shared" si="17"/>
        <v>3817.308</v>
      </c>
      <c r="N58" s="201">
        <v>2.5999999999999998E-4</v>
      </c>
      <c r="O58" s="201">
        <f t="shared" si="18"/>
        <v>0.01</v>
      </c>
      <c r="P58" s="201">
        <v>0</v>
      </c>
      <c r="Q58" s="201">
        <f t="shared" si="19"/>
        <v>0</v>
      </c>
      <c r="R58" s="201" t="s">
        <v>514</v>
      </c>
      <c r="S58" s="201" t="s">
        <v>185</v>
      </c>
      <c r="T58" s="202" t="s">
        <v>185</v>
      </c>
      <c r="U58" s="160">
        <v>0</v>
      </c>
      <c r="V58" s="160">
        <f t="shared" si="20"/>
        <v>0</v>
      </c>
      <c r="W58" s="160"/>
      <c r="X58" s="160" t="s">
        <v>310</v>
      </c>
      <c r="Y58" s="151"/>
      <c r="Z58" s="151"/>
      <c r="AA58" s="151"/>
      <c r="AB58" s="151"/>
      <c r="AC58" s="151"/>
      <c r="AD58" s="151"/>
      <c r="AE58" s="151"/>
      <c r="AF58" s="151"/>
      <c r="AG58" s="151" t="s">
        <v>311</v>
      </c>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ht="30.6" outlineLevel="1" x14ac:dyDescent="0.25">
      <c r="A59" s="196">
        <v>44</v>
      </c>
      <c r="B59" s="197" t="s">
        <v>2875</v>
      </c>
      <c r="C59" s="203" t="s">
        <v>2876</v>
      </c>
      <c r="D59" s="198" t="s">
        <v>360</v>
      </c>
      <c r="E59" s="199">
        <v>36</v>
      </c>
      <c r="F59" s="200">
        <v>84.73</v>
      </c>
      <c r="G59" s="201">
        <f t="shared" si="14"/>
        <v>3050.28</v>
      </c>
      <c r="H59" s="200"/>
      <c r="I59" s="201">
        <f t="shared" si="15"/>
        <v>0</v>
      </c>
      <c r="J59" s="200"/>
      <c r="K59" s="201">
        <f t="shared" si="16"/>
        <v>0</v>
      </c>
      <c r="L59" s="201">
        <v>21</v>
      </c>
      <c r="M59" s="201">
        <f t="shared" si="17"/>
        <v>3690.8388</v>
      </c>
      <c r="N59" s="201">
        <v>1.3999999999999999E-4</v>
      </c>
      <c r="O59" s="201">
        <f t="shared" si="18"/>
        <v>0.01</v>
      </c>
      <c r="P59" s="201">
        <v>0</v>
      </c>
      <c r="Q59" s="201">
        <f t="shared" si="19"/>
        <v>0</v>
      </c>
      <c r="R59" s="201" t="s">
        <v>514</v>
      </c>
      <c r="S59" s="201" t="s">
        <v>185</v>
      </c>
      <c r="T59" s="202" t="s">
        <v>185</v>
      </c>
      <c r="U59" s="160">
        <v>0</v>
      </c>
      <c r="V59" s="160">
        <f t="shared" si="20"/>
        <v>0</v>
      </c>
      <c r="W59" s="160"/>
      <c r="X59" s="160" t="s">
        <v>310</v>
      </c>
      <c r="Y59" s="151"/>
      <c r="Z59" s="151"/>
      <c r="AA59" s="151"/>
      <c r="AB59" s="151"/>
      <c r="AC59" s="151"/>
      <c r="AD59" s="151"/>
      <c r="AE59" s="151"/>
      <c r="AF59" s="151"/>
      <c r="AG59" s="151" t="s">
        <v>311</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96">
        <v>45</v>
      </c>
      <c r="B60" s="197" t="s">
        <v>2877</v>
      </c>
      <c r="C60" s="203" t="s">
        <v>2878</v>
      </c>
      <c r="D60" s="198" t="s">
        <v>2786</v>
      </c>
      <c r="E60" s="199">
        <v>2</v>
      </c>
      <c r="F60" s="200">
        <v>2709.48</v>
      </c>
      <c r="G60" s="201">
        <f t="shared" si="14"/>
        <v>5418.96</v>
      </c>
      <c r="H60" s="200"/>
      <c r="I60" s="201">
        <f t="shared" si="15"/>
        <v>0</v>
      </c>
      <c r="J60" s="200"/>
      <c r="K60" s="201">
        <f t="shared" si="16"/>
        <v>0</v>
      </c>
      <c r="L60" s="201">
        <v>21</v>
      </c>
      <c r="M60" s="201">
        <f t="shared" si="17"/>
        <v>6556.9416000000001</v>
      </c>
      <c r="N60" s="201">
        <v>0</v>
      </c>
      <c r="O60" s="201">
        <f t="shared" si="18"/>
        <v>0</v>
      </c>
      <c r="P60" s="201">
        <v>0</v>
      </c>
      <c r="Q60" s="201">
        <f t="shared" si="19"/>
        <v>0</v>
      </c>
      <c r="R60" s="201"/>
      <c r="S60" s="201" t="s">
        <v>277</v>
      </c>
      <c r="T60" s="202" t="s">
        <v>186</v>
      </c>
      <c r="U60" s="160">
        <v>0</v>
      </c>
      <c r="V60" s="160">
        <f t="shared" si="20"/>
        <v>0</v>
      </c>
      <c r="W60" s="160"/>
      <c r="X60" s="160" t="s">
        <v>310</v>
      </c>
      <c r="Y60" s="151"/>
      <c r="Z60" s="151"/>
      <c r="AA60" s="151"/>
      <c r="AB60" s="151"/>
      <c r="AC60" s="151"/>
      <c r="AD60" s="151"/>
      <c r="AE60" s="151"/>
      <c r="AF60" s="151"/>
      <c r="AG60" s="151" t="s">
        <v>311</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5">
      <c r="A61" s="196">
        <v>46</v>
      </c>
      <c r="B61" s="197" t="s">
        <v>2879</v>
      </c>
      <c r="C61" s="203" t="s">
        <v>2880</v>
      </c>
      <c r="D61" s="198" t="s">
        <v>360</v>
      </c>
      <c r="E61" s="199">
        <v>125</v>
      </c>
      <c r="F61" s="200">
        <v>85.84</v>
      </c>
      <c r="G61" s="201">
        <f t="shared" si="14"/>
        <v>10730</v>
      </c>
      <c r="H61" s="200"/>
      <c r="I61" s="201">
        <f t="shared" si="15"/>
        <v>0</v>
      </c>
      <c r="J61" s="200"/>
      <c r="K61" s="201">
        <f t="shared" si="16"/>
        <v>0</v>
      </c>
      <c r="L61" s="201">
        <v>21</v>
      </c>
      <c r="M61" s="201">
        <f t="shared" si="17"/>
        <v>12983.3</v>
      </c>
      <c r="N61" s="201">
        <v>0</v>
      </c>
      <c r="O61" s="201">
        <f t="shared" si="18"/>
        <v>0</v>
      </c>
      <c r="P61" s="201">
        <v>0</v>
      </c>
      <c r="Q61" s="201">
        <f t="shared" si="19"/>
        <v>0</v>
      </c>
      <c r="R61" s="201"/>
      <c r="S61" s="201" t="s">
        <v>277</v>
      </c>
      <c r="T61" s="202" t="s">
        <v>186</v>
      </c>
      <c r="U61" s="160">
        <v>0</v>
      </c>
      <c r="V61" s="160">
        <f t="shared" si="20"/>
        <v>0</v>
      </c>
      <c r="W61" s="160"/>
      <c r="X61" s="160" t="s">
        <v>310</v>
      </c>
      <c r="Y61" s="151"/>
      <c r="Z61" s="151"/>
      <c r="AA61" s="151"/>
      <c r="AB61" s="151"/>
      <c r="AC61" s="151"/>
      <c r="AD61" s="151"/>
      <c r="AE61" s="151"/>
      <c r="AF61" s="151"/>
      <c r="AG61" s="151" t="s">
        <v>311</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ht="40.799999999999997" outlineLevel="1" x14ac:dyDescent="0.25">
      <c r="A62" s="196">
        <v>47</v>
      </c>
      <c r="B62" s="197" t="s">
        <v>2881</v>
      </c>
      <c r="C62" s="203" t="s">
        <v>2882</v>
      </c>
      <c r="D62" s="198" t="s">
        <v>360</v>
      </c>
      <c r="E62" s="199">
        <v>125</v>
      </c>
      <c r="F62" s="200">
        <v>145.19999999999999</v>
      </c>
      <c r="G62" s="201">
        <f t="shared" si="14"/>
        <v>18150</v>
      </c>
      <c r="H62" s="200"/>
      <c r="I62" s="201">
        <f t="shared" si="15"/>
        <v>0</v>
      </c>
      <c r="J62" s="200"/>
      <c r="K62" s="201">
        <f t="shared" si="16"/>
        <v>0</v>
      </c>
      <c r="L62" s="201">
        <v>21</v>
      </c>
      <c r="M62" s="201">
        <f t="shared" si="17"/>
        <v>21961.5</v>
      </c>
      <c r="N62" s="201">
        <v>6.9999999999999994E-5</v>
      </c>
      <c r="O62" s="201">
        <f t="shared" si="18"/>
        <v>0.01</v>
      </c>
      <c r="P62" s="201">
        <v>0</v>
      </c>
      <c r="Q62" s="201">
        <f t="shared" si="19"/>
        <v>0</v>
      </c>
      <c r="R62" s="201" t="s">
        <v>514</v>
      </c>
      <c r="S62" s="201" t="s">
        <v>185</v>
      </c>
      <c r="T62" s="202" t="s">
        <v>185</v>
      </c>
      <c r="U62" s="160">
        <v>0</v>
      </c>
      <c r="V62" s="160">
        <f t="shared" si="20"/>
        <v>0</v>
      </c>
      <c r="W62" s="160"/>
      <c r="X62" s="160" t="s">
        <v>310</v>
      </c>
      <c r="Y62" s="151"/>
      <c r="Z62" s="151"/>
      <c r="AA62" s="151"/>
      <c r="AB62" s="151"/>
      <c r="AC62" s="151"/>
      <c r="AD62" s="151"/>
      <c r="AE62" s="151"/>
      <c r="AF62" s="151"/>
      <c r="AG62" s="151" t="s">
        <v>311</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ht="30.6" outlineLevel="1" x14ac:dyDescent="0.25">
      <c r="A63" s="196">
        <v>48</v>
      </c>
      <c r="B63" s="197" t="s">
        <v>2883</v>
      </c>
      <c r="C63" s="203" t="s">
        <v>2884</v>
      </c>
      <c r="D63" s="198" t="s">
        <v>255</v>
      </c>
      <c r="E63" s="199">
        <v>22</v>
      </c>
      <c r="F63" s="200">
        <v>109.2</v>
      </c>
      <c r="G63" s="201">
        <f t="shared" si="14"/>
        <v>2402.4</v>
      </c>
      <c r="H63" s="200"/>
      <c r="I63" s="201">
        <f t="shared" si="15"/>
        <v>0</v>
      </c>
      <c r="J63" s="200"/>
      <c r="K63" s="201">
        <f t="shared" si="16"/>
        <v>0</v>
      </c>
      <c r="L63" s="201">
        <v>21</v>
      </c>
      <c r="M63" s="201">
        <f t="shared" si="17"/>
        <v>2906.904</v>
      </c>
      <c r="N63" s="201">
        <v>3.0000000000000001E-5</v>
      </c>
      <c r="O63" s="201">
        <f t="shared" si="18"/>
        <v>0</v>
      </c>
      <c r="P63" s="201">
        <v>0</v>
      </c>
      <c r="Q63" s="201">
        <f t="shared" si="19"/>
        <v>0</v>
      </c>
      <c r="R63" s="201" t="s">
        <v>514</v>
      </c>
      <c r="S63" s="201" t="s">
        <v>185</v>
      </c>
      <c r="T63" s="202" t="s">
        <v>185</v>
      </c>
      <c r="U63" s="160">
        <v>0</v>
      </c>
      <c r="V63" s="160">
        <f t="shared" si="20"/>
        <v>0</v>
      </c>
      <c r="W63" s="160"/>
      <c r="X63" s="160" t="s">
        <v>310</v>
      </c>
      <c r="Y63" s="151"/>
      <c r="Z63" s="151"/>
      <c r="AA63" s="151"/>
      <c r="AB63" s="151"/>
      <c r="AC63" s="151"/>
      <c r="AD63" s="151"/>
      <c r="AE63" s="151"/>
      <c r="AF63" s="151"/>
      <c r="AG63" s="151" t="s">
        <v>311</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x14ac:dyDescent="0.25">
      <c r="A64" s="167" t="s">
        <v>181</v>
      </c>
      <c r="B64" s="168" t="s">
        <v>118</v>
      </c>
      <c r="C64" s="186" t="s">
        <v>119</v>
      </c>
      <c r="D64" s="169"/>
      <c r="E64" s="170"/>
      <c r="F64" s="171"/>
      <c r="G64" s="171">
        <f>SUMIF(AG65:AG71,"&lt;&gt;NOR",G65:G71)</f>
        <v>238313.63999999998</v>
      </c>
      <c r="H64" s="171"/>
      <c r="I64" s="171">
        <f>SUM(I65:I71)</f>
        <v>0</v>
      </c>
      <c r="J64" s="171"/>
      <c r="K64" s="171">
        <f>SUM(K65:K71)</f>
        <v>0</v>
      </c>
      <c r="L64" s="171"/>
      <c r="M64" s="171">
        <f>SUM(M65:M71)</f>
        <v>288359.50439999998</v>
      </c>
      <c r="N64" s="171"/>
      <c r="O64" s="171">
        <f>SUM(O65:O71)</f>
        <v>1.93</v>
      </c>
      <c r="P64" s="171"/>
      <c r="Q64" s="171">
        <f>SUM(Q65:Q71)</f>
        <v>0</v>
      </c>
      <c r="R64" s="171"/>
      <c r="S64" s="171"/>
      <c r="T64" s="172"/>
      <c r="U64" s="166"/>
      <c r="V64" s="166">
        <f>SUM(V65:V71)</f>
        <v>160.21999999999997</v>
      </c>
      <c r="W64" s="166"/>
      <c r="X64" s="166"/>
      <c r="AG64" t="s">
        <v>182</v>
      </c>
    </row>
    <row r="65" spans="1:60" outlineLevel="1" x14ac:dyDescent="0.25">
      <c r="A65" s="196">
        <v>49</v>
      </c>
      <c r="B65" s="197" t="s">
        <v>2885</v>
      </c>
      <c r="C65" s="203" t="s">
        <v>2886</v>
      </c>
      <c r="D65" s="198" t="s">
        <v>2786</v>
      </c>
      <c r="E65" s="199">
        <v>7</v>
      </c>
      <c r="F65" s="200">
        <v>1178.4000000000001</v>
      </c>
      <c r="G65" s="201">
        <f>ROUND(E65*F65,2)</f>
        <v>8248.7999999999993</v>
      </c>
      <c r="H65" s="200"/>
      <c r="I65" s="201">
        <f>ROUND(E65*H65,2)</f>
        <v>0</v>
      </c>
      <c r="J65" s="200"/>
      <c r="K65" s="201">
        <f>ROUND(E65*J65,2)</f>
        <v>0</v>
      </c>
      <c r="L65" s="201">
        <v>21</v>
      </c>
      <c r="M65" s="201">
        <f>G65*(1+L65/100)</f>
        <v>9981.0479999999989</v>
      </c>
      <c r="N65" s="201">
        <v>0</v>
      </c>
      <c r="O65" s="201">
        <f>ROUND(E65*N65,2)</f>
        <v>0</v>
      </c>
      <c r="P65" s="201">
        <v>0</v>
      </c>
      <c r="Q65" s="201">
        <f>ROUND(E65*P65,2)</f>
        <v>0</v>
      </c>
      <c r="R65" s="201"/>
      <c r="S65" s="201" t="s">
        <v>277</v>
      </c>
      <c r="T65" s="202" t="s">
        <v>186</v>
      </c>
      <c r="U65" s="160">
        <v>0</v>
      </c>
      <c r="V65" s="160">
        <f>ROUND(E65*U65,2)</f>
        <v>0</v>
      </c>
      <c r="W65" s="160"/>
      <c r="X65" s="160" t="s">
        <v>310</v>
      </c>
      <c r="Y65" s="151"/>
      <c r="Z65" s="151"/>
      <c r="AA65" s="151"/>
      <c r="AB65" s="151"/>
      <c r="AC65" s="151"/>
      <c r="AD65" s="151"/>
      <c r="AE65" s="151"/>
      <c r="AF65" s="151"/>
      <c r="AG65" s="151" t="s">
        <v>311</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5">
      <c r="A66" s="196">
        <v>50</v>
      </c>
      <c r="B66" s="197" t="s">
        <v>2887</v>
      </c>
      <c r="C66" s="203" t="s">
        <v>2888</v>
      </c>
      <c r="D66" s="198" t="s">
        <v>2786</v>
      </c>
      <c r="E66" s="199">
        <v>25</v>
      </c>
      <c r="F66" s="200">
        <v>756</v>
      </c>
      <c r="G66" s="201">
        <f>ROUND(E66*F66,2)</f>
        <v>18900</v>
      </c>
      <c r="H66" s="200"/>
      <c r="I66" s="201">
        <f>ROUND(E66*H66,2)</f>
        <v>0</v>
      </c>
      <c r="J66" s="200"/>
      <c r="K66" s="201">
        <f>ROUND(E66*J66,2)</f>
        <v>0</v>
      </c>
      <c r="L66" s="201">
        <v>21</v>
      </c>
      <c r="M66" s="201">
        <f>G66*(1+L66/100)</f>
        <v>22869</v>
      </c>
      <c r="N66" s="201">
        <v>0</v>
      </c>
      <c r="O66" s="201">
        <f>ROUND(E66*N66,2)</f>
        <v>0</v>
      </c>
      <c r="P66" s="201">
        <v>0</v>
      </c>
      <c r="Q66" s="201">
        <f>ROUND(E66*P66,2)</f>
        <v>0</v>
      </c>
      <c r="R66" s="201"/>
      <c r="S66" s="201" t="s">
        <v>277</v>
      </c>
      <c r="T66" s="202" t="s">
        <v>186</v>
      </c>
      <c r="U66" s="160">
        <v>0</v>
      </c>
      <c r="V66" s="160">
        <f>ROUND(E66*U66,2)</f>
        <v>0</v>
      </c>
      <c r="W66" s="160"/>
      <c r="X66" s="160" t="s">
        <v>310</v>
      </c>
      <c r="Y66" s="151"/>
      <c r="Z66" s="151"/>
      <c r="AA66" s="151"/>
      <c r="AB66" s="151"/>
      <c r="AC66" s="151"/>
      <c r="AD66" s="151"/>
      <c r="AE66" s="151"/>
      <c r="AF66" s="151"/>
      <c r="AG66" s="151" t="s">
        <v>311</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ht="20.399999999999999" outlineLevel="1" x14ac:dyDescent="0.25">
      <c r="A67" s="177">
        <v>51</v>
      </c>
      <c r="B67" s="178" t="s">
        <v>2889</v>
      </c>
      <c r="C67" s="187" t="s">
        <v>2890</v>
      </c>
      <c r="D67" s="179" t="s">
        <v>360</v>
      </c>
      <c r="E67" s="180">
        <v>1117.8</v>
      </c>
      <c r="F67" s="181">
        <v>165.8</v>
      </c>
      <c r="G67" s="182">
        <f>ROUND(E67*F67,2)</f>
        <v>185331.24</v>
      </c>
      <c r="H67" s="181"/>
      <c r="I67" s="182">
        <f>ROUND(E67*H67,2)</f>
        <v>0</v>
      </c>
      <c r="J67" s="181"/>
      <c r="K67" s="182">
        <f>ROUND(E67*J67,2)</f>
        <v>0</v>
      </c>
      <c r="L67" s="182">
        <v>21</v>
      </c>
      <c r="M67" s="182">
        <f>G67*(1+L67/100)</f>
        <v>224250.80039999998</v>
      </c>
      <c r="N67" s="182">
        <v>1.56E-3</v>
      </c>
      <c r="O67" s="182">
        <f>ROUND(E67*N67,2)</f>
        <v>1.74</v>
      </c>
      <c r="P67" s="182">
        <v>0</v>
      </c>
      <c r="Q67" s="182">
        <f>ROUND(E67*P67,2)</f>
        <v>0</v>
      </c>
      <c r="R67" s="182" t="s">
        <v>256</v>
      </c>
      <c r="S67" s="182" t="s">
        <v>185</v>
      </c>
      <c r="T67" s="183" t="s">
        <v>1127</v>
      </c>
      <c r="U67" s="160">
        <v>0.12</v>
      </c>
      <c r="V67" s="160">
        <f>ROUND(E67*U67,2)</f>
        <v>134.13999999999999</v>
      </c>
      <c r="W67" s="160"/>
      <c r="X67" s="160" t="s">
        <v>239</v>
      </c>
      <c r="Y67" s="151"/>
      <c r="Z67" s="151"/>
      <c r="AA67" s="151"/>
      <c r="AB67" s="151"/>
      <c r="AC67" s="151"/>
      <c r="AD67" s="151"/>
      <c r="AE67" s="151"/>
      <c r="AF67" s="151"/>
      <c r="AG67" s="151" t="s">
        <v>240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269" t="s">
        <v>2891</v>
      </c>
      <c r="D68" s="270"/>
      <c r="E68" s="270"/>
      <c r="F68" s="270"/>
      <c r="G68" s="27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251</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2892</v>
      </c>
      <c r="D69" s="164"/>
      <c r="E69" s="165">
        <v>1117.8</v>
      </c>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77">
        <v>52</v>
      </c>
      <c r="B70" s="178" t="s">
        <v>2893</v>
      </c>
      <c r="C70" s="187" t="s">
        <v>2894</v>
      </c>
      <c r="D70" s="179" t="s">
        <v>360</v>
      </c>
      <c r="E70" s="180">
        <v>124.2</v>
      </c>
      <c r="F70" s="181">
        <v>208</v>
      </c>
      <c r="G70" s="182">
        <f>ROUND(E70*F70,2)</f>
        <v>25833.599999999999</v>
      </c>
      <c r="H70" s="181"/>
      <c r="I70" s="182">
        <f>ROUND(E70*H70,2)</f>
        <v>0</v>
      </c>
      <c r="J70" s="181"/>
      <c r="K70" s="182">
        <f>ROUND(E70*J70,2)</f>
        <v>0</v>
      </c>
      <c r="L70" s="182">
        <v>21</v>
      </c>
      <c r="M70" s="182">
        <f>G70*(1+L70/100)</f>
        <v>31258.655999999999</v>
      </c>
      <c r="N70" s="182">
        <v>1.56E-3</v>
      </c>
      <c r="O70" s="182">
        <f>ROUND(E70*N70,2)</f>
        <v>0.19</v>
      </c>
      <c r="P70" s="182">
        <v>0</v>
      </c>
      <c r="Q70" s="182">
        <f>ROUND(E70*P70,2)</f>
        <v>0</v>
      </c>
      <c r="R70" s="182" t="s">
        <v>256</v>
      </c>
      <c r="S70" s="182" t="s">
        <v>185</v>
      </c>
      <c r="T70" s="183" t="s">
        <v>1127</v>
      </c>
      <c r="U70" s="160">
        <v>0.21</v>
      </c>
      <c r="V70" s="160">
        <f>ROUND(E70*U70,2)</f>
        <v>26.08</v>
      </c>
      <c r="W70" s="160"/>
      <c r="X70" s="160" t="s">
        <v>239</v>
      </c>
      <c r="Y70" s="151"/>
      <c r="Z70" s="151"/>
      <c r="AA70" s="151"/>
      <c r="AB70" s="151"/>
      <c r="AC70" s="151"/>
      <c r="AD70" s="151"/>
      <c r="AE70" s="151"/>
      <c r="AF70" s="151"/>
      <c r="AG70" s="151" t="s">
        <v>240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2895</v>
      </c>
      <c r="D71" s="164"/>
      <c r="E71" s="165">
        <v>124.2</v>
      </c>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x14ac:dyDescent="0.25">
      <c r="A72" s="167" t="s">
        <v>181</v>
      </c>
      <c r="B72" s="168" t="s">
        <v>126</v>
      </c>
      <c r="C72" s="186" t="s">
        <v>127</v>
      </c>
      <c r="D72" s="169"/>
      <c r="E72" s="170"/>
      <c r="F72" s="171"/>
      <c r="G72" s="171">
        <f>SUMIF(AG73:AG97,"&lt;&gt;NOR",G73:G97)</f>
        <v>16474.150000000001</v>
      </c>
      <c r="H72" s="171"/>
      <c r="I72" s="171">
        <f>SUM(I73:I97)</f>
        <v>0</v>
      </c>
      <c r="J72" s="171"/>
      <c r="K72" s="171">
        <f>SUM(K73:K97)</f>
        <v>0</v>
      </c>
      <c r="L72" s="171"/>
      <c r="M72" s="171">
        <f>SUM(M73:M97)</f>
        <v>19933.7215</v>
      </c>
      <c r="N72" s="171"/>
      <c r="O72" s="171">
        <f>SUM(O73:O97)</f>
        <v>0</v>
      </c>
      <c r="P72" s="171"/>
      <c r="Q72" s="171">
        <f>SUM(Q73:Q97)</f>
        <v>0</v>
      </c>
      <c r="R72" s="171"/>
      <c r="S72" s="171"/>
      <c r="T72" s="172"/>
      <c r="U72" s="166"/>
      <c r="V72" s="166">
        <f>SUM(V73:V97)</f>
        <v>15.4</v>
      </c>
      <c r="W72" s="166"/>
      <c r="X72" s="166"/>
      <c r="AG72" t="s">
        <v>182</v>
      </c>
    </row>
    <row r="73" spans="1:60" outlineLevel="1" x14ac:dyDescent="0.25">
      <c r="A73" s="177">
        <v>53</v>
      </c>
      <c r="B73" s="178" t="s">
        <v>1157</v>
      </c>
      <c r="C73" s="187" t="s">
        <v>1158</v>
      </c>
      <c r="D73" s="179" t="s">
        <v>299</v>
      </c>
      <c r="E73" s="180">
        <v>2.7790400000000002</v>
      </c>
      <c r="F73" s="181">
        <v>720</v>
      </c>
      <c r="G73" s="182">
        <f>ROUND(E73*F73,2)</f>
        <v>2000.91</v>
      </c>
      <c r="H73" s="181"/>
      <c r="I73" s="182">
        <f>ROUND(E73*H73,2)</f>
        <v>0</v>
      </c>
      <c r="J73" s="181"/>
      <c r="K73" s="182">
        <f>ROUND(E73*J73,2)</f>
        <v>0</v>
      </c>
      <c r="L73" s="182">
        <v>21</v>
      </c>
      <c r="M73" s="182">
        <f>G73*(1+L73/100)</f>
        <v>2421.1010999999999</v>
      </c>
      <c r="N73" s="182">
        <v>0</v>
      </c>
      <c r="O73" s="182">
        <f>ROUND(E73*N73,2)</f>
        <v>0</v>
      </c>
      <c r="P73" s="182">
        <v>0</v>
      </c>
      <c r="Q73" s="182">
        <f>ROUND(E73*P73,2)</f>
        <v>0</v>
      </c>
      <c r="R73" s="182" t="s">
        <v>289</v>
      </c>
      <c r="S73" s="182" t="s">
        <v>185</v>
      </c>
      <c r="T73" s="183" t="s">
        <v>185</v>
      </c>
      <c r="U73" s="160">
        <v>2.0089999999999999</v>
      </c>
      <c r="V73" s="160">
        <f>ROUND(E73*U73,2)</f>
        <v>5.58</v>
      </c>
      <c r="W73" s="160"/>
      <c r="X73" s="160" t="s">
        <v>330</v>
      </c>
      <c r="Y73" s="151"/>
      <c r="Z73" s="151"/>
      <c r="AA73" s="151"/>
      <c r="AB73" s="151"/>
      <c r="AC73" s="151"/>
      <c r="AD73" s="151"/>
      <c r="AE73" s="151"/>
      <c r="AF73" s="151"/>
      <c r="AG73" s="151" t="s">
        <v>331</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332</v>
      </c>
      <c r="D74" s="164"/>
      <c r="E74" s="165"/>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2896</v>
      </c>
      <c r="D75" s="164"/>
      <c r="E75" s="165"/>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2897</v>
      </c>
      <c r="D76" s="164"/>
      <c r="E76" s="165">
        <v>2.7790400000000002</v>
      </c>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77">
        <v>54</v>
      </c>
      <c r="B77" s="178" t="s">
        <v>337</v>
      </c>
      <c r="C77" s="187" t="s">
        <v>338</v>
      </c>
      <c r="D77" s="179" t="s">
        <v>299</v>
      </c>
      <c r="E77" s="180">
        <v>2.7790400000000002</v>
      </c>
      <c r="F77" s="181">
        <v>720</v>
      </c>
      <c r="G77" s="182">
        <f>ROUND(E77*F77,2)</f>
        <v>2000.91</v>
      </c>
      <c r="H77" s="181"/>
      <c r="I77" s="182">
        <f>ROUND(E77*H77,2)</f>
        <v>0</v>
      </c>
      <c r="J77" s="181"/>
      <c r="K77" s="182">
        <f>ROUND(E77*J77,2)</f>
        <v>0</v>
      </c>
      <c r="L77" s="182">
        <v>21</v>
      </c>
      <c r="M77" s="182">
        <f>G77*(1+L77/100)</f>
        <v>2421.1010999999999</v>
      </c>
      <c r="N77" s="182">
        <v>0</v>
      </c>
      <c r="O77" s="182">
        <f>ROUND(E77*N77,2)</f>
        <v>0</v>
      </c>
      <c r="P77" s="182">
        <v>0</v>
      </c>
      <c r="Q77" s="182">
        <f>ROUND(E77*P77,2)</f>
        <v>0</v>
      </c>
      <c r="R77" s="182" t="s">
        <v>289</v>
      </c>
      <c r="S77" s="182" t="s">
        <v>185</v>
      </c>
      <c r="T77" s="183" t="s">
        <v>185</v>
      </c>
      <c r="U77" s="160">
        <v>0.49</v>
      </c>
      <c r="V77" s="160">
        <f>ROUND(E77*U77,2)</f>
        <v>1.36</v>
      </c>
      <c r="W77" s="160"/>
      <c r="X77" s="160" t="s">
        <v>330</v>
      </c>
      <c r="Y77" s="151"/>
      <c r="Z77" s="151"/>
      <c r="AA77" s="151"/>
      <c r="AB77" s="151"/>
      <c r="AC77" s="151"/>
      <c r="AD77" s="151"/>
      <c r="AE77" s="151"/>
      <c r="AF77" s="151"/>
      <c r="AG77" s="151" t="s">
        <v>331</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260" t="s">
        <v>339</v>
      </c>
      <c r="D78" s="261"/>
      <c r="E78" s="261"/>
      <c r="F78" s="261"/>
      <c r="G78" s="261"/>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190</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188" t="s">
        <v>332</v>
      </c>
      <c r="D79" s="164"/>
      <c r="E79" s="165"/>
      <c r="F79" s="160"/>
      <c r="G79" s="160"/>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192</v>
      </c>
      <c r="AH79" s="151">
        <v>0</v>
      </c>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188" t="s">
        <v>2896</v>
      </c>
      <c r="D80" s="164"/>
      <c r="E80" s="165"/>
      <c r="F80" s="160"/>
      <c r="G80" s="160"/>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192</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188" t="s">
        <v>2897</v>
      </c>
      <c r="D81" s="164"/>
      <c r="E81" s="165">
        <v>2.7790400000000002</v>
      </c>
      <c r="F81" s="160"/>
      <c r="G81" s="160"/>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192</v>
      </c>
      <c r="AH81" s="151">
        <v>0</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77">
        <v>55</v>
      </c>
      <c r="B82" s="178" t="s">
        <v>340</v>
      </c>
      <c r="C82" s="187" t="s">
        <v>341</v>
      </c>
      <c r="D82" s="179" t="s">
        <v>299</v>
      </c>
      <c r="E82" s="180">
        <v>55.580800000000004</v>
      </c>
      <c r="F82" s="181">
        <v>45.6</v>
      </c>
      <c r="G82" s="182">
        <f>ROUND(E82*F82,2)</f>
        <v>2534.48</v>
      </c>
      <c r="H82" s="181"/>
      <c r="I82" s="182">
        <f>ROUND(E82*H82,2)</f>
        <v>0</v>
      </c>
      <c r="J82" s="181"/>
      <c r="K82" s="182">
        <f>ROUND(E82*J82,2)</f>
        <v>0</v>
      </c>
      <c r="L82" s="182">
        <v>21</v>
      </c>
      <c r="M82" s="182">
        <f>G82*(1+L82/100)</f>
        <v>3066.7208000000001</v>
      </c>
      <c r="N82" s="182">
        <v>0</v>
      </c>
      <c r="O82" s="182">
        <f>ROUND(E82*N82,2)</f>
        <v>0</v>
      </c>
      <c r="P82" s="182">
        <v>0</v>
      </c>
      <c r="Q82" s="182">
        <f>ROUND(E82*P82,2)</f>
        <v>0</v>
      </c>
      <c r="R82" s="182" t="s">
        <v>289</v>
      </c>
      <c r="S82" s="182" t="s">
        <v>185</v>
      </c>
      <c r="T82" s="183" t="s">
        <v>185</v>
      </c>
      <c r="U82" s="160">
        <v>0</v>
      </c>
      <c r="V82" s="160">
        <f>ROUND(E82*U82,2)</f>
        <v>0</v>
      </c>
      <c r="W82" s="160"/>
      <c r="X82" s="160" t="s">
        <v>330</v>
      </c>
      <c r="Y82" s="151"/>
      <c r="Z82" s="151"/>
      <c r="AA82" s="151"/>
      <c r="AB82" s="151"/>
      <c r="AC82" s="151"/>
      <c r="AD82" s="151"/>
      <c r="AE82" s="151"/>
      <c r="AF82" s="151"/>
      <c r="AG82" s="151" t="s">
        <v>331</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188" t="s">
        <v>332</v>
      </c>
      <c r="D83" s="164"/>
      <c r="E83" s="165"/>
      <c r="F83" s="160"/>
      <c r="G83" s="160"/>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192</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188" t="s">
        <v>2896</v>
      </c>
      <c r="D84" s="164"/>
      <c r="E84" s="165"/>
      <c r="F84" s="160"/>
      <c r="G84" s="160"/>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192</v>
      </c>
      <c r="AH84" s="151">
        <v>0</v>
      </c>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88" t="s">
        <v>2898</v>
      </c>
      <c r="D85" s="164"/>
      <c r="E85" s="165">
        <v>55.580800000000004</v>
      </c>
      <c r="F85" s="160"/>
      <c r="G85" s="160"/>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192</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77">
        <v>56</v>
      </c>
      <c r="B86" s="178" t="s">
        <v>343</v>
      </c>
      <c r="C86" s="187" t="s">
        <v>344</v>
      </c>
      <c r="D86" s="179" t="s">
        <v>299</v>
      </c>
      <c r="E86" s="180">
        <v>2.7790400000000002</v>
      </c>
      <c r="F86" s="181">
        <v>720</v>
      </c>
      <c r="G86" s="182">
        <f>ROUND(E86*F86,2)</f>
        <v>2000.91</v>
      </c>
      <c r="H86" s="181"/>
      <c r="I86" s="182">
        <f>ROUND(E86*H86,2)</f>
        <v>0</v>
      </c>
      <c r="J86" s="181"/>
      <c r="K86" s="182">
        <f>ROUND(E86*J86,2)</f>
        <v>0</v>
      </c>
      <c r="L86" s="182">
        <v>21</v>
      </c>
      <c r="M86" s="182">
        <f>G86*(1+L86/100)</f>
        <v>2421.1010999999999</v>
      </c>
      <c r="N86" s="182">
        <v>0</v>
      </c>
      <c r="O86" s="182">
        <f>ROUND(E86*N86,2)</f>
        <v>0</v>
      </c>
      <c r="P86" s="182">
        <v>0</v>
      </c>
      <c r="Q86" s="182">
        <f>ROUND(E86*P86,2)</f>
        <v>0</v>
      </c>
      <c r="R86" s="182" t="s">
        <v>289</v>
      </c>
      <c r="S86" s="182" t="s">
        <v>185</v>
      </c>
      <c r="T86" s="183" t="s">
        <v>185</v>
      </c>
      <c r="U86" s="160">
        <v>0.94199999999999995</v>
      </c>
      <c r="V86" s="160">
        <f>ROUND(E86*U86,2)</f>
        <v>2.62</v>
      </c>
      <c r="W86" s="160"/>
      <c r="X86" s="160" t="s">
        <v>330</v>
      </c>
      <c r="Y86" s="151"/>
      <c r="Z86" s="151"/>
      <c r="AA86" s="151"/>
      <c r="AB86" s="151"/>
      <c r="AC86" s="151"/>
      <c r="AD86" s="151"/>
      <c r="AE86" s="151"/>
      <c r="AF86" s="151"/>
      <c r="AG86" s="151" t="s">
        <v>331</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88" t="s">
        <v>332</v>
      </c>
      <c r="D87" s="164"/>
      <c r="E87" s="165"/>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2896</v>
      </c>
      <c r="D88" s="164"/>
      <c r="E88" s="165"/>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188" t="s">
        <v>2897</v>
      </c>
      <c r="D89" s="164"/>
      <c r="E89" s="165">
        <v>2.7790400000000002</v>
      </c>
      <c r="F89" s="160"/>
      <c r="G89" s="160"/>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192</v>
      </c>
      <c r="AH89" s="151">
        <v>0</v>
      </c>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77">
        <v>57</v>
      </c>
      <c r="B90" s="178" t="s">
        <v>345</v>
      </c>
      <c r="C90" s="187" t="s">
        <v>346</v>
      </c>
      <c r="D90" s="179" t="s">
        <v>299</v>
      </c>
      <c r="E90" s="180">
        <v>55.580800000000004</v>
      </c>
      <c r="F90" s="181">
        <v>49.2</v>
      </c>
      <c r="G90" s="182">
        <f>ROUND(E90*F90,2)</f>
        <v>2734.58</v>
      </c>
      <c r="H90" s="181"/>
      <c r="I90" s="182">
        <f>ROUND(E90*H90,2)</f>
        <v>0</v>
      </c>
      <c r="J90" s="181"/>
      <c r="K90" s="182">
        <f>ROUND(E90*J90,2)</f>
        <v>0</v>
      </c>
      <c r="L90" s="182">
        <v>21</v>
      </c>
      <c r="M90" s="182">
        <f>G90*(1+L90/100)</f>
        <v>3308.8417999999997</v>
      </c>
      <c r="N90" s="182">
        <v>0</v>
      </c>
      <c r="O90" s="182">
        <f>ROUND(E90*N90,2)</f>
        <v>0</v>
      </c>
      <c r="P90" s="182">
        <v>0</v>
      </c>
      <c r="Q90" s="182">
        <f>ROUND(E90*P90,2)</f>
        <v>0</v>
      </c>
      <c r="R90" s="182" t="s">
        <v>289</v>
      </c>
      <c r="S90" s="182" t="s">
        <v>185</v>
      </c>
      <c r="T90" s="183" t="s">
        <v>185</v>
      </c>
      <c r="U90" s="160">
        <v>0.105</v>
      </c>
      <c r="V90" s="160">
        <f>ROUND(E90*U90,2)</f>
        <v>5.84</v>
      </c>
      <c r="W90" s="160"/>
      <c r="X90" s="160" t="s">
        <v>330</v>
      </c>
      <c r="Y90" s="151"/>
      <c r="Z90" s="151"/>
      <c r="AA90" s="151"/>
      <c r="AB90" s="151"/>
      <c r="AC90" s="151"/>
      <c r="AD90" s="151"/>
      <c r="AE90" s="151"/>
      <c r="AF90" s="151"/>
      <c r="AG90" s="151" t="s">
        <v>331</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332</v>
      </c>
      <c r="D91" s="164"/>
      <c r="E91" s="165"/>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88" t="s">
        <v>2896</v>
      </c>
      <c r="D92" s="164"/>
      <c r="E92" s="165"/>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0</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88" t="s">
        <v>2898</v>
      </c>
      <c r="D93" s="164"/>
      <c r="E93" s="165">
        <v>55.580800000000004</v>
      </c>
      <c r="F93" s="160"/>
      <c r="G93" s="160"/>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192</v>
      </c>
      <c r="AH93" s="151">
        <v>0</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ht="20.399999999999999" outlineLevel="1" x14ac:dyDescent="0.25">
      <c r="A94" s="177">
        <v>58</v>
      </c>
      <c r="B94" s="178" t="s">
        <v>575</v>
      </c>
      <c r="C94" s="187" t="s">
        <v>576</v>
      </c>
      <c r="D94" s="179" t="s">
        <v>299</v>
      </c>
      <c r="E94" s="180">
        <v>2.7790400000000002</v>
      </c>
      <c r="F94" s="181">
        <v>1872</v>
      </c>
      <c r="G94" s="182">
        <f>ROUND(E94*F94,2)</f>
        <v>5202.3599999999997</v>
      </c>
      <c r="H94" s="181"/>
      <c r="I94" s="182">
        <f>ROUND(E94*H94,2)</f>
        <v>0</v>
      </c>
      <c r="J94" s="181"/>
      <c r="K94" s="182">
        <f>ROUND(E94*J94,2)</f>
        <v>0</v>
      </c>
      <c r="L94" s="182">
        <v>21</v>
      </c>
      <c r="M94" s="182">
        <f>G94*(1+L94/100)</f>
        <v>6294.8555999999999</v>
      </c>
      <c r="N94" s="182">
        <v>0</v>
      </c>
      <c r="O94" s="182">
        <f>ROUND(E94*N94,2)</f>
        <v>0</v>
      </c>
      <c r="P94" s="182">
        <v>0</v>
      </c>
      <c r="Q94" s="182">
        <f>ROUND(E94*P94,2)</f>
        <v>0</v>
      </c>
      <c r="R94" s="182" t="s">
        <v>289</v>
      </c>
      <c r="S94" s="182" t="s">
        <v>185</v>
      </c>
      <c r="T94" s="183" t="s">
        <v>185</v>
      </c>
      <c r="U94" s="160">
        <v>0</v>
      </c>
      <c r="V94" s="160">
        <f>ROUND(E94*U94,2)</f>
        <v>0</v>
      </c>
      <c r="W94" s="160"/>
      <c r="X94" s="160" t="s">
        <v>330</v>
      </c>
      <c r="Y94" s="151"/>
      <c r="Z94" s="151"/>
      <c r="AA94" s="151"/>
      <c r="AB94" s="151"/>
      <c r="AC94" s="151"/>
      <c r="AD94" s="151"/>
      <c r="AE94" s="151"/>
      <c r="AF94" s="151"/>
      <c r="AG94" s="151" t="s">
        <v>331</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188" t="s">
        <v>332</v>
      </c>
      <c r="D95" s="164"/>
      <c r="E95" s="165"/>
      <c r="F95" s="160"/>
      <c r="G95" s="16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192</v>
      </c>
      <c r="AH95" s="151">
        <v>0</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2896</v>
      </c>
      <c r="D96" s="164"/>
      <c r="E96" s="165"/>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2897</v>
      </c>
      <c r="D97" s="164"/>
      <c r="E97" s="165">
        <v>2.7790400000000002</v>
      </c>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x14ac:dyDescent="0.25">
      <c r="A98" s="167" t="s">
        <v>181</v>
      </c>
      <c r="B98" s="168" t="s">
        <v>128</v>
      </c>
      <c r="C98" s="186" t="s">
        <v>129</v>
      </c>
      <c r="D98" s="169"/>
      <c r="E98" s="170"/>
      <c r="F98" s="171"/>
      <c r="G98" s="171">
        <f>SUMIF(AG99:AG108,"&lt;&gt;NOR",G99:G108)</f>
        <v>25900.769999999997</v>
      </c>
      <c r="H98" s="171"/>
      <c r="I98" s="171">
        <f>SUM(I99:I108)</f>
        <v>0</v>
      </c>
      <c r="J98" s="171"/>
      <c r="K98" s="171">
        <f>SUM(K99:K108)</f>
        <v>0</v>
      </c>
      <c r="L98" s="171"/>
      <c r="M98" s="171">
        <f>SUM(M99:M108)</f>
        <v>31339.931699999997</v>
      </c>
      <c r="N98" s="171"/>
      <c r="O98" s="171">
        <f>SUM(O99:O108)</f>
        <v>0</v>
      </c>
      <c r="P98" s="171"/>
      <c r="Q98" s="171">
        <f>SUM(Q99:Q108)</f>
        <v>0</v>
      </c>
      <c r="R98" s="171"/>
      <c r="S98" s="171"/>
      <c r="T98" s="172"/>
      <c r="U98" s="166"/>
      <c r="V98" s="166">
        <f>SUM(V99:V108)</f>
        <v>10.66</v>
      </c>
      <c r="W98" s="166"/>
      <c r="X98" s="166"/>
      <c r="AG98" t="s">
        <v>182</v>
      </c>
    </row>
    <row r="99" spans="1:60" ht="30.6" outlineLevel="1" x14ac:dyDescent="0.25">
      <c r="A99" s="177">
        <v>59</v>
      </c>
      <c r="B99" s="178" t="s">
        <v>297</v>
      </c>
      <c r="C99" s="187" t="s">
        <v>298</v>
      </c>
      <c r="D99" s="179" t="s">
        <v>299</v>
      </c>
      <c r="E99" s="180">
        <v>1.9375199999999999</v>
      </c>
      <c r="F99" s="181">
        <v>7080</v>
      </c>
      <c r="G99" s="182">
        <f>ROUND(E99*F99,2)</f>
        <v>13717.64</v>
      </c>
      <c r="H99" s="181"/>
      <c r="I99" s="182">
        <f>ROUND(E99*H99,2)</f>
        <v>0</v>
      </c>
      <c r="J99" s="181"/>
      <c r="K99" s="182">
        <f>ROUND(E99*J99,2)</f>
        <v>0</v>
      </c>
      <c r="L99" s="182">
        <v>21</v>
      </c>
      <c r="M99" s="182">
        <f>G99*(1+L99/100)</f>
        <v>16598.344399999998</v>
      </c>
      <c r="N99" s="182">
        <v>0</v>
      </c>
      <c r="O99" s="182">
        <f>ROUND(E99*N99,2)</f>
        <v>0</v>
      </c>
      <c r="P99" s="182">
        <v>0</v>
      </c>
      <c r="Q99" s="182">
        <f>ROUND(E99*P99,2)</f>
        <v>0</v>
      </c>
      <c r="R99" s="182" t="s">
        <v>256</v>
      </c>
      <c r="S99" s="182" t="s">
        <v>185</v>
      </c>
      <c r="T99" s="183" t="s">
        <v>185</v>
      </c>
      <c r="U99" s="160">
        <v>5.5</v>
      </c>
      <c r="V99" s="160">
        <f>ROUND(E99*U99,2)</f>
        <v>10.66</v>
      </c>
      <c r="W99" s="160"/>
      <c r="X99" s="160" t="s">
        <v>300</v>
      </c>
      <c r="Y99" s="151"/>
      <c r="Z99" s="151"/>
      <c r="AA99" s="151"/>
      <c r="AB99" s="151"/>
      <c r="AC99" s="151"/>
      <c r="AD99" s="151"/>
      <c r="AE99" s="151"/>
      <c r="AF99" s="151"/>
      <c r="AG99" s="151" t="s">
        <v>301</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269" t="s">
        <v>302</v>
      </c>
      <c r="D100" s="270"/>
      <c r="E100" s="270"/>
      <c r="F100" s="270"/>
      <c r="G100" s="270"/>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251</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188" t="s">
        <v>303</v>
      </c>
      <c r="D101" s="164"/>
      <c r="E101" s="165"/>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2899</v>
      </c>
      <c r="D102" s="164"/>
      <c r="E102" s="165"/>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2900</v>
      </c>
      <c r="D103" s="164"/>
      <c r="E103" s="165">
        <v>1.9375199999999999</v>
      </c>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ht="40.799999999999997" outlineLevel="1" x14ac:dyDescent="0.25">
      <c r="A104" s="177">
        <v>60</v>
      </c>
      <c r="B104" s="178" t="s">
        <v>306</v>
      </c>
      <c r="C104" s="187" t="s">
        <v>307</v>
      </c>
      <c r="D104" s="179" t="s">
        <v>299</v>
      </c>
      <c r="E104" s="180">
        <v>1.9375199999999999</v>
      </c>
      <c r="F104" s="181">
        <v>6288</v>
      </c>
      <c r="G104" s="182">
        <f>ROUND(E104*F104,2)</f>
        <v>12183.13</v>
      </c>
      <c r="H104" s="181"/>
      <c r="I104" s="182">
        <f>ROUND(E104*H104,2)</f>
        <v>0</v>
      </c>
      <c r="J104" s="181"/>
      <c r="K104" s="182">
        <f>ROUND(E104*J104,2)</f>
        <v>0</v>
      </c>
      <c r="L104" s="182">
        <v>21</v>
      </c>
      <c r="M104" s="182">
        <f>G104*(1+L104/100)</f>
        <v>14741.587299999999</v>
      </c>
      <c r="N104" s="182">
        <v>0</v>
      </c>
      <c r="O104" s="182">
        <f>ROUND(E104*N104,2)</f>
        <v>0</v>
      </c>
      <c r="P104" s="182">
        <v>0</v>
      </c>
      <c r="Q104" s="182">
        <f>ROUND(E104*P104,2)</f>
        <v>0</v>
      </c>
      <c r="R104" s="182" t="s">
        <v>256</v>
      </c>
      <c r="S104" s="182" t="s">
        <v>185</v>
      </c>
      <c r="T104" s="183" t="s">
        <v>185</v>
      </c>
      <c r="U104" s="160">
        <v>0</v>
      </c>
      <c r="V104" s="160">
        <f>ROUND(E104*U104,2)</f>
        <v>0</v>
      </c>
      <c r="W104" s="160"/>
      <c r="X104" s="160" t="s">
        <v>300</v>
      </c>
      <c r="Y104" s="151"/>
      <c r="Z104" s="151"/>
      <c r="AA104" s="151"/>
      <c r="AB104" s="151"/>
      <c r="AC104" s="151"/>
      <c r="AD104" s="151"/>
      <c r="AE104" s="151"/>
      <c r="AF104" s="151"/>
      <c r="AG104" s="151" t="s">
        <v>301</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269" t="s">
        <v>302</v>
      </c>
      <c r="D105" s="270"/>
      <c r="E105" s="270"/>
      <c r="F105" s="270"/>
      <c r="G105" s="27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251</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88" t="s">
        <v>303</v>
      </c>
      <c r="D106" s="164"/>
      <c r="E106" s="165"/>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0</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88" t="s">
        <v>2899</v>
      </c>
      <c r="D107" s="164"/>
      <c r="E107" s="165"/>
      <c r="F107" s="160"/>
      <c r="G107" s="160"/>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192</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188" t="s">
        <v>2900</v>
      </c>
      <c r="D108" s="164"/>
      <c r="E108" s="165">
        <v>1.9375199999999999</v>
      </c>
      <c r="F108" s="160"/>
      <c r="G108" s="160"/>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192</v>
      </c>
      <c r="AH108" s="151">
        <v>0</v>
      </c>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x14ac:dyDescent="0.25">
      <c r="A109" s="167" t="s">
        <v>181</v>
      </c>
      <c r="B109" s="168" t="s">
        <v>146</v>
      </c>
      <c r="C109" s="186" t="s">
        <v>147</v>
      </c>
      <c r="D109" s="169"/>
      <c r="E109" s="170"/>
      <c r="F109" s="171"/>
      <c r="G109" s="171">
        <f>SUMIF(AG110:AG113,"&lt;&gt;NOR",G110:G113)</f>
        <v>59865.78</v>
      </c>
      <c r="H109" s="171"/>
      <c r="I109" s="171">
        <f>SUM(I110:I113)</f>
        <v>0</v>
      </c>
      <c r="J109" s="171"/>
      <c r="K109" s="171">
        <f>SUM(K110:K113)</f>
        <v>0</v>
      </c>
      <c r="L109" s="171"/>
      <c r="M109" s="171">
        <f>SUM(M110:M113)</f>
        <v>72437.593800000002</v>
      </c>
      <c r="N109" s="171"/>
      <c r="O109" s="171">
        <f>SUM(O110:O113)</f>
        <v>0</v>
      </c>
      <c r="P109" s="171"/>
      <c r="Q109" s="171">
        <f>SUM(Q110:Q113)</f>
        <v>0</v>
      </c>
      <c r="R109" s="171"/>
      <c r="S109" s="171"/>
      <c r="T109" s="172"/>
      <c r="U109" s="166"/>
      <c r="V109" s="166">
        <f>SUM(V110:V113)</f>
        <v>0</v>
      </c>
      <c r="W109" s="166"/>
      <c r="X109" s="166"/>
      <c r="AG109" t="s">
        <v>182</v>
      </c>
    </row>
    <row r="110" spans="1:60" outlineLevel="1" x14ac:dyDescent="0.25">
      <c r="A110" s="196">
        <v>61</v>
      </c>
      <c r="B110" s="197" t="s">
        <v>2901</v>
      </c>
      <c r="C110" s="203" t="s">
        <v>2902</v>
      </c>
      <c r="D110" s="198" t="s">
        <v>2903</v>
      </c>
      <c r="E110" s="199">
        <v>1</v>
      </c>
      <c r="F110" s="200">
        <v>5913.3</v>
      </c>
      <c r="G110" s="201">
        <f>ROUND(E110*F110,2)</f>
        <v>5913.3</v>
      </c>
      <c r="H110" s="200"/>
      <c r="I110" s="201">
        <f>ROUND(E110*H110,2)</f>
        <v>0</v>
      </c>
      <c r="J110" s="200"/>
      <c r="K110" s="201">
        <f>ROUND(E110*J110,2)</f>
        <v>0</v>
      </c>
      <c r="L110" s="201">
        <v>21</v>
      </c>
      <c r="M110" s="201">
        <f>G110*(1+L110/100)</f>
        <v>7155.0929999999998</v>
      </c>
      <c r="N110" s="201">
        <v>0</v>
      </c>
      <c r="O110" s="201">
        <f>ROUND(E110*N110,2)</f>
        <v>0</v>
      </c>
      <c r="P110" s="201">
        <v>0</v>
      </c>
      <c r="Q110" s="201">
        <f>ROUND(E110*P110,2)</f>
        <v>0</v>
      </c>
      <c r="R110" s="201"/>
      <c r="S110" s="201" t="s">
        <v>277</v>
      </c>
      <c r="T110" s="202" t="s">
        <v>186</v>
      </c>
      <c r="U110" s="160">
        <v>0</v>
      </c>
      <c r="V110" s="160">
        <f>ROUND(E110*U110,2)</f>
        <v>0</v>
      </c>
      <c r="W110" s="160"/>
      <c r="X110" s="160" t="s">
        <v>310</v>
      </c>
      <c r="Y110" s="151"/>
      <c r="Z110" s="151"/>
      <c r="AA110" s="151"/>
      <c r="AB110" s="151"/>
      <c r="AC110" s="151"/>
      <c r="AD110" s="151"/>
      <c r="AE110" s="151"/>
      <c r="AF110" s="151"/>
      <c r="AG110" s="151" t="s">
        <v>311</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96">
        <v>62</v>
      </c>
      <c r="B111" s="197" t="s">
        <v>2904</v>
      </c>
      <c r="C111" s="203" t="s">
        <v>2905</v>
      </c>
      <c r="D111" s="198" t="s">
        <v>2906</v>
      </c>
      <c r="E111" s="199">
        <v>16</v>
      </c>
      <c r="F111" s="200">
        <v>885.96</v>
      </c>
      <c r="G111" s="201">
        <f>ROUND(E111*F111,2)</f>
        <v>14175.36</v>
      </c>
      <c r="H111" s="200"/>
      <c r="I111" s="201">
        <f>ROUND(E111*H111,2)</f>
        <v>0</v>
      </c>
      <c r="J111" s="200"/>
      <c r="K111" s="201">
        <f>ROUND(E111*J111,2)</f>
        <v>0</v>
      </c>
      <c r="L111" s="201">
        <v>21</v>
      </c>
      <c r="M111" s="201">
        <f>G111*(1+L111/100)</f>
        <v>17152.185600000001</v>
      </c>
      <c r="N111" s="201">
        <v>0</v>
      </c>
      <c r="O111" s="201">
        <f>ROUND(E111*N111,2)</f>
        <v>0</v>
      </c>
      <c r="P111" s="201">
        <v>0</v>
      </c>
      <c r="Q111" s="201">
        <f>ROUND(E111*P111,2)</f>
        <v>0</v>
      </c>
      <c r="R111" s="201"/>
      <c r="S111" s="201" t="s">
        <v>277</v>
      </c>
      <c r="T111" s="202" t="s">
        <v>186</v>
      </c>
      <c r="U111" s="160">
        <v>0</v>
      </c>
      <c r="V111" s="160">
        <f>ROUND(E111*U111,2)</f>
        <v>0</v>
      </c>
      <c r="W111" s="160"/>
      <c r="X111" s="160" t="s">
        <v>239</v>
      </c>
      <c r="Y111" s="151"/>
      <c r="Z111" s="151"/>
      <c r="AA111" s="151"/>
      <c r="AB111" s="151"/>
      <c r="AC111" s="151"/>
      <c r="AD111" s="151"/>
      <c r="AE111" s="151"/>
      <c r="AF111" s="151"/>
      <c r="AG111" s="151" t="s">
        <v>282</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96">
        <v>63</v>
      </c>
      <c r="B112" s="197" t="s">
        <v>2907</v>
      </c>
      <c r="C112" s="203" t="s">
        <v>2908</v>
      </c>
      <c r="D112" s="198" t="s">
        <v>2906</v>
      </c>
      <c r="E112" s="199">
        <v>8</v>
      </c>
      <c r="F112" s="200">
        <v>885.96</v>
      </c>
      <c r="G112" s="201">
        <f>ROUND(E112*F112,2)</f>
        <v>7087.68</v>
      </c>
      <c r="H112" s="200"/>
      <c r="I112" s="201">
        <f>ROUND(E112*H112,2)</f>
        <v>0</v>
      </c>
      <c r="J112" s="200"/>
      <c r="K112" s="201">
        <f>ROUND(E112*J112,2)</f>
        <v>0</v>
      </c>
      <c r="L112" s="201">
        <v>21</v>
      </c>
      <c r="M112" s="201">
        <f>G112*(1+L112/100)</f>
        <v>8576.0928000000004</v>
      </c>
      <c r="N112" s="201">
        <v>0</v>
      </c>
      <c r="O112" s="201">
        <f>ROUND(E112*N112,2)</f>
        <v>0</v>
      </c>
      <c r="P112" s="201">
        <v>0</v>
      </c>
      <c r="Q112" s="201">
        <f>ROUND(E112*P112,2)</f>
        <v>0</v>
      </c>
      <c r="R112" s="201"/>
      <c r="S112" s="201" t="s">
        <v>277</v>
      </c>
      <c r="T112" s="202" t="s">
        <v>186</v>
      </c>
      <c r="U112" s="160">
        <v>0</v>
      </c>
      <c r="V112" s="160">
        <f>ROUND(E112*U112,2)</f>
        <v>0</v>
      </c>
      <c r="W112" s="160"/>
      <c r="X112" s="160" t="s">
        <v>239</v>
      </c>
      <c r="Y112" s="151"/>
      <c r="Z112" s="151"/>
      <c r="AA112" s="151"/>
      <c r="AB112" s="151"/>
      <c r="AC112" s="151"/>
      <c r="AD112" s="151"/>
      <c r="AE112" s="151"/>
      <c r="AF112" s="151"/>
      <c r="AG112" s="151" t="s">
        <v>282</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96">
        <v>64</v>
      </c>
      <c r="B113" s="197" t="s">
        <v>2909</v>
      </c>
      <c r="C113" s="203" t="s">
        <v>2910</v>
      </c>
      <c r="D113" s="198" t="s">
        <v>2786</v>
      </c>
      <c r="E113" s="199">
        <v>168</v>
      </c>
      <c r="F113" s="200">
        <v>194.58</v>
      </c>
      <c r="G113" s="201">
        <f>ROUND(E113*F113,2)</f>
        <v>32689.439999999999</v>
      </c>
      <c r="H113" s="200"/>
      <c r="I113" s="201">
        <f>ROUND(E113*H113,2)</f>
        <v>0</v>
      </c>
      <c r="J113" s="200"/>
      <c r="K113" s="201">
        <f>ROUND(E113*J113,2)</f>
        <v>0</v>
      </c>
      <c r="L113" s="201">
        <v>21</v>
      </c>
      <c r="M113" s="201">
        <f>G113*(1+L113/100)</f>
        <v>39554.222399999999</v>
      </c>
      <c r="N113" s="201">
        <v>0</v>
      </c>
      <c r="O113" s="201">
        <f>ROUND(E113*N113,2)</f>
        <v>0</v>
      </c>
      <c r="P113" s="201">
        <v>0</v>
      </c>
      <c r="Q113" s="201">
        <f>ROUND(E113*P113,2)</f>
        <v>0</v>
      </c>
      <c r="R113" s="201"/>
      <c r="S113" s="201" t="s">
        <v>277</v>
      </c>
      <c r="T113" s="202" t="s">
        <v>186</v>
      </c>
      <c r="U113" s="160">
        <v>0</v>
      </c>
      <c r="V113" s="160">
        <f>ROUND(E113*U113,2)</f>
        <v>0</v>
      </c>
      <c r="W113" s="160"/>
      <c r="X113" s="160" t="s">
        <v>239</v>
      </c>
      <c r="Y113" s="151"/>
      <c r="Z113" s="151"/>
      <c r="AA113" s="151"/>
      <c r="AB113" s="151"/>
      <c r="AC113" s="151"/>
      <c r="AD113" s="151"/>
      <c r="AE113" s="151"/>
      <c r="AF113" s="151"/>
      <c r="AG113" s="151" t="s">
        <v>282</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x14ac:dyDescent="0.25">
      <c r="A114" s="167" t="s">
        <v>181</v>
      </c>
      <c r="B114" s="168" t="s">
        <v>146</v>
      </c>
      <c r="C114" s="186" t="s">
        <v>28</v>
      </c>
      <c r="D114" s="169"/>
      <c r="E114" s="170"/>
      <c r="F114" s="171"/>
      <c r="G114" s="171">
        <f>SUMIF(AG115:AG120,"&lt;&gt;NOR",G115:G120)</f>
        <v>146888.57999999999</v>
      </c>
      <c r="H114" s="171"/>
      <c r="I114" s="171">
        <f>SUM(I115:I120)</f>
        <v>0</v>
      </c>
      <c r="J114" s="171"/>
      <c r="K114" s="171">
        <f>SUM(K115:K120)</f>
        <v>0</v>
      </c>
      <c r="L114" s="171"/>
      <c r="M114" s="171">
        <f>SUM(M115:M120)</f>
        <v>177735.18180000002</v>
      </c>
      <c r="N114" s="171"/>
      <c r="O114" s="171">
        <f>SUM(O115:O120)</f>
        <v>0</v>
      </c>
      <c r="P114" s="171"/>
      <c r="Q114" s="171">
        <f>SUM(Q115:Q120)</f>
        <v>0</v>
      </c>
      <c r="R114" s="171"/>
      <c r="S114" s="171"/>
      <c r="T114" s="172"/>
      <c r="U114" s="166"/>
      <c r="V114" s="166">
        <f>SUM(V115:V120)</f>
        <v>0</v>
      </c>
      <c r="W114" s="166"/>
      <c r="X114" s="166"/>
      <c r="AG114" t="s">
        <v>182</v>
      </c>
    </row>
    <row r="115" spans="1:60" outlineLevel="1" x14ac:dyDescent="0.25">
      <c r="A115" s="196">
        <v>65</v>
      </c>
      <c r="B115" s="197" t="s">
        <v>2911</v>
      </c>
      <c r="C115" s="203" t="s">
        <v>2912</v>
      </c>
      <c r="D115" s="198" t="s">
        <v>2903</v>
      </c>
      <c r="E115" s="199">
        <v>1</v>
      </c>
      <c r="F115" s="200">
        <v>15812.04</v>
      </c>
      <c r="G115" s="201">
        <f t="shared" ref="G115:G120" si="21">ROUND(E115*F115,2)</f>
        <v>15812.04</v>
      </c>
      <c r="H115" s="200"/>
      <c r="I115" s="201">
        <f t="shared" ref="I115:I120" si="22">ROUND(E115*H115,2)</f>
        <v>0</v>
      </c>
      <c r="J115" s="200"/>
      <c r="K115" s="201">
        <f t="shared" ref="K115:K120" si="23">ROUND(E115*J115,2)</f>
        <v>0</v>
      </c>
      <c r="L115" s="201">
        <v>21</v>
      </c>
      <c r="M115" s="201">
        <f t="shared" ref="M115:M120" si="24">G115*(1+L115/100)</f>
        <v>19132.5684</v>
      </c>
      <c r="N115" s="201">
        <v>0</v>
      </c>
      <c r="O115" s="201">
        <f t="shared" ref="O115:O120" si="25">ROUND(E115*N115,2)</f>
        <v>0</v>
      </c>
      <c r="P115" s="201">
        <v>0</v>
      </c>
      <c r="Q115" s="201">
        <f t="shared" ref="Q115:Q120" si="26">ROUND(E115*P115,2)</f>
        <v>0</v>
      </c>
      <c r="R115" s="201"/>
      <c r="S115" s="201" t="s">
        <v>277</v>
      </c>
      <c r="T115" s="202" t="s">
        <v>186</v>
      </c>
      <c r="U115" s="160">
        <v>0</v>
      </c>
      <c r="V115" s="160">
        <f t="shared" ref="V115:V120" si="27">ROUND(E115*U115,2)</f>
        <v>0</v>
      </c>
      <c r="W115" s="160"/>
      <c r="X115" s="160" t="s">
        <v>310</v>
      </c>
      <c r="Y115" s="151"/>
      <c r="Z115" s="151"/>
      <c r="AA115" s="151"/>
      <c r="AB115" s="151"/>
      <c r="AC115" s="151"/>
      <c r="AD115" s="151"/>
      <c r="AE115" s="151"/>
      <c r="AF115" s="151"/>
      <c r="AG115" s="151" t="s">
        <v>311</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96">
        <v>66</v>
      </c>
      <c r="B116" s="197" t="s">
        <v>2913</v>
      </c>
      <c r="C116" s="203" t="s">
        <v>2914</v>
      </c>
      <c r="D116" s="198" t="s">
        <v>2903</v>
      </c>
      <c r="E116" s="199">
        <v>1</v>
      </c>
      <c r="F116" s="200">
        <v>20132.82</v>
      </c>
      <c r="G116" s="201">
        <f t="shared" si="21"/>
        <v>20132.82</v>
      </c>
      <c r="H116" s="200"/>
      <c r="I116" s="201">
        <f t="shared" si="22"/>
        <v>0</v>
      </c>
      <c r="J116" s="200"/>
      <c r="K116" s="201">
        <f t="shared" si="23"/>
        <v>0</v>
      </c>
      <c r="L116" s="201">
        <v>21</v>
      </c>
      <c r="M116" s="201">
        <f t="shared" si="24"/>
        <v>24360.712199999998</v>
      </c>
      <c r="N116" s="201">
        <v>0</v>
      </c>
      <c r="O116" s="201">
        <f t="shared" si="25"/>
        <v>0</v>
      </c>
      <c r="P116" s="201">
        <v>0</v>
      </c>
      <c r="Q116" s="201">
        <f t="shared" si="26"/>
        <v>0</v>
      </c>
      <c r="R116" s="201"/>
      <c r="S116" s="201" t="s">
        <v>277</v>
      </c>
      <c r="T116" s="202" t="s">
        <v>186</v>
      </c>
      <c r="U116" s="160">
        <v>0</v>
      </c>
      <c r="V116" s="160">
        <f t="shared" si="27"/>
        <v>0</v>
      </c>
      <c r="W116" s="160"/>
      <c r="X116" s="160" t="s">
        <v>310</v>
      </c>
      <c r="Y116" s="151"/>
      <c r="Z116" s="151"/>
      <c r="AA116" s="151"/>
      <c r="AB116" s="151"/>
      <c r="AC116" s="151"/>
      <c r="AD116" s="151"/>
      <c r="AE116" s="151"/>
      <c r="AF116" s="151"/>
      <c r="AG116" s="151" t="s">
        <v>311</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96">
        <v>67</v>
      </c>
      <c r="B117" s="197" t="s">
        <v>2915</v>
      </c>
      <c r="C117" s="203" t="s">
        <v>2916</v>
      </c>
      <c r="D117" s="198" t="s">
        <v>2903</v>
      </c>
      <c r="E117" s="199">
        <v>1</v>
      </c>
      <c r="F117" s="200">
        <v>37039.199999999997</v>
      </c>
      <c r="G117" s="201">
        <f t="shared" si="21"/>
        <v>37039.199999999997</v>
      </c>
      <c r="H117" s="200"/>
      <c r="I117" s="201">
        <f t="shared" si="22"/>
        <v>0</v>
      </c>
      <c r="J117" s="200"/>
      <c r="K117" s="201">
        <f t="shared" si="23"/>
        <v>0</v>
      </c>
      <c r="L117" s="201">
        <v>21</v>
      </c>
      <c r="M117" s="201">
        <f t="shared" si="24"/>
        <v>44817.431999999993</v>
      </c>
      <c r="N117" s="201">
        <v>0</v>
      </c>
      <c r="O117" s="201">
        <f t="shared" si="25"/>
        <v>0</v>
      </c>
      <c r="P117" s="201">
        <v>0</v>
      </c>
      <c r="Q117" s="201">
        <f t="shared" si="26"/>
        <v>0</v>
      </c>
      <c r="R117" s="201"/>
      <c r="S117" s="201" t="s">
        <v>277</v>
      </c>
      <c r="T117" s="202" t="s">
        <v>186</v>
      </c>
      <c r="U117" s="160">
        <v>0</v>
      </c>
      <c r="V117" s="160">
        <f t="shared" si="27"/>
        <v>0</v>
      </c>
      <c r="W117" s="160"/>
      <c r="X117" s="160" t="s">
        <v>310</v>
      </c>
      <c r="Y117" s="151"/>
      <c r="Z117" s="151"/>
      <c r="AA117" s="151"/>
      <c r="AB117" s="151"/>
      <c r="AC117" s="151"/>
      <c r="AD117" s="151"/>
      <c r="AE117" s="151"/>
      <c r="AF117" s="151"/>
      <c r="AG117" s="151" t="s">
        <v>311</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96">
        <v>68</v>
      </c>
      <c r="B118" s="197" t="s">
        <v>2917</v>
      </c>
      <c r="C118" s="203" t="s">
        <v>2918</v>
      </c>
      <c r="D118" s="198" t="s">
        <v>2903</v>
      </c>
      <c r="E118" s="199">
        <v>1</v>
      </c>
      <c r="F118" s="200">
        <v>33920.400000000001</v>
      </c>
      <c r="G118" s="201">
        <f t="shared" si="21"/>
        <v>33920.400000000001</v>
      </c>
      <c r="H118" s="200"/>
      <c r="I118" s="201">
        <f t="shared" si="22"/>
        <v>0</v>
      </c>
      <c r="J118" s="200"/>
      <c r="K118" s="201">
        <f t="shared" si="23"/>
        <v>0</v>
      </c>
      <c r="L118" s="201">
        <v>21</v>
      </c>
      <c r="M118" s="201">
        <f t="shared" si="24"/>
        <v>41043.684000000001</v>
      </c>
      <c r="N118" s="201">
        <v>0</v>
      </c>
      <c r="O118" s="201">
        <f t="shared" si="25"/>
        <v>0</v>
      </c>
      <c r="P118" s="201">
        <v>0</v>
      </c>
      <c r="Q118" s="201">
        <f t="shared" si="26"/>
        <v>0</v>
      </c>
      <c r="R118" s="201"/>
      <c r="S118" s="201" t="s">
        <v>277</v>
      </c>
      <c r="T118" s="202" t="s">
        <v>186</v>
      </c>
      <c r="U118" s="160">
        <v>0</v>
      </c>
      <c r="V118" s="160">
        <f t="shared" si="27"/>
        <v>0</v>
      </c>
      <c r="W118" s="160"/>
      <c r="X118" s="160" t="s">
        <v>310</v>
      </c>
      <c r="Y118" s="151"/>
      <c r="Z118" s="151"/>
      <c r="AA118" s="151"/>
      <c r="AB118" s="151"/>
      <c r="AC118" s="151"/>
      <c r="AD118" s="151"/>
      <c r="AE118" s="151"/>
      <c r="AF118" s="151"/>
      <c r="AG118" s="151" t="s">
        <v>311</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96">
        <v>69</v>
      </c>
      <c r="B119" s="197" t="s">
        <v>2919</v>
      </c>
      <c r="C119" s="203" t="s">
        <v>2920</v>
      </c>
      <c r="D119" s="198" t="s">
        <v>2903</v>
      </c>
      <c r="E119" s="199">
        <v>1</v>
      </c>
      <c r="F119" s="200">
        <v>17229.3</v>
      </c>
      <c r="G119" s="201">
        <f t="shared" si="21"/>
        <v>17229.3</v>
      </c>
      <c r="H119" s="200"/>
      <c r="I119" s="201">
        <f t="shared" si="22"/>
        <v>0</v>
      </c>
      <c r="J119" s="200"/>
      <c r="K119" s="201">
        <f t="shared" si="23"/>
        <v>0</v>
      </c>
      <c r="L119" s="201">
        <v>21</v>
      </c>
      <c r="M119" s="201">
        <f t="shared" si="24"/>
        <v>20847.452999999998</v>
      </c>
      <c r="N119" s="201">
        <v>0</v>
      </c>
      <c r="O119" s="201">
        <f t="shared" si="25"/>
        <v>0</v>
      </c>
      <c r="P119" s="201">
        <v>0</v>
      </c>
      <c r="Q119" s="201">
        <f t="shared" si="26"/>
        <v>0</v>
      </c>
      <c r="R119" s="201"/>
      <c r="S119" s="201" t="s">
        <v>277</v>
      </c>
      <c r="T119" s="202" t="s">
        <v>186</v>
      </c>
      <c r="U119" s="160">
        <v>0</v>
      </c>
      <c r="V119" s="160">
        <f t="shared" si="27"/>
        <v>0</v>
      </c>
      <c r="W119" s="160"/>
      <c r="X119" s="160" t="s">
        <v>310</v>
      </c>
      <c r="Y119" s="151"/>
      <c r="Z119" s="151"/>
      <c r="AA119" s="151"/>
      <c r="AB119" s="151"/>
      <c r="AC119" s="151"/>
      <c r="AD119" s="151"/>
      <c r="AE119" s="151"/>
      <c r="AF119" s="151"/>
      <c r="AG119" s="151" t="s">
        <v>311</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77">
        <v>70</v>
      </c>
      <c r="B120" s="178" t="s">
        <v>2921</v>
      </c>
      <c r="C120" s="187" t="s">
        <v>2922</v>
      </c>
      <c r="D120" s="179" t="s">
        <v>2903</v>
      </c>
      <c r="E120" s="180">
        <v>1</v>
      </c>
      <c r="F120" s="181">
        <v>22754.82</v>
      </c>
      <c r="G120" s="182">
        <f t="shared" si="21"/>
        <v>22754.82</v>
      </c>
      <c r="H120" s="181"/>
      <c r="I120" s="182">
        <f t="shared" si="22"/>
        <v>0</v>
      </c>
      <c r="J120" s="181"/>
      <c r="K120" s="182">
        <f t="shared" si="23"/>
        <v>0</v>
      </c>
      <c r="L120" s="182">
        <v>21</v>
      </c>
      <c r="M120" s="182">
        <f t="shared" si="24"/>
        <v>27533.332199999997</v>
      </c>
      <c r="N120" s="182">
        <v>0</v>
      </c>
      <c r="O120" s="182">
        <f t="shared" si="25"/>
        <v>0</v>
      </c>
      <c r="P120" s="182">
        <v>0</v>
      </c>
      <c r="Q120" s="182">
        <f t="shared" si="26"/>
        <v>0</v>
      </c>
      <c r="R120" s="182"/>
      <c r="S120" s="182" t="s">
        <v>277</v>
      </c>
      <c r="T120" s="183" t="s">
        <v>186</v>
      </c>
      <c r="U120" s="160">
        <v>0</v>
      </c>
      <c r="V120" s="160">
        <f t="shared" si="27"/>
        <v>0</v>
      </c>
      <c r="W120" s="160"/>
      <c r="X120" s="160" t="s">
        <v>2923</v>
      </c>
      <c r="Y120" s="151"/>
      <c r="Z120" s="151"/>
      <c r="AA120" s="151"/>
      <c r="AB120" s="151"/>
      <c r="AC120" s="151"/>
      <c r="AD120" s="151"/>
      <c r="AE120" s="151"/>
      <c r="AF120" s="151"/>
      <c r="AG120" s="151" t="s">
        <v>2924</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x14ac:dyDescent="0.25">
      <c r="A121" s="3"/>
      <c r="B121" s="4"/>
      <c r="C121" s="189"/>
      <c r="D121" s="6"/>
      <c r="E121" s="3"/>
      <c r="F121" s="3"/>
      <c r="G121" s="3"/>
      <c r="H121" s="3"/>
      <c r="I121" s="3"/>
      <c r="J121" s="3"/>
      <c r="K121" s="3"/>
      <c r="L121" s="3"/>
      <c r="M121" s="3"/>
      <c r="N121" s="3"/>
      <c r="O121" s="3"/>
      <c r="P121" s="3"/>
      <c r="Q121" s="3"/>
      <c r="R121" s="3"/>
      <c r="S121" s="3"/>
      <c r="T121" s="3"/>
      <c r="U121" s="3"/>
      <c r="V121" s="3"/>
      <c r="W121" s="3"/>
      <c r="X121" s="3"/>
      <c r="AE121">
        <v>15</v>
      </c>
      <c r="AF121">
        <v>21</v>
      </c>
      <c r="AG121" t="s">
        <v>168</v>
      </c>
    </row>
    <row r="122" spans="1:60" x14ac:dyDescent="0.25">
      <c r="A122" s="154"/>
      <c r="B122" s="155" t="s">
        <v>29</v>
      </c>
      <c r="C122" s="190"/>
      <c r="D122" s="156"/>
      <c r="E122" s="157"/>
      <c r="F122" s="157"/>
      <c r="G122" s="185">
        <f>G8+G41+G43+G49+G56+G64+G72+G98+G109+G114</f>
        <v>1344407.7</v>
      </c>
      <c r="H122" s="3"/>
      <c r="I122" s="3"/>
      <c r="J122" s="3"/>
      <c r="K122" s="3"/>
      <c r="L122" s="3"/>
      <c r="M122" s="3"/>
      <c r="N122" s="3"/>
      <c r="O122" s="3"/>
      <c r="P122" s="3"/>
      <c r="Q122" s="3"/>
      <c r="R122" s="3"/>
      <c r="S122" s="3"/>
      <c r="T122" s="3"/>
      <c r="U122" s="3"/>
      <c r="V122" s="3"/>
      <c r="W122" s="3"/>
      <c r="X122" s="3"/>
      <c r="AE122">
        <f>SUMIF(L7:L120,AE121,G7:G120)</f>
        <v>0</v>
      </c>
      <c r="AF122">
        <f>SUMIF(L7:L120,AF121,G7:G120)</f>
        <v>1344407.7000000002</v>
      </c>
      <c r="AG122" t="s">
        <v>233</v>
      </c>
    </row>
    <row r="123" spans="1:60" x14ac:dyDescent="0.25">
      <c r="C123" s="191"/>
      <c r="D123" s="10"/>
      <c r="AG123" t="s">
        <v>234</v>
      </c>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MkM/UEYcbmauf+0w5wUUWBzhomWORjSyahKMBh+Vl0Q7085O+/xA7xT8iPyXEyIhaI9n3a2OobS0uaj0SLeFg==" saltValue="w+x0GmpZbbKlS+l1jB7Zag==" spinCount="100000" sheet="1"/>
  <mergeCells count="8">
    <mergeCell ref="C100:G100"/>
    <mergeCell ref="C105:G105"/>
    <mergeCell ref="A1:G1"/>
    <mergeCell ref="C2:G2"/>
    <mergeCell ref="C3:G3"/>
    <mergeCell ref="C4:G4"/>
    <mergeCell ref="C68:G68"/>
    <mergeCell ref="C78:G7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256" t="s">
        <v>6</v>
      </c>
      <c r="B1" s="256"/>
      <c r="C1" s="257"/>
      <c r="D1" s="256"/>
      <c r="E1" s="256"/>
      <c r="F1" s="256"/>
      <c r="G1" s="256"/>
    </row>
    <row r="2" spans="1:7" ht="24.9" customHeight="1" x14ac:dyDescent="0.25">
      <c r="A2" s="49" t="s">
        <v>7</v>
      </c>
      <c r="B2" s="48"/>
      <c r="C2" s="258"/>
      <c r="D2" s="258"/>
      <c r="E2" s="258"/>
      <c r="F2" s="258"/>
      <c r="G2" s="259"/>
    </row>
    <row r="3" spans="1:7" ht="24.9" customHeight="1" x14ac:dyDescent="0.25">
      <c r="A3" s="49" t="s">
        <v>8</v>
      </c>
      <c r="B3" s="48"/>
      <c r="C3" s="258"/>
      <c r="D3" s="258"/>
      <c r="E3" s="258"/>
      <c r="F3" s="258"/>
      <c r="G3" s="259"/>
    </row>
    <row r="4" spans="1:7" ht="24.9" customHeight="1" x14ac:dyDescent="0.25">
      <c r="A4" s="49" t="s">
        <v>9</v>
      </c>
      <c r="B4" s="48"/>
      <c r="C4" s="258"/>
      <c r="D4" s="258"/>
      <c r="E4" s="258"/>
      <c r="F4" s="258"/>
      <c r="G4" s="259"/>
    </row>
    <row r="5" spans="1:7" x14ac:dyDescent="0.25">
      <c r="B5" s="4"/>
      <c r="C5" s="5"/>
      <c r="D5" s="6"/>
    </row>
  </sheetData>
  <sheetProtection algorithmName="SHA-512" hashValue="QlFcP4EtnTqI7HEGFUTn2ORJkw8bMB2hzvsDrWbJTSpz9XakIgRz416ABkq+86PhaCdXt87SRZT6wnyYU8QZOw==" saltValue="3rvr92TXWYE/yptj+hBwpQ=="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7508-3F35-4376-B192-53365A43F5EC}">
  <sheetPr>
    <outlinePr summaryBelow="0"/>
  </sheetPr>
  <dimension ref="A1:BH5000"/>
  <sheetViews>
    <sheetView workbookViewId="0">
      <pane ySplit="7" topLeftCell="A8" activePane="bottomLeft" state="frozen"/>
      <selection pane="bottomLeft" activeCell="C35" sqref="C35:G35"/>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59</v>
      </c>
      <c r="C3" s="263" t="s">
        <v>60</v>
      </c>
      <c r="D3" s="264"/>
      <c r="E3" s="264"/>
      <c r="F3" s="264"/>
      <c r="G3" s="265"/>
      <c r="AC3" s="126" t="s">
        <v>157</v>
      </c>
      <c r="AG3" t="s">
        <v>158</v>
      </c>
    </row>
    <row r="4" spans="1:60" ht="24.9" customHeight="1" x14ac:dyDescent="0.25">
      <c r="A4" s="144" t="s">
        <v>9</v>
      </c>
      <c r="B4" s="145" t="s">
        <v>61</v>
      </c>
      <c r="C4" s="266" t="s">
        <v>60</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153</v>
      </c>
      <c r="C8" s="186" t="s">
        <v>27</v>
      </c>
      <c r="D8" s="169"/>
      <c r="E8" s="170"/>
      <c r="F8" s="171"/>
      <c r="G8" s="171">
        <f>SUMIF(AG9:AG14,"&lt;&gt;NOR",G9:G14)</f>
        <v>859603.74</v>
      </c>
      <c r="H8" s="171"/>
      <c r="I8" s="171">
        <f>SUM(I9:I14)</f>
        <v>0</v>
      </c>
      <c r="J8" s="171"/>
      <c r="K8" s="171">
        <f>SUM(K9:K14)</f>
        <v>0</v>
      </c>
      <c r="L8" s="171"/>
      <c r="M8" s="171">
        <f>SUM(M9:M14)</f>
        <v>1040120.5253999999</v>
      </c>
      <c r="N8" s="171"/>
      <c r="O8" s="171">
        <f>SUM(O9:O14)</f>
        <v>0</v>
      </c>
      <c r="P8" s="171"/>
      <c r="Q8" s="171">
        <f>SUM(Q9:Q14)</f>
        <v>0</v>
      </c>
      <c r="R8" s="171"/>
      <c r="S8" s="171"/>
      <c r="T8" s="172"/>
      <c r="U8" s="166"/>
      <c r="V8" s="166">
        <f>SUM(V9:V14)</f>
        <v>0</v>
      </c>
      <c r="W8" s="166"/>
      <c r="X8" s="166"/>
      <c r="AG8" t="s">
        <v>182</v>
      </c>
    </row>
    <row r="9" spans="1:60" outlineLevel="1" x14ac:dyDescent="0.25">
      <c r="A9" s="177">
        <v>1</v>
      </c>
      <c r="B9" s="178" t="s">
        <v>183</v>
      </c>
      <c r="C9" s="187" t="s">
        <v>184</v>
      </c>
      <c r="D9" s="179" t="s">
        <v>0</v>
      </c>
      <c r="E9" s="180">
        <v>0.02</v>
      </c>
      <c r="F9" s="181">
        <v>21490093.43</v>
      </c>
      <c r="G9" s="182">
        <f>ROUND(E9*F9,2)</f>
        <v>429801.87</v>
      </c>
      <c r="H9" s="181"/>
      <c r="I9" s="182">
        <f>ROUND(E9*H9,2)</f>
        <v>0</v>
      </c>
      <c r="J9" s="181"/>
      <c r="K9" s="182">
        <f>ROUND(E9*J9,2)</f>
        <v>0</v>
      </c>
      <c r="L9" s="182">
        <v>21</v>
      </c>
      <c r="M9" s="182">
        <f>G9*(1+L9/100)</f>
        <v>520060.26269999996</v>
      </c>
      <c r="N9" s="182">
        <v>0</v>
      </c>
      <c r="O9" s="182">
        <f>ROUND(E9*N9,2)</f>
        <v>0</v>
      </c>
      <c r="P9" s="182">
        <v>0</v>
      </c>
      <c r="Q9" s="182">
        <f>ROUND(E9*P9,2)</f>
        <v>0</v>
      </c>
      <c r="R9" s="182"/>
      <c r="S9" s="182" t="s">
        <v>185</v>
      </c>
      <c r="T9" s="183" t="s">
        <v>186</v>
      </c>
      <c r="U9" s="160">
        <v>0</v>
      </c>
      <c r="V9" s="160">
        <f>ROUND(E9*U9,2)</f>
        <v>0</v>
      </c>
      <c r="W9" s="160"/>
      <c r="X9" s="160" t="s">
        <v>187</v>
      </c>
      <c r="Y9" s="151"/>
      <c r="Z9" s="151"/>
      <c r="AA9" s="151"/>
      <c r="AB9" s="151"/>
      <c r="AC9" s="151"/>
      <c r="AD9" s="151"/>
      <c r="AE9" s="151"/>
      <c r="AF9" s="151"/>
      <c r="AG9" s="151" t="s">
        <v>188</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1" outlineLevel="1" x14ac:dyDescent="0.25">
      <c r="A10" s="158"/>
      <c r="B10" s="159"/>
      <c r="C10" s="260" t="s">
        <v>189</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Náklady na ztížené provádění stavebních prací v neobvyklém a práci ztěžujícím prostředí, jako např. ve zdraví škodlivém prostředí, práce pod vodou či v podzemí.</v>
      </c>
      <c r="BB10" s="151"/>
      <c r="BC10" s="151"/>
      <c r="BD10" s="151"/>
      <c r="BE10" s="151"/>
      <c r="BF10" s="151"/>
      <c r="BG10" s="151"/>
      <c r="BH10" s="151"/>
    </row>
    <row r="11" spans="1:60" outlineLevel="1" x14ac:dyDescent="0.25">
      <c r="A11" s="158"/>
      <c r="B11" s="159"/>
      <c r="C11" s="188" t="s">
        <v>191</v>
      </c>
      <c r="D11" s="164"/>
      <c r="E11" s="165">
        <v>0.02</v>
      </c>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77">
        <v>2</v>
      </c>
      <c r="B12" s="178" t="s">
        <v>193</v>
      </c>
      <c r="C12" s="187" t="s">
        <v>194</v>
      </c>
      <c r="D12" s="179" t="s">
        <v>0</v>
      </c>
      <c r="E12" s="180">
        <v>0.02</v>
      </c>
      <c r="F12" s="181">
        <v>21490093.43</v>
      </c>
      <c r="G12" s="182">
        <f>ROUND(E12*F12,2)</f>
        <v>429801.87</v>
      </c>
      <c r="H12" s="181"/>
      <c r="I12" s="182">
        <f>ROUND(E12*H12,2)</f>
        <v>0</v>
      </c>
      <c r="J12" s="181"/>
      <c r="K12" s="182">
        <f>ROUND(E12*J12,2)</f>
        <v>0</v>
      </c>
      <c r="L12" s="182">
        <v>21</v>
      </c>
      <c r="M12" s="182">
        <f>G12*(1+L12/100)</f>
        <v>520060.26269999996</v>
      </c>
      <c r="N12" s="182">
        <v>0</v>
      </c>
      <c r="O12" s="182">
        <f>ROUND(E12*N12,2)</f>
        <v>0</v>
      </c>
      <c r="P12" s="182">
        <v>0</v>
      </c>
      <c r="Q12" s="182">
        <f>ROUND(E12*P12,2)</f>
        <v>0</v>
      </c>
      <c r="R12" s="182"/>
      <c r="S12" s="182" t="s">
        <v>185</v>
      </c>
      <c r="T12" s="183" t="s">
        <v>186</v>
      </c>
      <c r="U12" s="160">
        <v>0</v>
      </c>
      <c r="V12" s="160">
        <f>ROUND(E12*U12,2)</f>
        <v>0</v>
      </c>
      <c r="W12" s="160"/>
      <c r="X12" s="160" t="s">
        <v>187</v>
      </c>
      <c r="Y12" s="151"/>
      <c r="Z12" s="151"/>
      <c r="AA12" s="151"/>
      <c r="AB12" s="151"/>
      <c r="AC12" s="151"/>
      <c r="AD12" s="151"/>
      <c r="AE12" s="151"/>
      <c r="AF12" s="151"/>
      <c r="AG12" s="151" t="s">
        <v>188</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260" t="s">
        <v>195</v>
      </c>
      <c r="D13" s="261"/>
      <c r="E13" s="261"/>
      <c r="F13" s="261"/>
      <c r="G13" s="261"/>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190</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191</v>
      </c>
      <c r="D14" s="164"/>
      <c r="E14" s="165">
        <v>0.02</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x14ac:dyDescent="0.25">
      <c r="A15" s="167" t="s">
        <v>181</v>
      </c>
      <c r="B15" s="168" t="s">
        <v>154</v>
      </c>
      <c r="C15" s="186" t="s">
        <v>28</v>
      </c>
      <c r="D15" s="169"/>
      <c r="E15" s="170"/>
      <c r="F15" s="171"/>
      <c r="G15" s="171">
        <f>SUMIF(AG16:AG42,"&lt;&gt;NOR",G16:G42)</f>
        <v>3780302.83</v>
      </c>
      <c r="H15" s="171"/>
      <c r="I15" s="171">
        <f>SUM(I16:I42)</f>
        <v>0</v>
      </c>
      <c r="J15" s="171"/>
      <c r="K15" s="171">
        <f>SUM(K16:K42)</f>
        <v>0</v>
      </c>
      <c r="L15" s="171"/>
      <c r="M15" s="171">
        <f>SUM(M16:M42)</f>
        <v>4574166.4243000001</v>
      </c>
      <c r="N15" s="171"/>
      <c r="O15" s="171">
        <f>SUM(O16:O42)</f>
        <v>0</v>
      </c>
      <c r="P15" s="171"/>
      <c r="Q15" s="171">
        <f>SUM(Q16:Q42)</f>
        <v>0</v>
      </c>
      <c r="R15" s="171"/>
      <c r="S15" s="171"/>
      <c r="T15" s="172"/>
      <c r="U15" s="166"/>
      <c r="V15" s="166">
        <f>SUM(V16:V42)</f>
        <v>860</v>
      </c>
      <c r="W15" s="166"/>
      <c r="X15" s="166"/>
      <c r="AG15" t="s">
        <v>182</v>
      </c>
    </row>
    <row r="16" spans="1:60" outlineLevel="1" x14ac:dyDescent="0.25">
      <c r="A16" s="177">
        <v>3</v>
      </c>
      <c r="B16" s="178" t="s">
        <v>196</v>
      </c>
      <c r="C16" s="187" t="s">
        <v>197</v>
      </c>
      <c r="D16" s="179" t="s">
        <v>198</v>
      </c>
      <c r="E16" s="180">
        <v>860</v>
      </c>
      <c r="F16" s="181">
        <v>900</v>
      </c>
      <c r="G16" s="182">
        <f>ROUND(E16*F16,2)</f>
        <v>774000</v>
      </c>
      <c r="H16" s="181"/>
      <c r="I16" s="182">
        <f>ROUND(E16*H16,2)</f>
        <v>0</v>
      </c>
      <c r="J16" s="181"/>
      <c r="K16" s="182">
        <f>ROUND(E16*J16,2)</f>
        <v>0</v>
      </c>
      <c r="L16" s="182">
        <v>21</v>
      </c>
      <c r="M16" s="182">
        <f>G16*(1+L16/100)</f>
        <v>936540</v>
      </c>
      <c r="N16" s="182">
        <v>0</v>
      </c>
      <c r="O16" s="182">
        <f>ROUND(E16*N16,2)</f>
        <v>0</v>
      </c>
      <c r="P16" s="182">
        <v>0</v>
      </c>
      <c r="Q16" s="182">
        <f>ROUND(E16*P16,2)</f>
        <v>0</v>
      </c>
      <c r="R16" s="182" t="s">
        <v>199</v>
      </c>
      <c r="S16" s="182" t="s">
        <v>185</v>
      </c>
      <c r="T16" s="183" t="s">
        <v>186</v>
      </c>
      <c r="U16" s="160">
        <v>1</v>
      </c>
      <c r="V16" s="160">
        <f>ROUND(E16*U16,2)</f>
        <v>860</v>
      </c>
      <c r="W16" s="160"/>
      <c r="X16" s="160" t="s">
        <v>200</v>
      </c>
      <c r="Y16" s="151"/>
      <c r="Z16" s="151"/>
      <c r="AA16" s="151"/>
      <c r="AB16" s="151"/>
      <c r="AC16" s="151"/>
      <c r="AD16" s="151"/>
      <c r="AE16" s="151"/>
      <c r="AF16" s="151"/>
      <c r="AG16" s="151" t="s">
        <v>201</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202</v>
      </c>
      <c r="D17" s="164"/>
      <c r="E17" s="165">
        <v>220</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203</v>
      </c>
      <c r="D18" s="164"/>
      <c r="E18" s="165">
        <v>190</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204</v>
      </c>
      <c r="D19" s="164"/>
      <c r="E19" s="165"/>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205</v>
      </c>
      <c r="D20" s="164"/>
      <c r="E20" s="165">
        <v>300</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206</v>
      </c>
      <c r="D21" s="164"/>
      <c r="E21" s="165"/>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207</v>
      </c>
      <c r="D22" s="164"/>
      <c r="E22" s="165"/>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208</v>
      </c>
      <c r="D23" s="164"/>
      <c r="E23" s="165"/>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209</v>
      </c>
      <c r="D24" s="164"/>
      <c r="E24" s="165"/>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210</v>
      </c>
      <c r="D25" s="164"/>
      <c r="E25" s="165"/>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204</v>
      </c>
      <c r="D26" s="164"/>
      <c r="E26" s="165"/>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211</v>
      </c>
      <c r="D27" s="164"/>
      <c r="E27" s="165">
        <v>150</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77">
        <v>4</v>
      </c>
      <c r="B28" s="178" t="s">
        <v>212</v>
      </c>
      <c r="C28" s="187" t="s">
        <v>213</v>
      </c>
      <c r="D28" s="179" t="s">
        <v>0</v>
      </c>
      <c r="E28" s="180">
        <v>2.4E-2</v>
      </c>
      <c r="F28" s="181">
        <v>21490093.43</v>
      </c>
      <c r="G28" s="182">
        <f>ROUND(E28*F28,2)</f>
        <v>515762.24</v>
      </c>
      <c r="H28" s="181"/>
      <c r="I28" s="182">
        <f>ROUND(E28*H28,2)</f>
        <v>0</v>
      </c>
      <c r="J28" s="181"/>
      <c r="K28" s="182">
        <f>ROUND(E28*J28,2)</f>
        <v>0</v>
      </c>
      <c r="L28" s="182">
        <v>21</v>
      </c>
      <c r="M28" s="182">
        <f>G28*(1+L28/100)</f>
        <v>624072.31039999996</v>
      </c>
      <c r="N28" s="182">
        <v>0</v>
      </c>
      <c r="O28" s="182">
        <f>ROUND(E28*N28,2)</f>
        <v>0</v>
      </c>
      <c r="P28" s="182">
        <v>0</v>
      </c>
      <c r="Q28" s="182">
        <f>ROUND(E28*P28,2)</f>
        <v>0</v>
      </c>
      <c r="R28" s="182"/>
      <c r="S28" s="182" t="s">
        <v>185</v>
      </c>
      <c r="T28" s="183" t="s">
        <v>186</v>
      </c>
      <c r="U28" s="160">
        <v>0</v>
      </c>
      <c r="V28" s="160">
        <f>ROUND(E28*U28,2)</f>
        <v>0</v>
      </c>
      <c r="W28" s="160"/>
      <c r="X28" s="160" t="s">
        <v>187</v>
      </c>
      <c r="Y28" s="151"/>
      <c r="Z28" s="151"/>
      <c r="AA28" s="151"/>
      <c r="AB28" s="151"/>
      <c r="AC28" s="151"/>
      <c r="AD28" s="151"/>
      <c r="AE28" s="151"/>
      <c r="AF28" s="151"/>
      <c r="AG28" s="151" t="s">
        <v>188</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260" t="s">
        <v>214</v>
      </c>
      <c r="D29" s="261"/>
      <c r="E29" s="261"/>
      <c r="F29" s="261"/>
      <c r="G29" s="261"/>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190</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215</v>
      </c>
      <c r="D30" s="164"/>
      <c r="E30" s="165">
        <v>2.4E-2</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77">
        <v>5</v>
      </c>
      <c r="B31" s="178" t="s">
        <v>216</v>
      </c>
      <c r="C31" s="187" t="s">
        <v>217</v>
      </c>
      <c r="D31" s="179" t="s">
        <v>0</v>
      </c>
      <c r="E31" s="180">
        <v>0.01</v>
      </c>
      <c r="F31" s="181">
        <v>21490093.43</v>
      </c>
      <c r="G31" s="182">
        <f>ROUND(E31*F31,2)</f>
        <v>214900.93</v>
      </c>
      <c r="H31" s="181"/>
      <c r="I31" s="182">
        <f>ROUND(E31*H31,2)</f>
        <v>0</v>
      </c>
      <c r="J31" s="181"/>
      <c r="K31" s="182">
        <f>ROUND(E31*J31,2)</f>
        <v>0</v>
      </c>
      <c r="L31" s="182">
        <v>21</v>
      </c>
      <c r="M31" s="182">
        <f>G31*(1+L31/100)</f>
        <v>260030.12529999999</v>
      </c>
      <c r="N31" s="182">
        <v>0</v>
      </c>
      <c r="O31" s="182">
        <f>ROUND(E31*N31,2)</f>
        <v>0</v>
      </c>
      <c r="P31" s="182">
        <v>0</v>
      </c>
      <c r="Q31" s="182">
        <f>ROUND(E31*P31,2)</f>
        <v>0</v>
      </c>
      <c r="R31" s="182"/>
      <c r="S31" s="182" t="s">
        <v>185</v>
      </c>
      <c r="T31" s="183" t="s">
        <v>186</v>
      </c>
      <c r="U31" s="160">
        <v>0</v>
      </c>
      <c r="V31" s="160">
        <f>ROUND(E31*U31,2)</f>
        <v>0</v>
      </c>
      <c r="W31" s="160"/>
      <c r="X31" s="160" t="s">
        <v>187</v>
      </c>
      <c r="Y31" s="151"/>
      <c r="Z31" s="151"/>
      <c r="AA31" s="151"/>
      <c r="AB31" s="151"/>
      <c r="AC31" s="151"/>
      <c r="AD31" s="151"/>
      <c r="AE31" s="151"/>
      <c r="AF31" s="151"/>
      <c r="AG31" s="151" t="s">
        <v>188</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ht="31.2" outlineLevel="1" x14ac:dyDescent="0.25">
      <c r="A32" s="158"/>
      <c r="B32" s="159"/>
      <c r="C32" s="260" t="s">
        <v>218</v>
      </c>
      <c r="D32" s="261"/>
      <c r="E32" s="261"/>
      <c r="F32" s="261"/>
      <c r="G32" s="261"/>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190</v>
      </c>
      <c r="AH32" s="151"/>
      <c r="AI32" s="151"/>
      <c r="AJ32" s="151"/>
      <c r="AK32" s="151"/>
      <c r="AL32" s="151"/>
      <c r="AM32" s="151"/>
      <c r="AN32" s="151"/>
      <c r="AO32" s="151"/>
      <c r="AP32" s="151"/>
      <c r="AQ32" s="151"/>
      <c r="AR32" s="151"/>
      <c r="AS32" s="151"/>
      <c r="AT32" s="151"/>
      <c r="AU32" s="151"/>
      <c r="AV32" s="151"/>
      <c r="AW32" s="151"/>
      <c r="AX32" s="151"/>
      <c r="AY32" s="151"/>
      <c r="AZ32" s="151"/>
      <c r="BA32" s="184"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51"/>
      <c r="BC32" s="151"/>
      <c r="BD32" s="151"/>
      <c r="BE32" s="151"/>
      <c r="BF32" s="151"/>
      <c r="BG32" s="151"/>
      <c r="BH32" s="151"/>
    </row>
    <row r="33" spans="1:60" outlineLevel="1" x14ac:dyDescent="0.25">
      <c r="A33" s="158"/>
      <c r="B33" s="159"/>
      <c r="C33" s="188" t="s">
        <v>219</v>
      </c>
      <c r="D33" s="164"/>
      <c r="E33" s="165">
        <v>0.01</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77">
        <v>6</v>
      </c>
      <c r="B34" s="178" t="s">
        <v>220</v>
      </c>
      <c r="C34" s="187" t="s">
        <v>221</v>
      </c>
      <c r="D34" s="179" t="s">
        <v>222</v>
      </c>
      <c r="E34" s="180">
        <v>1</v>
      </c>
      <c r="F34" s="181">
        <v>96630.32</v>
      </c>
      <c r="G34" s="182">
        <f>ROUND(E34*F34,2)</f>
        <v>96630.32</v>
      </c>
      <c r="H34" s="181"/>
      <c r="I34" s="182">
        <f>ROUND(E34*H34,2)</f>
        <v>0</v>
      </c>
      <c r="J34" s="181"/>
      <c r="K34" s="182">
        <f>ROUND(E34*J34,2)</f>
        <v>0</v>
      </c>
      <c r="L34" s="182">
        <v>21</v>
      </c>
      <c r="M34" s="182">
        <f>G34*(1+L34/100)</f>
        <v>116922.6872</v>
      </c>
      <c r="N34" s="182">
        <v>0</v>
      </c>
      <c r="O34" s="182">
        <f>ROUND(E34*N34,2)</f>
        <v>0</v>
      </c>
      <c r="P34" s="182">
        <v>0</v>
      </c>
      <c r="Q34" s="182">
        <f>ROUND(E34*P34,2)</f>
        <v>0</v>
      </c>
      <c r="R34" s="182"/>
      <c r="S34" s="182" t="s">
        <v>185</v>
      </c>
      <c r="T34" s="183" t="s">
        <v>186</v>
      </c>
      <c r="U34" s="160">
        <v>0</v>
      </c>
      <c r="V34" s="160">
        <f>ROUND(E34*U34,2)</f>
        <v>0</v>
      </c>
      <c r="W34" s="160"/>
      <c r="X34" s="160" t="s">
        <v>187</v>
      </c>
      <c r="Y34" s="151"/>
      <c r="Z34" s="151"/>
      <c r="AA34" s="151"/>
      <c r="AB34" s="151"/>
      <c r="AC34" s="151"/>
      <c r="AD34" s="151"/>
      <c r="AE34" s="151"/>
      <c r="AF34" s="151"/>
      <c r="AG34" s="151" t="s">
        <v>188</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260" t="s">
        <v>223</v>
      </c>
      <c r="D35" s="261"/>
      <c r="E35" s="261"/>
      <c r="F35" s="261"/>
      <c r="G35" s="261"/>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190</v>
      </c>
      <c r="AH35" s="151"/>
      <c r="AI35" s="151"/>
      <c r="AJ35" s="151"/>
      <c r="AK35" s="151"/>
      <c r="AL35" s="151"/>
      <c r="AM35" s="151"/>
      <c r="AN35" s="151"/>
      <c r="AO35" s="151"/>
      <c r="AP35" s="151"/>
      <c r="AQ35" s="151"/>
      <c r="AR35" s="151"/>
      <c r="AS35" s="151"/>
      <c r="AT35" s="151"/>
      <c r="AU35" s="151"/>
      <c r="AV35" s="151"/>
      <c r="AW35" s="151"/>
      <c r="AX35" s="151"/>
      <c r="AY35" s="151"/>
      <c r="AZ35" s="151"/>
      <c r="BA35" s="184" t="str">
        <f>C35</f>
        <v>Náklady na vyhotovení dokumentace skutečného provedení stavby a její předání objednateli v požadované formě a požadovaném počtu.</v>
      </c>
      <c r="BB35" s="151"/>
      <c r="BC35" s="151"/>
      <c r="BD35" s="151"/>
      <c r="BE35" s="151"/>
      <c r="BF35" s="151"/>
      <c r="BG35" s="151"/>
      <c r="BH35" s="151"/>
    </row>
    <row r="36" spans="1:60" outlineLevel="1" x14ac:dyDescent="0.25">
      <c r="A36" s="158"/>
      <c r="B36" s="159"/>
      <c r="C36" s="188" t="s">
        <v>224</v>
      </c>
      <c r="D36" s="164"/>
      <c r="E36" s="165">
        <v>1</v>
      </c>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77">
        <v>7</v>
      </c>
      <c r="B37" s="178" t="s">
        <v>225</v>
      </c>
      <c r="C37" s="187" t="s">
        <v>226</v>
      </c>
      <c r="D37" s="179" t="s">
        <v>0</v>
      </c>
      <c r="E37" s="180">
        <v>0.1</v>
      </c>
      <c r="F37" s="181">
        <v>21490093.43</v>
      </c>
      <c r="G37" s="182">
        <f>ROUND(E37*F37,2)</f>
        <v>2149009.34</v>
      </c>
      <c r="H37" s="181"/>
      <c r="I37" s="182">
        <f>ROUND(E37*H37,2)</f>
        <v>0</v>
      </c>
      <c r="J37" s="181"/>
      <c r="K37" s="182">
        <f>ROUND(E37*J37,2)</f>
        <v>0</v>
      </c>
      <c r="L37" s="182">
        <v>21</v>
      </c>
      <c r="M37" s="182">
        <f>G37*(1+L37/100)</f>
        <v>2600301.3013999998</v>
      </c>
      <c r="N37" s="182">
        <v>0</v>
      </c>
      <c r="O37" s="182">
        <f>ROUND(E37*N37,2)</f>
        <v>0</v>
      </c>
      <c r="P37" s="182">
        <v>0</v>
      </c>
      <c r="Q37" s="182">
        <f>ROUND(E37*P37,2)</f>
        <v>0</v>
      </c>
      <c r="R37" s="182"/>
      <c r="S37" s="182" t="s">
        <v>185</v>
      </c>
      <c r="T37" s="183" t="s">
        <v>186</v>
      </c>
      <c r="U37" s="160">
        <v>0</v>
      </c>
      <c r="V37" s="160">
        <f>ROUND(E37*U37,2)</f>
        <v>0</v>
      </c>
      <c r="W37" s="160"/>
      <c r="X37" s="160" t="s">
        <v>187</v>
      </c>
      <c r="Y37" s="151"/>
      <c r="Z37" s="151"/>
      <c r="AA37" s="151"/>
      <c r="AB37" s="151"/>
      <c r="AC37" s="151"/>
      <c r="AD37" s="151"/>
      <c r="AE37" s="151"/>
      <c r="AF37" s="151"/>
      <c r="AG37" s="151" t="s">
        <v>188</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260" t="s">
        <v>227</v>
      </c>
      <c r="D38" s="261"/>
      <c r="E38" s="261"/>
      <c r="F38" s="261"/>
      <c r="G38" s="261"/>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190</v>
      </c>
      <c r="AH38" s="151"/>
      <c r="AI38" s="151"/>
      <c r="AJ38" s="151"/>
      <c r="AK38" s="151"/>
      <c r="AL38" s="151"/>
      <c r="AM38" s="151"/>
      <c r="AN38" s="151"/>
      <c r="AO38" s="151"/>
      <c r="AP38" s="151"/>
      <c r="AQ38" s="151"/>
      <c r="AR38" s="151"/>
      <c r="AS38" s="151"/>
      <c r="AT38" s="151"/>
      <c r="AU38" s="151"/>
      <c r="AV38" s="151"/>
      <c r="AW38" s="151"/>
      <c r="AX38" s="151"/>
      <c r="AY38" s="151"/>
      <c r="AZ38" s="151"/>
      <c r="BA38" s="184" t="str">
        <f>C38</f>
        <v>Finanční rezerva požadovaná objednatelem jako součást smluvní ceny. Způsob jejího stanovení, čerpání a vykazování definuje objednatel.</v>
      </c>
      <c r="BB38" s="151"/>
      <c r="BC38" s="151"/>
      <c r="BD38" s="151"/>
      <c r="BE38" s="151"/>
      <c r="BF38" s="151"/>
      <c r="BG38" s="151"/>
      <c r="BH38" s="151"/>
    </row>
    <row r="39" spans="1:60" outlineLevel="1" x14ac:dyDescent="0.25">
      <c r="A39" s="158"/>
      <c r="B39" s="159"/>
      <c r="C39" s="188" t="s">
        <v>228</v>
      </c>
      <c r="D39" s="164"/>
      <c r="E39" s="165">
        <v>0.1</v>
      </c>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77">
        <v>8</v>
      </c>
      <c r="B40" s="178" t="s">
        <v>229</v>
      </c>
      <c r="C40" s="187" t="s">
        <v>230</v>
      </c>
      <c r="D40" s="179" t="s">
        <v>222</v>
      </c>
      <c r="E40" s="180">
        <v>2</v>
      </c>
      <c r="F40" s="181">
        <v>15000</v>
      </c>
      <c r="G40" s="182">
        <f>ROUND(E40*F40,2)</f>
        <v>30000</v>
      </c>
      <c r="H40" s="181"/>
      <c r="I40" s="182">
        <f>ROUND(E40*H40,2)</f>
        <v>0</v>
      </c>
      <c r="J40" s="181"/>
      <c r="K40" s="182">
        <f>ROUND(E40*J40,2)</f>
        <v>0</v>
      </c>
      <c r="L40" s="182">
        <v>21</v>
      </c>
      <c r="M40" s="182">
        <f>G40*(1+L40/100)</f>
        <v>36300</v>
      </c>
      <c r="N40" s="182">
        <v>0</v>
      </c>
      <c r="O40" s="182">
        <f>ROUND(E40*N40,2)</f>
        <v>0</v>
      </c>
      <c r="P40" s="182">
        <v>0</v>
      </c>
      <c r="Q40" s="182">
        <f>ROUND(E40*P40,2)</f>
        <v>0</v>
      </c>
      <c r="R40" s="182"/>
      <c r="S40" s="182" t="s">
        <v>185</v>
      </c>
      <c r="T40" s="183" t="s">
        <v>186</v>
      </c>
      <c r="U40" s="160">
        <v>0</v>
      </c>
      <c r="V40" s="160">
        <f>ROUND(E40*U40,2)</f>
        <v>0</v>
      </c>
      <c r="W40" s="160"/>
      <c r="X40" s="160" t="s">
        <v>187</v>
      </c>
      <c r="Y40" s="151"/>
      <c r="Z40" s="151"/>
      <c r="AA40" s="151"/>
      <c r="AB40" s="151"/>
      <c r="AC40" s="151"/>
      <c r="AD40" s="151"/>
      <c r="AE40" s="151"/>
      <c r="AF40" s="151"/>
      <c r="AG40" s="151" t="s">
        <v>188</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ht="21" outlineLevel="1" x14ac:dyDescent="0.25">
      <c r="A41" s="158"/>
      <c r="B41" s="159"/>
      <c r="C41" s="260" t="s">
        <v>231</v>
      </c>
      <c r="D41" s="261"/>
      <c r="E41" s="261"/>
      <c r="F41" s="261"/>
      <c r="G41" s="261"/>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190</v>
      </c>
      <c r="AH41" s="151"/>
      <c r="AI41" s="151"/>
      <c r="AJ41" s="151"/>
      <c r="AK41" s="151"/>
      <c r="AL41" s="151"/>
      <c r="AM41" s="151"/>
      <c r="AN41" s="151"/>
      <c r="AO41" s="151"/>
      <c r="AP41" s="151"/>
      <c r="AQ41" s="151"/>
      <c r="AR41" s="151"/>
      <c r="AS41" s="151"/>
      <c r="AT41" s="151"/>
      <c r="AU41" s="151"/>
      <c r="AV41" s="151"/>
      <c r="AW41" s="151"/>
      <c r="AX41" s="151"/>
      <c r="AY41" s="151"/>
      <c r="AZ41" s="151"/>
      <c r="BA41" s="184" t="str">
        <f>C41</f>
        <v>Náklady spojené s povinnou publicitou, pokud ji objednatel požaduje. Zahrnuje zejména náklady na propagační a informační billboardy, tabule, internetovou propagaci, tiskoviny apod.</v>
      </c>
      <c r="BB41" s="151"/>
      <c r="BC41" s="151"/>
      <c r="BD41" s="151"/>
      <c r="BE41" s="151"/>
      <c r="BF41" s="151"/>
      <c r="BG41" s="151"/>
      <c r="BH41" s="151"/>
    </row>
    <row r="42" spans="1:60" outlineLevel="1" x14ac:dyDescent="0.25">
      <c r="A42" s="158"/>
      <c r="B42" s="159"/>
      <c r="C42" s="188" t="s">
        <v>232</v>
      </c>
      <c r="D42" s="164"/>
      <c r="E42" s="165">
        <v>2</v>
      </c>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x14ac:dyDescent="0.25">
      <c r="A43" s="3"/>
      <c r="B43" s="4"/>
      <c r="C43" s="189"/>
      <c r="D43" s="6"/>
      <c r="E43" s="3"/>
      <c r="F43" s="3"/>
      <c r="G43" s="3"/>
      <c r="H43" s="3"/>
      <c r="I43" s="3"/>
      <c r="J43" s="3"/>
      <c r="K43" s="3"/>
      <c r="L43" s="3"/>
      <c r="M43" s="3"/>
      <c r="N43" s="3"/>
      <c r="O43" s="3"/>
      <c r="P43" s="3"/>
      <c r="Q43" s="3"/>
      <c r="R43" s="3"/>
      <c r="S43" s="3"/>
      <c r="T43" s="3"/>
      <c r="U43" s="3"/>
      <c r="V43" s="3"/>
      <c r="W43" s="3"/>
      <c r="X43" s="3"/>
      <c r="AE43">
        <v>15</v>
      </c>
      <c r="AF43">
        <v>21</v>
      </c>
      <c r="AG43" t="s">
        <v>168</v>
      </c>
    </row>
    <row r="44" spans="1:60" x14ac:dyDescent="0.25">
      <c r="A44" s="154"/>
      <c r="B44" s="155" t="s">
        <v>29</v>
      </c>
      <c r="C44" s="190"/>
      <c r="D44" s="156"/>
      <c r="E44" s="157"/>
      <c r="F44" s="157"/>
      <c r="G44" s="185">
        <f>G8+G15</f>
        <v>4639906.57</v>
      </c>
      <c r="H44" s="3"/>
      <c r="I44" s="3"/>
      <c r="J44" s="3"/>
      <c r="K44" s="3"/>
      <c r="L44" s="3"/>
      <c r="M44" s="3"/>
      <c r="N44" s="3"/>
      <c r="O44" s="3"/>
      <c r="P44" s="3"/>
      <c r="Q44" s="3"/>
      <c r="R44" s="3"/>
      <c r="S44" s="3"/>
      <c r="T44" s="3"/>
      <c r="U44" s="3"/>
      <c r="V44" s="3"/>
      <c r="W44" s="3"/>
      <c r="X44" s="3"/>
      <c r="AE44">
        <f>SUMIF(L7:L42,AE43,G7:G42)</f>
        <v>0</v>
      </c>
      <c r="AF44">
        <f>SUMIF(L7:L42,AF43,G7:G42)</f>
        <v>4639906.57</v>
      </c>
      <c r="AG44" t="s">
        <v>233</v>
      </c>
    </row>
    <row r="45" spans="1:60" x14ac:dyDescent="0.25">
      <c r="C45" s="191"/>
      <c r="D45" s="10"/>
      <c r="AG45" t="s">
        <v>234</v>
      </c>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JhTRFiCqleMypixr5yqiCyBmne5Nbpj+8BJBxI4pacThWmjPx2AP87iRI1ZUmOfyknJYG28SlFKo3/IsSYbXbg==" saltValue="W7faKvVszFFXkSaFUd32RA==" spinCount="100000" sheet="1"/>
  <mergeCells count="11">
    <mergeCell ref="C29:G29"/>
    <mergeCell ref="C32:G32"/>
    <mergeCell ref="C35:G35"/>
    <mergeCell ref="C38:G38"/>
    <mergeCell ref="C41:G41"/>
    <mergeCell ref="C13:G13"/>
    <mergeCell ref="A1:G1"/>
    <mergeCell ref="C2:G2"/>
    <mergeCell ref="C3:G3"/>
    <mergeCell ref="C4:G4"/>
    <mergeCell ref="C10:G1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F785-373B-4A13-9DE3-6DB0535A7C81}">
  <sheetPr>
    <outlinePr summaryBelow="0"/>
  </sheetPr>
  <dimension ref="A1:BH5000"/>
  <sheetViews>
    <sheetView workbookViewId="0">
      <pane ySplit="7" topLeftCell="A8" activePane="bottomLeft" state="frozen"/>
      <selection pane="bottomLeft" activeCell="C14" sqref="C1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61</v>
      </c>
      <c r="C4" s="266" t="s">
        <v>64</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112</v>
      </c>
      <c r="C8" s="186" t="s">
        <v>113</v>
      </c>
      <c r="D8" s="169"/>
      <c r="E8" s="170"/>
      <c r="F8" s="171"/>
      <c r="G8" s="171">
        <f>SUMIF(AG9:AG22,"&lt;&gt;NOR",G9:G22)</f>
        <v>107335.43999999999</v>
      </c>
      <c r="H8" s="171"/>
      <c r="I8" s="171">
        <f>SUM(I9:I22)</f>
        <v>0</v>
      </c>
      <c r="J8" s="171"/>
      <c r="K8" s="171">
        <f>SUM(K9:K22)</f>
        <v>0</v>
      </c>
      <c r="L8" s="171"/>
      <c r="M8" s="171">
        <f>SUM(M9:M22)</f>
        <v>129875.8824</v>
      </c>
      <c r="N8" s="171"/>
      <c r="O8" s="171">
        <f>SUM(O9:O22)</f>
        <v>0.28000000000000003</v>
      </c>
      <c r="P8" s="171"/>
      <c r="Q8" s="171">
        <f>SUM(Q9:Q22)</f>
        <v>0</v>
      </c>
      <c r="R8" s="171"/>
      <c r="S8" s="171"/>
      <c r="T8" s="172"/>
      <c r="U8" s="166"/>
      <c r="V8" s="166">
        <f>SUM(V9:V22)</f>
        <v>161.88999999999999</v>
      </c>
      <c r="W8" s="166"/>
      <c r="X8" s="166"/>
      <c r="AG8" t="s">
        <v>182</v>
      </c>
    </row>
    <row r="9" spans="1:60" ht="20.399999999999999" outlineLevel="1" x14ac:dyDescent="0.25">
      <c r="A9" s="177">
        <v>1</v>
      </c>
      <c r="B9" s="178" t="s">
        <v>235</v>
      </c>
      <c r="C9" s="187" t="s">
        <v>236</v>
      </c>
      <c r="D9" s="179" t="s">
        <v>237</v>
      </c>
      <c r="E9" s="180">
        <v>72.48</v>
      </c>
      <c r="F9" s="181">
        <v>180</v>
      </c>
      <c r="G9" s="182">
        <f>ROUND(E9*F9,2)</f>
        <v>13046.4</v>
      </c>
      <c r="H9" s="181"/>
      <c r="I9" s="182">
        <f>ROUND(E9*H9,2)</f>
        <v>0</v>
      </c>
      <c r="J9" s="181"/>
      <c r="K9" s="182">
        <f>ROUND(E9*J9,2)</f>
        <v>0</v>
      </c>
      <c r="L9" s="182">
        <v>21</v>
      </c>
      <c r="M9" s="182">
        <f>G9*(1+L9/100)</f>
        <v>15786.143999999998</v>
      </c>
      <c r="N9" s="182">
        <v>0</v>
      </c>
      <c r="O9" s="182">
        <f>ROUND(E9*N9,2)</f>
        <v>0</v>
      </c>
      <c r="P9" s="182">
        <v>0</v>
      </c>
      <c r="Q9" s="182">
        <f>ROUND(E9*P9,2)</f>
        <v>0</v>
      </c>
      <c r="R9" s="182" t="s">
        <v>238</v>
      </c>
      <c r="S9" s="182" t="s">
        <v>185</v>
      </c>
      <c r="T9" s="183" t="s">
        <v>185</v>
      </c>
      <c r="U9" s="160">
        <v>0.34899999999999998</v>
      </c>
      <c r="V9" s="160">
        <f>ROUND(E9*U9,2)</f>
        <v>25.3</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188" t="s">
        <v>241</v>
      </c>
      <c r="D10" s="164"/>
      <c r="E10" s="165"/>
      <c r="F10" s="160"/>
      <c r="G10" s="16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192</v>
      </c>
      <c r="AH10" s="151">
        <v>0</v>
      </c>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242</v>
      </c>
      <c r="D11" s="164"/>
      <c r="E11" s="165">
        <v>72.48</v>
      </c>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77">
        <v>2</v>
      </c>
      <c r="B12" s="178" t="s">
        <v>243</v>
      </c>
      <c r="C12" s="187" t="s">
        <v>244</v>
      </c>
      <c r="D12" s="179" t="s">
        <v>237</v>
      </c>
      <c r="E12" s="180">
        <v>93.6</v>
      </c>
      <c r="F12" s="181">
        <v>208</v>
      </c>
      <c r="G12" s="182">
        <f>ROUND(E12*F12,2)</f>
        <v>19468.8</v>
      </c>
      <c r="H12" s="181"/>
      <c r="I12" s="182">
        <f>ROUND(E12*H12,2)</f>
        <v>0</v>
      </c>
      <c r="J12" s="181"/>
      <c r="K12" s="182">
        <f>ROUND(E12*J12,2)</f>
        <v>0</v>
      </c>
      <c r="L12" s="182">
        <v>21</v>
      </c>
      <c r="M12" s="182">
        <f>G12*(1+L12/100)</f>
        <v>23557.248</v>
      </c>
      <c r="N12" s="182">
        <v>0</v>
      </c>
      <c r="O12" s="182">
        <f>ROUND(E12*N12,2)</f>
        <v>0</v>
      </c>
      <c r="P12" s="182">
        <v>0</v>
      </c>
      <c r="Q12" s="182">
        <f>ROUND(E12*P12,2)</f>
        <v>0</v>
      </c>
      <c r="R12" s="182" t="s">
        <v>238</v>
      </c>
      <c r="S12" s="182" t="s">
        <v>185</v>
      </c>
      <c r="T12" s="183" t="s">
        <v>185</v>
      </c>
      <c r="U12" s="160">
        <v>0.40100000000000002</v>
      </c>
      <c r="V12" s="160">
        <f>ROUND(E12*U12,2)</f>
        <v>37.53</v>
      </c>
      <c r="W12" s="160"/>
      <c r="X12" s="160" t="s">
        <v>239</v>
      </c>
      <c r="Y12" s="151"/>
      <c r="Z12" s="151"/>
      <c r="AA12" s="151"/>
      <c r="AB12" s="151"/>
      <c r="AC12" s="151"/>
      <c r="AD12" s="151"/>
      <c r="AE12" s="151"/>
      <c r="AF12" s="151"/>
      <c r="AG12" s="151" t="s">
        <v>240</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241</v>
      </c>
      <c r="D13" s="164"/>
      <c r="E13" s="165"/>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245</v>
      </c>
      <c r="D14" s="164"/>
      <c r="E14" s="165">
        <v>93.6</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ht="20.399999999999999" outlineLevel="1" x14ac:dyDescent="0.25">
      <c r="A15" s="177">
        <v>3</v>
      </c>
      <c r="B15" s="178" t="s">
        <v>246</v>
      </c>
      <c r="C15" s="187" t="s">
        <v>247</v>
      </c>
      <c r="D15" s="179" t="s">
        <v>237</v>
      </c>
      <c r="E15" s="180">
        <v>166.08</v>
      </c>
      <c r="F15" s="181">
        <v>388</v>
      </c>
      <c r="G15" s="182">
        <f>ROUND(E15*F15,2)</f>
        <v>64439.040000000001</v>
      </c>
      <c r="H15" s="181"/>
      <c r="I15" s="182">
        <f>ROUND(E15*H15,2)</f>
        <v>0</v>
      </c>
      <c r="J15" s="181"/>
      <c r="K15" s="182">
        <f>ROUND(E15*J15,2)</f>
        <v>0</v>
      </c>
      <c r="L15" s="182">
        <v>21</v>
      </c>
      <c r="M15" s="182">
        <f>G15*(1+L15/100)</f>
        <v>77971.238400000002</v>
      </c>
      <c r="N15" s="182">
        <v>0</v>
      </c>
      <c r="O15" s="182">
        <f>ROUND(E15*N15,2)</f>
        <v>0</v>
      </c>
      <c r="P15" s="182">
        <v>0</v>
      </c>
      <c r="Q15" s="182">
        <f>ROUND(E15*P15,2)</f>
        <v>0</v>
      </c>
      <c r="R15" s="182" t="s">
        <v>238</v>
      </c>
      <c r="S15" s="182" t="s">
        <v>185</v>
      </c>
      <c r="T15" s="183" t="s">
        <v>185</v>
      </c>
      <c r="U15" s="160">
        <v>0.52600000000000002</v>
      </c>
      <c r="V15" s="160">
        <f>ROUND(E15*U15,2)</f>
        <v>87.36</v>
      </c>
      <c r="W15" s="160"/>
      <c r="X15" s="160" t="s">
        <v>239</v>
      </c>
      <c r="Y15" s="151"/>
      <c r="Z15" s="151"/>
      <c r="AA15" s="151"/>
      <c r="AB15" s="151"/>
      <c r="AC15" s="151"/>
      <c r="AD15" s="151"/>
      <c r="AE15" s="151"/>
      <c r="AF15" s="151"/>
      <c r="AG15" s="151" t="s">
        <v>240</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241</v>
      </c>
      <c r="D16" s="164"/>
      <c r="E16" s="165"/>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242</v>
      </c>
      <c r="D17" s="164"/>
      <c r="E17" s="165">
        <v>72.48</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245</v>
      </c>
      <c r="D18" s="164"/>
      <c r="E18" s="165">
        <v>93.6</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77">
        <v>4</v>
      </c>
      <c r="B19" s="178" t="s">
        <v>248</v>
      </c>
      <c r="C19" s="187" t="s">
        <v>249</v>
      </c>
      <c r="D19" s="179" t="s">
        <v>237</v>
      </c>
      <c r="E19" s="180">
        <v>10.128</v>
      </c>
      <c r="F19" s="181">
        <v>1025</v>
      </c>
      <c r="G19" s="182">
        <f>ROUND(E19*F19,2)</f>
        <v>10381.200000000001</v>
      </c>
      <c r="H19" s="181"/>
      <c r="I19" s="182">
        <f>ROUND(E19*H19,2)</f>
        <v>0</v>
      </c>
      <c r="J19" s="181"/>
      <c r="K19" s="182">
        <f>ROUND(E19*J19,2)</f>
        <v>0</v>
      </c>
      <c r="L19" s="182">
        <v>21</v>
      </c>
      <c r="M19" s="182">
        <f>G19*(1+L19/100)</f>
        <v>12561.252</v>
      </c>
      <c r="N19" s="182">
        <v>2.7720000000000002E-2</v>
      </c>
      <c r="O19" s="182">
        <f>ROUND(E19*N19,2)</f>
        <v>0.28000000000000003</v>
      </c>
      <c r="P19" s="182">
        <v>0</v>
      </c>
      <c r="Q19" s="182">
        <f>ROUND(E19*P19,2)</f>
        <v>0</v>
      </c>
      <c r="R19" s="182" t="s">
        <v>238</v>
      </c>
      <c r="S19" s="182" t="s">
        <v>185</v>
      </c>
      <c r="T19" s="183" t="s">
        <v>185</v>
      </c>
      <c r="U19" s="160">
        <v>1.155</v>
      </c>
      <c r="V19" s="160">
        <f>ROUND(E19*U19,2)</f>
        <v>11.7</v>
      </c>
      <c r="W19" s="160"/>
      <c r="X19" s="160" t="s">
        <v>239</v>
      </c>
      <c r="Y19" s="151"/>
      <c r="Z19" s="151"/>
      <c r="AA19" s="151"/>
      <c r="AB19" s="151"/>
      <c r="AC19" s="151"/>
      <c r="AD19" s="151"/>
      <c r="AE19" s="151"/>
      <c r="AF19" s="151"/>
      <c r="AG19" s="151" t="s">
        <v>240</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269" t="s">
        <v>250</v>
      </c>
      <c r="D20" s="270"/>
      <c r="E20" s="270"/>
      <c r="F20" s="270"/>
      <c r="G20" s="27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251</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241</v>
      </c>
      <c r="D21" s="164"/>
      <c r="E21" s="165"/>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252</v>
      </c>
      <c r="D22" s="164"/>
      <c r="E22" s="165">
        <v>10.128</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x14ac:dyDescent="0.25">
      <c r="A23" s="167" t="s">
        <v>181</v>
      </c>
      <c r="B23" s="168" t="s">
        <v>114</v>
      </c>
      <c r="C23" s="186" t="s">
        <v>115</v>
      </c>
      <c r="D23" s="169"/>
      <c r="E23" s="170"/>
      <c r="F23" s="171"/>
      <c r="G23" s="171">
        <f>SUMIF(AG24:AG28,"&lt;&gt;NOR",G24:G28)</f>
        <v>4920</v>
      </c>
      <c r="H23" s="171"/>
      <c r="I23" s="171">
        <f>SUM(I24:I28)</f>
        <v>0</v>
      </c>
      <c r="J23" s="171"/>
      <c r="K23" s="171">
        <f>SUM(K24:K28)</f>
        <v>0</v>
      </c>
      <c r="L23" s="171"/>
      <c r="M23" s="171">
        <f>SUM(M24:M28)</f>
        <v>5953.2</v>
      </c>
      <c r="N23" s="171"/>
      <c r="O23" s="171">
        <f>SUM(O24:O28)</f>
        <v>1.21</v>
      </c>
      <c r="P23" s="171"/>
      <c r="Q23" s="171">
        <f>SUM(Q24:Q28)</f>
        <v>0</v>
      </c>
      <c r="R23" s="171"/>
      <c r="S23" s="171"/>
      <c r="T23" s="172"/>
      <c r="U23" s="166"/>
      <c r="V23" s="166">
        <f>SUM(V24:V28)</f>
        <v>4.4400000000000004</v>
      </c>
      <c r="W23" s="166"/>
      <c r="X23" s="166"/>
      <c r="AG23" t="s">
        <v>182</v>
      </c>
    </row>
    <row r="24" spans="1:60" outlineLevel="1" x14ac:dyDescent="0.25">
      <c r="A24" s="177">
        <v>5</v>
      </c>
      <c r="B24" s="178" t="s">
        <v>253</v>
      </c>
      <c r="C24" s="187" t="s">
        <v>254</v>
      </c>
      <c r="D24" s="179" t="s">
        <v>255</v>
      </c>
      <c r="E24" s="180">
        <v>4</v>
      </c>
      <c r="F24" s="181">
        <v>1230</v>
      </c>
      <c r="G24" s="182">
        <f>ROUND(E24*F24,2)</f>
        <v>4920</v>
      </c>
      <c r="H24" s="181"/>
      <c r="I24" s="182">
        <f>ROUND(E24*H24,2)</f>
        <v>0</v>
      </c>
      <c r="J24" s="181"/>
      <c r="K24" s="182">
        <f>ROUND(E24*J24,2)</f>
        <v>0</v>
      </c>
      <c r="L24" s="182">
        <v>21</v>
      </c>
      <c r="M24" s="182">
        <f>G24*(1+L24/100)</f>
        <v>5953.2</v>
      </c>
      <c r="N24" s="182">
        <v>0.30152000000000001</v>
      </c>
      <c r="O24" s="182">
        <f>ROUND(E24*N24,2)</f>
        <v>1.21</v>
      </c>
      <c r="P24" s="182">
        <v>0</v>
      </c>
      <c r="Q24" s="182">
        <f>ROUND(E24*P24,2)</f>
        <v>0</v>
      </c>
      <c r="R24" s="182" t="s">
        <v>256</v>
      </c>
      <c r="S24" s="182" t="s">
        <v>185</v>
      </c>
      <c r="T24" s="183" t="s">
        <v>185</v>
      </c>
      <c r="U24" s="160">
        <v>1.111</v>
      </c>
      <c r="V24" s="160">
        <f>ROUND(E24*U24,2)</f>
        <v>4.4400000000000004</v>
      </c>
      <c r="W24" s="160"/>
      <c r="X24" s="160" t="s">
        <v>239</v>
      </c>
      <c r="Y24" s="151"/>
      <c r="Z24" s="151"/>
      <c r="AA24" s="151"/>
      <c r="AB24" s="151"/>
      <c r="AC24" s="151"/>
      <c r="AD24" s="151"/>
      <c r="AE24" s="151"/>
      <c r="AF24" s="151"/>
      <c r="AG24" s="151" t="s">
        <v>240</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269" t="s">
        <v>257</v>
      </c>
      <c r="D25" s="270"/>
      <c r="E25" s="270"/>
      <c r="F25" s="270"/>
      <c r="G25" s="27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251</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271" t="s">
        <v>258</v>
      </c>
      <c r="D26" s="272"/>
      <c r="E26" s="272"/>
      <c r="F26" s="272"/>
      <c r="G26" s="272"/>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190</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241</v>
      </c>
      <c r="D27" s="164"/>
      <c r="E27" s="165"/>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259</v>
      </c>
      <c r="D28" s="164"/>
      <c r="E28" s="165">
        <v>4</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x14ac:dyDescent="0.25">
      <c r="A29" s="167" t="s">
        <v>181</v>
      </c>
      <c r="B29" s="168" t="s">
        <v>118</v>
      </c>
      <c r="C29" s="186" t="s">
        <v>119</v>
      </c>
      <c r="D29" s="169"/>
      <c r="E29" s="170"/>
      <c r="F29" s="171"/>
      <c r="G29" s="171">
        <f>SUMIF(AG30:AG34,"&lt;&gt;NOR",G30:G34)</f>
        <v>7003.51</v>
      </c>
      <c r="H29" s="171"/>
      <c r="I29" s="171">
        <f>SUM(I30:I34)</f>
        <v>0</v>
      </c>
      <c r="J29" s="171"/>
      <c r="K29" s="171">
        <f>SUM(K30:K34)</f>
        <v>0</v>
      </c>
      <c r="L29" s="171"/>
      <c r="M29" s="171">
        <f>SUM(M30:M34)</f>
        <v>8474.2471000000005</v>
      </c>
      <c r="N29" s="171"/>
      <c r="O29" s="171">
        <f>SUM(O30:O34)</f>
        <v>0.16</v>
      </c>
      <c r="P29" s="171"/>
      <c r="Q29" s="171">
        <f>SUM(Q30:Q34)</f>
        <v>0</v>
      </c>
      <c r="R29" s="171"/>
      <c r="S29" s="171"/>
      <c r="T29" s="172"/>
      <c r="U29" s="166"/>
      <c r="V29" s="166">
        <f>SUM(V30:V34)</f>
        <v>13.72</v>
      </c>
      <c r="W29" s="166"/>
      <c r="X29" s="166"/>
      <c r="AG29" t="s">
        <v>182</v>
      </c>
    </row>
    <row r="30" spans="1:60" outlineLevel="1" x14ac:dyDescent="0.25">
      <c r="A30" s="177">
        <v>6</v>
      </c>
      <c r="B30" s="178" t="s">
        <v>260</v>
      </c>
      <c r="C30" s="187" t="s">
        <v>261</v>
      </c>
      <c r="D30" s="179" t="s">
        <v>237</v>
      </c>
      <c r="E30" s="180">
        <v>5.0640000000000001</v>
      </c>
      <c r="F30" s="181">
        <v>1383</v>
      </c>
      <c r="G30" s="182">
        <f>ROUND(E30*F30,2)</f>
        <v>7003.51</v>
      </c>
      <c r="H30" s="181"/>
      <c r="I30" s="182">
        <f>ROUND(E30*H30,2)</f>
        <v>0</v>
      </c>
      <c r="J30" s="181"/>
      <c r="K30" s="182">
        <f>ROUND(E30*J30,2)</f>
        <v>0</v>
      </c>
      <c r="L30" s="182">
        <v>21</v>
      </c>
      <c r="M30" s="182">
        <f>G30*(1+L30/100)</f>
        <v>8474.2471000000005</v>
      </c>
      <c r="N30" s="182">
        <v>3.2340000000000001E-2</v>
      </c>
      <c r="O30" s="182">
        <f>ROUND(E30*N30,2)</f>
        <v>0.16</v>
      </c>
      <c r="P30" s="182">
        <v>0</v>
      </c>
      <c r="Q30" s="182">
        <f>ROUND(E30*P30,2)</f>
        <v>0</v>
      </c>
      <c r="R30" s="182" t="s">
        <v>262</v>
      </c>
      <c r="S30" s="182" t="s">
        <v>185</v>
      </c>
      <c r="T30" s="183" t="s">
        <v>185</v>
      </c>
      <c r="U30" s="160">
        <v>2.71</v>
      </c>
      <c r="V30" s="160">
        <f>ROUND(E30*U30,2)</f>
        <v>13.72</v>
      </c>
      <c r="W30" s="160"/>
      <c r="X30" s="160" t="s">
        <v>239</v>
      </c>
      <c r="Y30" s="151"/>
      <c r="Z30" s="151"/>
      <c r="AA30" s="151"/>
      <c r="AB30" s="151"/>
      <c r="AC30" s="151"/>
      <c r="AD30" s="151"/>
      <c r="AE30" s="151"/>
      <c r="AF30" s="151"/>
      <c r="AG30" s="151" t="s">
        <v>240</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ht="21" outlineLevel="1" x14ac:dyDescent="0.25">
      <c r="A31" s="158"/>
      <c r="B31" s="159"/>
      <c r="C31" s="269" t="s">
        <v>263</v>
      </c>
      <c r="D31" s="270"/>
      <c r="E31" s="270"/>
      <c r="F31" s="270"/>
      <c r="G31" s="27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251</v>
      </c>
      <c r="AH31" s="151"/>
      <c r="AI31" s="151"/>
      <c r="AJ31" s="151"/>
      <c r="AK31" s="151"/>
      <c r="AL31" s="151"/>
      <c r="AM31" s="151"/>
      <c r="AN31" s="151"/>
      <c r="AO31" s="151"/>
      <c r="AP31" s="151"/>
      <c r="AQ31" s="151"/>
      <c r="AR31" s="151"/>
      <c r="AS31" s="151"/>
      <c r="AT31" s="151"/>
      <c r="AU31" s="151"/>
      <c r="AV31" s="151"/>
      <c r="AW31" s="151"/>
      <c r="AX31" s="151"/>
      <c r="AY31" s="151"/>
      <c r="AZ31" s="151"/>
      <c r="BA31" s="184" t="str">
        <f>C31</f>
        <v>jakoukoliv cementovou maltou se zatřením spár, s vypláchnutím spár vodou a očištěním povrchu zdiva po vyspárování, s odklizením zbylého materiálu do 20 m, z lomového kamene, kvádrového, cihelného,</v>
      </c>
      <c r="BB31" s="151"/>
      <c r="BC31" s="151"/>
      <c r="BD31" s="151"/>
      <c r="BE31" s="151"/>
      <c r="BF31" s="151"/>
      <c r="BG31" s="151"/>
      <c r="BH31" s="151"/>
    </row>
    <row r="32" spans="1:60" outlineLevel="1" x14ac:dyDescent="0.25">
      <c r="A32" s="158"/>
      <c r="B32" s="159"/>
      <c r="C32" s="271" t="s">
        <v>264</v>
      </c>
      <c r="D32" s="272"/>
      <c r="E32" s="272"/>
      <c r="F32" s="272"/>
      <c r="G32" s="272"/>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190</v>
      </c>
      <c r="AH32" s="151"/>
      <c r="AI32" s="151"/>
      <c r="AJ32" s="151"/>
      <c r="AK32" s="151"/>
      <c r="AL32" s="151"/>
      <c r="AM32" s="151"/>
      <c r="AN32" s="151"/>
      <c r="AO32" s="151"/>
      <c r="AP32" s="151"/>
      <c r="AQ32" s="151"/>
      <c r="AR32" s="151"/>
      <c r="AS32" s="151"/>
      <c r="AT32" s="151"/>
      <c r="AU32" s="151"/>
      <c r="AV32" s="151"/>
      <c r="AW32" s="151"/>
      <c r="AX32" s="151"/>
      <c r="AY32" s="151"/>
      <c r="AZ32" s="151"/>
      <c r="BA32" s="184" t="str">
        <f>C32</f>
        <v>Se zatřením spár, s vypláchnutím spár vodou a očištěním povrchu zdiva po vyspárování, s odklizením zbylého materiálu do 20 m.</v>
      </c>
      <c r="BB32" s="151"/>
      <c r="BC32" s="151"/>
      <c r="BD32" s="151"/>
      <c r="BE32" s="151"/>
      <c r="BF32" s="151"/>
      <c r="BG32" s="151"/>
      <c r="BH32" s="151"/>
    </row>
    <row r="33" spans="1:60" outlineLevel="1" x14ac:dyDescent="0.25">
      <c r="A33" s="158"/>
      <c r="B33" s="159"/>
      <c r="C33" s="188" t="s">
        <v>241</v>
      </c>
      <c r="D33" s="164"/>
      <c r="E33" s="165"/>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265</v>
      </c>
      <c r="D34" s="164"/>
      <c r="E34" s="165">
        <v>5.0640000000000001</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x14ac:dyDescent="0.25">
      <c r="A35" s="167" t="s">
        <v>181</v>
      </c>
      <c r="B35" s="168" t="s">
        <v>120</v>
      </c>
      <c r="C35" s="186" t="s">
        <v>121</v>
      </c>
      <c r="D35" s="169"/>
      <c r="E35" s="170"/>
      <c r="F35" s="171"/>
      <c r="G35" s="171">
        <f>SUMIF(AG36:AG46,"&lt;&gt;NOR",G36:G46)</f>
        <v>107976.54</v>
      </c>
      <c r="H35" s="171"/>
      <c r="I35" s="171">
        <f>SUM(I36:I46)</f>
        <v>0</v>
      </c>
      <c r="J35" s="171"/>
      <c r="K35" s="171">
        <f>SUM(K36:K46)</f>
        <v>0</v>
      </c>
      <c r="L35" s="171"/>
      <c r="M35" s="171">
        <f>SUM(M36:M46)</f>
        <v>130651.6134</v>
      </c>
      <c r="N35" s="171"/>
      <c r="O35" s="171">
        <f>SUM(O36:O46)</f>
        <v>11.84</v>
      </c>
      <c r="P35" s="171"/>
      <c r="Q35" s="171">
        <f>SUM(Q36:Q46)</f>
        <v>0</v>
      </c>
      <c r="R35" s="171"/>
      <c r="S35" s="171"/>
      <c r="T35" s="172"/>
      <c r="U35" s="166"/>
      <c r="V35" s="166">
        <f>SUM(V36:V46)</f>
        <v>28.94</v>
      </c>
      <c r="W35" s="166"/>
      <c r="X35" s="166"/>
      <c r="AG35" t="s">
        <v>182</v>
      </c>
    </row>
    <row r="36" spans="1:60" ht="30.6" outlineLevel="1" x14ac:dyDescent="0.25">
      <c r="A36" s="177">
        <v>7</v>
      </c>
      <c r="B36" s="178" t="s">
        <v>266</v>
      </c>
      <c r="C36" s="187" t="s">
        <v>267</v>
      </c>
      <c r="D36" s="179" t="s">
        <v>237</v>
      </c>
      <c r="E36" s="180">
        <v>0.6</v>
      </c>
      <c r="F36" s="181">
        <v>1210</v>
      </c>
      <c r="G36" s="182">
        <f>ROUND(E36*F36,2)</f>
        <v>726</v>
      </c>
      <c r="H36" s="181"/>
      <c r="I36" s="182">
        <f>ROUND(E36*H36,2)</f>
        <v>0</v>
      </c>
      <c r="J36" s="181"/>
      <c r="K36" s="182">
        <f>ROUND(E36*J36,2)</f>
        <v>0</v>
      </c>
      <c r="L36" s="182">
        <v>21</v>
      </c>
      <c r="M36" s="182">
        <f>G36*(1+L36/100)</f>
        <v>878.45999999999992</v>
      </c>
      <c r="N36" s="182">
        <v>9.8399999999999998E-3</v>
      </c>
      <c r="O36" s="182">
        <f>ROUND(E36*N36,2)</f>
        <v>0.01</v>
      </c>
      <c r="P36" s="182">
        <v>0</v>
      </c>
      <c r="Q36" s="182">
        <f>ROUND(E36*P36,2)</f>
        <v>0</v>
      </c>
      <c r="R36" s="182" t="s">
        <v>256</v>
      </c>
      <c r="S36" s="182" t="s">
        <v>185</v>
      </c>
      <c r="T36" s="183" t="s">
        <v>185</v>
      </c>
      <c r="U36" s="160">
        <v>0.42</v>
      </c>
      <c r="V36" s="160">
        <f>ROUND(E36*U36,2)</f>
        <v>0.25</v>
      </c>
      <c r="W36" s="160"/>
      <c r="X36" s="160" t="s">
        <v>239</v>
      </c>
      <c r="Y36" s="151"/>
      <c r="Z36" s="151"/>
      <c r="AA36" s="151"/>
      <c r="AB36" s="151"/>
      <c r="AC36" s="151"/>
      <c r="AD36" s="151"/>
      <c r="AE36" s="151"/>
      <c r="AF36" s="151"/>
      <c r="AG36" s="151" t="s">
        <v>240</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269" t="s">
        <v>268</v>
      </c>
      <c r="D37" s="270"/>
      <c r="E37" s="270"/>
      <c r="F37" s="270"/>
      <c r="G37" s="27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251</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241</v>
      </c>
      <c r="D38" s="164"/>
      <c r="E38" s="165"/>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269</v>
      </c>
      <c r="D39" s="164"/>
      <c r="E39" s="165">
        <v>0.6</v>
      </c>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77">
        <v>8</v>
      </c>
      <c r="B40" s="178" t="s">
        <v>270</v>
      </c>
      <c r="C40" s="187" t="s">
        <v>271</v>
      </c>
      <c r="D40" s="179" t="s">
        <v>237</v>
      </c>
      <c r="E40" s="180">
        <v>0.6</v>
      </c>
      <c r="F40" s="181">
        <v>110.9</v>
      </c>
      <c r="G40" s="182">
        <f>ROUND(E40*F40,2)</f>
        <v>66.540000000000006</v>
      </c>
      <c r="H40" s="181"/>
      <c r="I40" s="182">
        <f>ROUND(E40*H40,2)</f>
        <v>0</v>
      </c>
      <c r="J40" s="181"/>
      <c r="K40" s="182">
        <f>ROUND(E40*J40,2)</f>
        <v>0</v>
      </c>
      <c r="L40" s="182">
        <v>21</v>
      </c>
      <c r="M40" s="182">
        <f>G40*(1+L40/100)</f>
        <v>80.513400000000004</v>
      </c>
      <c r="N40" s="182">
        <v>1.0000000000000001E-5</v>
      </c>
      <c r="O40" s="182">
        <f>ROUND(E40*N40,2)</f>
        <v>0</v>
      </c>
      <c r="P40" s="182">
        <v>0</v>
      </c>
      <c r="Q40" s="182">
        <f>ROUND(E40*P40,2)</f>
        <v>0</v>
      </c>
      <c r="R40" s="182" t="s">
        <v>272</v>
      </c>
      <c r="S40" s="182" t="s">
        <v>185</v>
      </c>
      <c r="T40" s="183" t="s">
        <v>185</v>
      </c>
      <c r="U40" s="160">
        <v>1.6E-2</v>
      </c>
      <c r="V40" s="160">
        <f>ROUND(E40*U40,2)</f>
        <v>0.01</v>
      </c>
      <c r="W40" s="160"/>
      <c r="X40" s="160" t="s">
        <v>239</v>
      </c>
      <c r="Y40" s="151"/>
      <c r="Z40" s="151"/>
      <c r="AA40" s="151"/>
      <c r="AB40" s="151"/>
      <c r="AC40" s="151"/>
      <c r="AD40" s="151"/>
      <c r="AE40" s="151"/>
      <c r="AF40" s="151"/>
      <c r="AG40" s="151" t="s">
        <v>240</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269" t="s">
        <v>273</v>
      </c>
      <c r="D41" s="270"/>
      <c r="E41" s="270"/>
      <c r="F41" s="270"/>
      <c r="G41" s="27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251</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241</v>
      </c>
      <c r="D42" s="164"/>
      <c r="E42" s="165"/>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269</v>
      </c>
      <c r="D43" s="164"/>
      <c r="E43" s="165">
        <v>0.6</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77">
        <v>9</v>
      </c>
      <c r="B44" s="178" t="s">
        <v>274</v>
      </c>
      <c r="C44" s="187" t="s">
        <v>275</v>
      </c>
      <c r="D44" s="179" t="s">
        <v>276</v>
      </c>
      <c r="E44" s="180">
        <v>69.599999999999994</v>
      </c>
      <c r="F44" s="181">
        <v>1540</v>
      </c>
      <c r="G44" s="182">
        <f>ROUND(E44*F44,2)</f>
        <v>107184</v>
      </c>
      <c r="H44" s="181"/>
      <c r="I44" s="182">
        <f>ROUND(E44*H44,2)</f>
        <v>0</v>
      </c>
      <c r="J44" s="181"/>
      <c r="K44" s="182">
        <f>ROUND(E44*J44,2)</f>
        <v>0</v>
      </c>
      <c r="L44" s="182">
        <v>21</v>
      </c>
      <c r="M44" s="182">
        <f>G44*(1+L44/100)</f>
        <v>129692.64</v>
      </c>
      <c r="N44" s="182">
        <v>0.17</v>
      </c>
      <c r="O44" s="182">
        <f>ROUND(E44*N44,2)</f>
        <v>11.83</v>
      </c>
      <c r="P44" s="182">
        <v>0</v>
      </c>
      <c r="Q44" s="182">
        <f>ROUND(E44*P44,2)</f>
        <v>0</v>
      </c>
      <c r="R44" s="182"/>
      <c r="S44" s="182" t="s">
        <v>277</v>
      </c>
      <c r="T44" s="183" t="s">
        <v>186</v>
      </c>
      <c r="U44" s="160">
        <v>0.41199999999999998</v>
      </c>
      <c r="V44" s="160">
        <f>ROUND(E44*U44,2)</f>
        <v>28.68</v>
      </c>
      <c r="W44" s="160"/>
      <c r="X44" s="160" t="s">
        <v>239</v>
      </c>
      <c r="Y44" s="151"/>
      <c r="Z44" s="151"/>
      <c r="AA44" s="151"/>
      <c r="AB44" s="151"/>
      <c r="AC44" s="151"/>
      <c r="AD44" s="151"/>
      <c r="AE44" s="151"/>
      <c r="AF44" s="151"/>
      <c r="AG44" s="151" t="s">
        <v>240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241</v>
      </c>
      <c r="D45" s="164"/>
      <c r="E45" s="165"/>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278</v>
      </c>
      <c r="D46" s="164"/>
      <c r="E46" s="165">
        <v>69.599999999999994</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x14ac:dyDescent="0.25">
      <c r="A47" s="167" t="s">
        <v>181</v>
      </c>
      <c r="B47" s="168" t="s">
        <v>124</v>
      </c>
      <c r="C47" s="186" t="s">
        <v>125</v>
      </c>
      <c r="D47" s="169"/>
      <c r="E47" s="170"/>
      <c r="F47" s="171"/>
      <c r="G47" s="171">
        <f>SUMIF(AG48:AG54,"&lt;&gt;NOR",G48:G54)</f>
        <v>42227.6</v>
      </c>
      <c r="H47" s="171"/>
      <c r="I47" s="171">
        <f>SUM(I48:I54)</f>
        <v>0</v>
      </c>
      <c r="J47" s="171"/>
      <c r="K47" s="171">
        <f>SUM(K48:K54)</f>
        <v>0</v>
      </c>
      <c r="L47" s="171"/>
      <c r="M47" s="171">
        <f>SUM(M48:M54)</f>
        <v>51095.396000000001</v>
      </c>
      <c r="N47" s="171"/>
      <c r="O47" s="171">
        <f>SUM(O48:O54)</f>
        <v>0</v>
      </c>
      <c r="P47" s="171"/>
      <c r="Q47" s="171">
        <f>SUM(Q48:Q54)</f>
        <v>0</v>
      </c>
      <c r="R47" s="171"/>
      <c r="S47" s="171"/>
      <c r="T47" s="172"/>
      <c r="U47" s="166"/>
      <c r="V47" s="166">
        <f>SUM(V48:V54)</f>
        <v>91.44</v>
      </c>
      <c r="W47" s="166"/>
      <c r="X47" s="166"/>
      <c r="AG47" t="s">
        <v>182</v>
      </c>
    </row>
    <row r="48" spans="1:60" ht="40.799999999999997" outlineLevel="1" x14ac:dyDescent="0.25">
      <c r="A48" s="177">
        <v>10</v>
      </c>
      <c r="B48" s="178" t="s">
        <v>279</v>
      </c>
      <c r="C48" s="187" t="s">
        <v>280</v>
      </c>
      <c r="D48" s="179" t="s">
        <v>237</v>
      </c>
      <c r="E48" s="180">
        <v>69.599999999999994</v>
      </c>
      <c r="F48" s="181">
        <v>131</v>
      </c>
      <c r="G48" s="182">
        <f>ROUND(E48*F48,2)</f>
        <v>9117.6</v>
      </c>
      <c r="H48" s="181"/>
      <c r="I48" s="182">
        <f>ROUND(E48*H48,2)</f>
        <v>0</v>
      </c>
      <c r="J48" s="181"/>
      <c r="K48" s="182">
        <f>ROUND(E48*J48,2)</f>
        <v>0</v>
      </c>
      <c r="L48" s="182">
        <v>21</v>
      </c>
      <c r="M48" s="182">
        <f>G48*(1+L48/100)</f>
        <v>11032.296</v>
      </c>
      <c r="N48" s="182">
        <v>4.0000000000000003E-5</v>
      </c>
      <c r="O48" s="182">
        <f>ROUND(E48*N48,2)</f>
        <v>0</v>
      </c>
      <c r="P48" s="182">
        <v>0</v>
      </c>
      <c r="Q48" s="182">
        <f>ROUND(E48*P48,2)</f>
        <v>0</v>
      </c>
      <c r="R48" s="182" t="s">
        <v>281</v>
      </c>
      <c r="S48" s="182" t="s">
        <v>185</v>
      </c>
      <c r="T48" s="183" t="s">
        <v>185</v>
      </c>
      <c r="U48" s="160">
        <v>0.308</v>
      </c>
      <c r="V48" s="160">
        <f>ROUND(E48*U48,2)</f>
        <v>21.44</v>
      </c>
      <c r="W48" s="160"/>
      <c r="X48" s="160" t="s">
        <v>239</v>
      </c>
      <c r="Y48" s="151"/>
      <c r="Z48" s="151"/>
      <c r="AA48" s="151"/>
      <c r="AB48" s="151"/>
      <c r="AC48" s="151"/>
      <c r="AD48" s="151"/>
      <c r="AE48" s="151"/>
      <c r="AF48" s="151"/>
      <c r="AG48" s="151" t="s">
        <v>282</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241</v>
      </c>
      <c r="D49" s="164"/>
      <c r="E49" s="165"/>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278</v>
      </c>
      <c r="D50" s="164"/>
      <c r="E50" s="165">
        <v>69.599999999999994</v>
      </c>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77">
        <v>11</v>
      </c>
      <c r="B51" s="178" t="s">
        <v>283</v>
      </c>
      <c r="C51" s="187" t="s">
        <v>284</v>
      </c>
      <c r="D51" s="179" t="s">
        <v>198</v>
      </c>
      <c r="E51" s="180">
        <v>70</v>
      </c>
      <c r="F51" s="181">
        <v>473</v>
      </c>
      <c r="G51" s="182">
        <f>ROUND(E51*F51,2)</f>
        <v>33110</v>
      </c>
      <c r="H51" s="181"/>
      <c r="I51" s="182">
        <f>ROUND(E51*H51,2)</f>
        <v>0</v>
      </c>
      <c r="J51" s="181"/>
      <c r="K51" s="182">
        <f>ROUND(E51*J51,2)</f>
        <v>0</v>
      </c>
      <c r="L51" s="182">
        <v>21</v>
      </c>
      <c r="M51" s="182">
        <f>G51*(1+L51/100)</f>
        <v>40063.1</v>
      </c>
      <c r="N51" s="182">
        <v>0</v>
      </c>
      <c r="O51" s="182">
        <f>ROUND(E51*N51,2)</f>
        <v>0</v>
      </c>
      <c r="P51" s="182">
        <v>0</v>
      </c>
      <c r="Q51" s="182">
        <f>ROUND(E51*P51,2)</f>
        <v>0</v>
      </c>
      <c r="R51" s="182" t="s">
        <v>199</v>
      </c>
      <c r="S51" s="182" t="s">
        <v>185</v>
      </c>
      <c r="T51" s="183" t="s">
        <v>185</v>
      </c>
      <c r="U51" s="160">
        <v>1</v>
      </c>
      <c r="V51" s="160">
        <f>ROUND(E51*U51,2)</f>
        <v>70</v>
      </c>
      <c r="W51" s="160"/>
      <c r="X51" s="160" t="s">
        <v>200</v>
      </c>
      <c r="Y51" s="151"/>
      <c r="Z51" s="151"/>
      <c r="AA51" s="151"/>
      <c r="AB51" s="151"/>
      <c r="AC51" s="151"/>
      <c r="AD51" s="151"/>
      <c r="AE51" s="151"/>
      <c r="AF51" s="151"/>
      <c r="AG51" s="151" t="s">
        <v>201</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241</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285</v>
      </c>
      <c r="D53" s="164"/>
      <c r="E53" s="165">
        <v>60</v>
      </c>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286</v>
      </c>
      <c r="D54" s="164"/>
      <c r="E54" s="165">
        <v>10</v>
      </c>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x14ac:dyDescent="0.25">
      <c r="A55" s="167" t="s">
        <v>181</v>
      </c>
      <c r="B55" s="168" t="s">
        <v>126</v>
      </c>
      <c r="C55" s="186" t="s">
        <v>127</v>
      </c>
      <c r="D55" s="169"/>
      <c r="E55" s="170"/>
      <c r="F55" s="171"/>
      <c r="G55" s="171">
        <f>SUMIF(AG56:AG65,"&lt;&gt;NOR",G56:G65)</f>
        <v>41625.07</v>
      </c>
      <c r="H55" s="171"/>
      <c r="I55" s="171">
        <f>SUM(I56:I65)</f>
        <v>0</v>
      </c>
      <c r="J55" s="171"/>
      <c r="K55" s="171">
        <f>SUM(K56:K65)</f>
        <v>0</v>
      </c>
      <c r="L55" s="171"/>
      <c r="M55" s="171">
        <f>SUM(M56:M65)</f>
        <v>50366.334699999992</v>
      </c>
      <c r="N55" s="171"/>
      <c r="O55" s="171">
        <f>SUM(O56:O65)</f>
        <v>0</v>
      </c>
      <c r="P55" s="171"/>
      <c r="Q55" s="171">
        <f>SUM(Q56:Q65)</f>
        <v>7.0000000000000007E-2</v>
      </c>
      <c r="R55" s="171"/>
      <c r="S55" s="171"/>
      <c r="T55" s="172"/>
      <c r="U55" s="166"/>
      <c r="V55" s="166">
        <f>SUM(V56:V65)</f>
        <v>59.269999999999996</v>
      </c>
      <c r="W55" s="166"/>
      <c r="X55" s="166"/>
      <c r="AG55" t="s">
        <v>182</v>
      </c>
    </row>
    <row r="56" spans="1:60" ht="20.399999999999999" outlineLevel="1" x14ac:dyDescent="0.25">
      <c r="A56" s="177">
        <v>12</v>
      </c>
      <c r="B56" s="178" t="s">
        <v>287</v>
      </c>
      <c r="C56" s="187" t="s">
        <v>288</v>
      </c>
      <c r="D56" s="179" t="s">
        <v>237</v>
      </c>
      <c r="E56" s="180">
        <v>5.0640000000000001</v>
      </c>
      <c r="F56" s="181">
        <v>68.3</v>
      </c>
      <c r="G56" s="182">
        <f>ROUND(E56*F56,2)</f>
        <v>345.87</v>
      </c>
      <c r="H56" s="181"/>
      <c r="I56" s="182">
        <f>ROUND(E56*H56,2)</f>
        <v>0</v>
      </c>
      <c r="J56" s="181"/>
      <c r="K56" s="182">
        <f>ROUND(E56*J56,2)</f>
        <v>0</v>
      </c>
      <c r="L56" s="182">
        <v>21</v>
      </c>
      <c r="M56" s="182">
        <f>G56*(1+L56/100)</f>
        <v>418.5027</v>
      </c>
      <c r="N56" s="182">
        <v>0</v>
      </c>
      <c r="O56" s="182">
        <f>ROUND(E56*N56,2)</f>
        <v>0</v>
      </c>
      <c r="P56" s="182">
        <v>1.4E-2</v>
      </c>
      <c r="Q56" s="182">
        <f>ROUND(E56*P56,2)</f>
        <v>7.0000000000000007E-2</v>
      </c>
      <c r="R56" s="182" t="s">
        <v>289</v>
      </c>
      <c r="S56" s="182" t="s">
        <v>185</v>
      </c>
      <c r="T56" s="183" t="s">
        <v>185</v>
      </c>
      <c r="U56" s="160">
        <v>0.18</v>
      </c>
      <c r="V56" s="160">
        <f>ROUND(E56*U56,2)</f>
        <v>0.91</v>
      </c>
      <c r="W56" s="160"/>
      <c r="X56" s="160" t="s">
        <v>239</v>
      </c>
      <c r="Y56" s="151"/>
      <c r="Z56" s="151"/>
      <c r="AA56" s="151"/>
      <c r="AB56" s="151"/>
      <c r="AC56" s="151"/>
      <c r="AD56" s="151"/>
      <c r="AE56" s="151"/>
      <c r="AF56" s="151"/>
      <c r="AG56" s="151" t="s">
        <v>282</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188" t="s">
        <v>241</v>
      </c>
      <c r="D57" s="164"/>
      <c r="E57" s="165"/>
      <c r="F57" s="160"/>
      <c r="G57" s="16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192</v>
      </c>
      <c r="AH57" s="151">
        <v>0</v>
      </c>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188" t="s">
        <v>265</v>
      </c>
      <c r="D58" s="164"/>
      <c r="E58" s="165">
        <v>5.0640000000000001</v>
      </c>
      <c r="F58" s="160"/>
      <c r="G58" s="160"/>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192</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77">
        <v>13</v>
      </c>
      <c r="B59" s="178" t="s">
        <v>290</v>
      </c>
      <c r="C59" s="187" t="s">
        <v>291</v>
      </c>
      <c r="D59" s="179" t="s">
        <v>276</v>
      </c>
      <c r="E59" s="180">
        <v>6.96</v>
      </c>
      <c r="F59" s="181">
        <v>5520</v>
      </c>
      <c r="G59" s="182">
        <f>ROUND(E59*F59,2)</f>
        <v>38419.199999999997</v>
      </c>
      <c r="H59" s="181"/>
      <c r="I59" s="182">
        <f>ROUND(E59*H59,2)</f>
        <v>0</v>
      </c>
      <c r="J59" s="181"/>
      <c r="K59" s="182">
        <f>ROUND(E59*J59,2)</f>
        <v>0</v>
      </c>
      <c r="L59" s="182">
        <v>21</v>
      </c>
      <c r="M59" s="182">
        <f>G59*(1+L59/100)</f>
        <v>46487.231999999996</v>
      </c>
      <c r="N59" s="182">
        <v>0</v>
      </c>
      <c r="O59" s="182">
        <f>ROUND(E59*N59,2)</f>
        <v>0</v>
      </c>
      <c r="P59" s="182">
        <v>0</v>
      </c>
      <c r="Q59" s="182">
        <f>ROUND(E59*P59,2)</f>
        <v>0</v>
      </c>
      <c r="R59" s="182" t="s">
        <v>238</v>
      </c>
      <c r="S59" s="182" t="s">
        <v>185</v>
      </c>
      <c r="T59" s="183" t="s">
        <v>185</v>
      </c>
      <c r="U59" s="160">
        <v>8.3849999999999998</v>
      </c>
      <c r="V59" s="160">
        <f>ROUND(E59*U59,2)</f>
        <v>58.36</v>
      </c>
      <c r="W59" s="160"/>
      <c r="X59" s="160" t="s">
        <v>239</v>
      </c>
      <c r="Y59" s="151"/>
      <c r="Z59" s="151"/>
      <c r="AA59" s="151"/>
      <c r="AB59" s="151"/>
      <c r="AC59" s="151"/>
      <c r="AD59" s="151"/>
      <c r="AE59" s="151"/>
      <c r="AF59" s="151"/>
      <c r="AG59" s="151" t="s">
        <v>240</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269" t="s">
        <v>292</v>
      </c>
      <c r="D60" s="270"/>
      <c r="E60" s="270"/>
      <c r="F60" s="270"/>
      <c r="G60" s="27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251</v>
      </c>
      <c r="AH60" s="151"/>
      <c r="AI60" s="151"/>
      <c r="AJ60" s="151"/>
      <c r="AK60" s="151"/>
      <c r="AL60" s="151"/>
      <c r="AM60" s="151"/>
      <c r="AN60" s="151"/>
      <c r="AO60" s="151"/>
      <c r="AP60" s="151"/>
      <c r="AQ60" s="151"/>
      <c r="AR60" s="151"/>
      <c r="AS60" s="151"/>
      <c r="AT60" s="151"/>
      <c r="AU60" s="151"/>
      <c r="AV60" s="151"/>
      <c r="AW60" s="151"/>
      <c r="AX60" s="151"/>
      <c r="AY60" s="151"/>
      <c r="AZ60" s="151"/>
      <c r="BA60" s="184" t="str">
        <f>C60</f>
        <v>o půdorysné ploše do 15 m2 na vzdálenost do 3 m od okraje vyklízeného prostoru nebo s naložením na dopravní prostředek,</v>
      </c>
      <c r="BB60" s="151"/>
      <c r="BC60" s="151"/>
      <c r="BD60" s="151"/>
      <c r="BE60" s="151"/>
      <c r="BF60" s="151"/>
      <c r="BG60" s="151"/>
      <c r="BH60" s="151"/>
    </row>
    <row r="61" spans="1:60" outlineLevel="1" x14ac:dyDescent="0.25">
      <c r="A61" s="158"/>
      <c r="B61" s="159"/>
      <c r="C61" s="188" t="s">
        <v>241</v>
      </c>
      <c r="D61" s="164"/>
      <c r="E61" s="165"/>
      <c r="F61" s="160"/>
      <c r="G61" s="160"/>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192</v>
      </c>
      <c r="AH61" s="151">
        <v>0</v>
      </c>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188" t="s">
        <v>293</v>
      </c>
      <c r="D62" s="164"/>
      <c r="E62" s="165">
        <v>6.96</v>
      </c>
      <c r="F62" s="160"/>
      <c r="G62" s="16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192</v>
      </c>
      <c r="AH62" s="151">
        <v>0</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77">
        <v>14</v>
      </c>
      <c r="B63" s="178" t="s">
        <v>294</v>
      </c>
      <c r="C63" s="187" t="s">
        <v>295</v>
      </c>
      <c r="D63" s="179" t="s">
        <v>255</v>
      </c>
      <c r="E63" s="180">
        <v>1</v>
      </c>
      <c r="F63" s="181">
        <v>2860</v>
      </c>
      <c r="G63" s="182">
        <f>ROUND(E63*F63,2)</f>
        <v>2860</v>
      </c>
      <c r="H63" s="181"/>
      <c r="I63" s="182">
        <f>ROUND(E63*H63,2)</f>
        <v>0</v>
      </c>
      <c r="J63" s="181"/>
      <c r="K63" s="182">
        <f>ROUND(E63*J63,2)</f>
        <v>0</v>
      </c>
      <c r="L63" s="182">
        <v>21</v>
      </c>
      <c r="M63" s="182">
        <f>G63*(1+L63/100)</f>
        <v>3460.6</v>
      </c>
      <c r="N63" s="182">
        <v>0</v>
      </c>
      <c r="O63" s="182">
        <f>ROUND(E63*N63,2)</f>
        <v>0</v>
      </c>
      <c r="P63" s="182">
        <v>0</v>
      </c>
      <c r="Q63" s="182">
        <f>ROUND(E63*P63,2)</f>
        <v>0</v>
      </c>
      <c r="R63" s="182"/>
      <c r="S63" s="182" t="s">
        <v>277</v>
      </c>
      <c r="T63" s="183" t="s">
        <v>186</v>
      </c>
      <c r="U63" s="160">
        <v>0</v>
      </c>
      <c r="V63" s="160">
        <f>ROUND(E63*U63,2)</f>
        <v>0</v>
      </c>
      <c r="W63" s="160"/>
      <c r="X63" s="160" t="s">
        <v>239</v>
      </c>
      <c r="Y63" s="151"/>
      <c r="Z63" s="151"/>
      <c r="AA63" s="151"/>
      <c r="AB63" s="151"/>
      <c r="AC63" s="151"/>
      <c r="AD63" s="151"/>
      <c r="AE63" s="151"/>
      <c r="AF63" s="151"/>
      <c r="AG63" s="151" t="s">
        <v>240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188" t="s">
        <v>241</v>
      </c>
      <c r="D64" s="164"/>
      <c r="E64" s="165"/>
      <c r="F64" s="160"/>
      <c r="G64" s="160"/>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192</v>
      </c>
      <c r="AH64" s="151">
        <v>0</v>
      </c>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188" t="s">
        <v>296</v>
      </c>
      <c r="D65" s="164"/>
      <c r="E65" s="165">
        <v>1</v>
      </c>
      <c r="F65" s="160"/>
      <c r="G65" s="160"/>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192</v>
      </c>
      <c r="AH65" s="151">
        <v>0</v>
      </c>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x14ac:dyDescent="0.25">
      <c r="A66" s="167" t="s">
        <v>181</v>
      </c>
      <c r="B66" s="168" t="s">
        <v>128</v>
      </c>
      <c r="C66" s="186" t="s">
        <v>129</v>
      </c>
      <c r="D66" s="169"/>
      <c r="E66" s="170"/>
      <c r="F66" s="171"/>
      <c r="G66" s="171">
        <f>SUMIF(AG67:AG76,"&lt;&gt;NOR",G67:G76)</f>
        <v>34579.53</v>
      </c>
      <c r="H66" s="171"/>
      <c r="I66" s="171">
        <f>SUM(I67:I76)</f>
        <v>0</v>
      </c>
      <c r="J66" s="171"/>
      <c r="K66" s="171">
        <f>SUM(K67:K76)</f>
        <v>0</v>
      </c>
      <c r="L66" s="171"/>
      <c r="M66" s="171">
        <f>SUM(M67:M76)</f>
        <v>41841.231299999999</v>
      </c>
      <c r="N66" s="171"/>
      <c r="O66" s="171">
        <f>SUM(O67:O76)</f>
        <v>0</v>
      </c>
      <c r="P66" s="171"/>
      <c r="Q66" s="171">
        <f>SUM(Q67:Q76)</f>
        <v>0</v>
      </c>
      <c r="R66" s="171"/>
      <c r="S66" s="171"/>
      <c r="T66" s="172"/>
      <c r="U66" s="166"/>
      <c r="V66" s="166">
        <f>SUM(V67:V76)</f>
        <v>74.2</v>
      </c>
      <c r="W66" s="166"/>
      <c r="X66" s="166"/>
      <c r="AG66" t="s">
        <v>182</v>
      </c>
    </row>
    <row r="67" spans="1:60" ht="30.6" outlineLevel="1" x14ac:dyDescent="0.25">
      <c r="A67" s="177">
        <v>15</v>
      </c>
      <c r="B67" s="178" t="s">
        <v>297</v>
      </c>
      <c r="C67" s="187" t="s">
        <v>298</v>
      </c>
      <c r="D67" s="179" t="s">
        <v>299</v>
      </c>
      <c r="E67" s="180">
        <v>13.491289999999999</v>
      </c>
      <c r="F67" s="181">
        <v>2485</v>
      </c>
      <c r="G67" s="182">
        <f>ROUND(E67*F67,2)</f>
        <v>33525.86</v>
      </c>
      <c r="H67" s="181"/>
      <c r="I67" s="182">
        <f>ROUND(E67*H67,2)</f>
        <v>0</v>
      </c>
      <c r="J67" s="181"/>
      <c r="K67" s="182">
        <f>ROUND(E67*J67,2)</f>
        <v>0</v>
      </c>
      <c r="L67" s="182">
        <v>21</v>
      </c>
      <c r="M67" s="182">
        <f>G67*(1+L67/100)</f>
        <v>40566.2906</v>
      </c>
      <c r="N67" s="182">
        <v>0</v>
      </c>
      <c r="O67" s="182">
        <f>ROUND(E67*N67,2)</f>
        <v>0</v>
      </c>
      <c r="P67" s="182">
        <v>0</v>
      </c>
      <c r="Q67" s="182">
        <f>ROUND(E67*P67,2)</f>
        <v>0</v>
      </c>
      <c r="R67" s="182" t="s">
        <v>256</v>
      </c>
      <c r="S67" s="182" t="s">
        <v>185</v>
      </c>
      <c r="T67" s="183" t="s">
        <v>185</v>
      </c>
      <c r="U67" s="160">
        <v>5.5</v>
      </c>
      <c r="V67" s="160">
        <f>ROUND(E67*U67,2)</f>
        <v>74.2</v>
      </c>
      <c r="W67" s="160"/>
      <c r="X67" s="160" t="s">
        <v>300</v>
      </c>
      <c r="Y67" s="151"/>
      <c r="Z67" s="151"/>
      <c r="AA67" s="151"/>
      <c r="AB67" s="151"/>
      <c r="AC67" s="151"/>
      <c r="AD67" s="151"/>
      <c r="AE67" s="151"/>
      <c r="AF67" s="151"/>
      <c r="AG67" s="151" t="s">
        <v>301</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269" t="s">
        <v>302</v>
      </c>
      <c r="D68" s="270"/>
      <c r="E68" s="270"/>
      <c r="F68" s="270"/>
      <c r="G68" s="27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251</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303</v>
      </c>
      <c r="D69" s="164"/>
      <c r="E69" s="165"/>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188" t="s">
        <v>304</v>
      </c>
      <c r="D70" s="164"/>
      <c r="E70" s="165"/>
      <c r="F70" s="160"/>
      <c r="G70" s="160"/>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192</v>
      </c>
      <c r="AH70" s="151">
        <v>0</v>
      </c>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305</v>
      </c>
      <c r="D71" s="164"/>
      <c r="E71" s="165">
        <v>13.491289999999999</v>
      </c>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ht="40.799999999999997" outlineLevel="1" x14ac:dyDescent="0.25">
      <c r="A72" s="177">
        <v>16</v>
      </c>
      <c r="B72" s="178" t="s">
        <v>306</v>
      </c>
      <c r="C72" s="187" t="s">
        <v>307</v>
      </c>
      <c r="D72" s="179" t="s">
        <v>299</v>
      </c>
      <c r="E72" s="180">
        <v>13.491289999999999</v>
      </c>
      <c r="F72" s="181">
        <v>78.099999999999994</v>
      </c>
      <c r="G72" s="182">
        <f>ROUND(E72*F72,2)</f>
        <v>1053.67</v>
      </c>
      <c r="H72" s="181"/>
      <c r="I72" s="182">
        <f>ROUND(E72*H72,2)</f>
        <v>0</v>
      </c>
      <c r="J72" s="181"/>
      <c r="K72" s="182">
        <f>ROUND(E72*J72,2)</f>
        <v>0</v>
      </c>
      <c r="L72" s="182">
        <v>21</v>
      </c>
      <c r="M72" s="182">
        <f>G72*(1+L72/100)</f>
        <v>1274.9407000000001</v>
      </c>
      <c r="N72" s="182">
        <v>0</v>
      </c>
      <c r="O72" s="182">
        <f>ROUND(E72*N72,2)</f>
        <v>0</v>
      </c>
      <c r="P72" s="182">
        <v>0</v>
      </c>
      <c r="Q72" s="182">
        <f>ROUND(E72*P72,2)</f>
        <v>0</v>
      </c>
      <c r="R72" s="182" t="s">
        <v>256</v>
      </c>
      <c r="S72" s="182" t="s">
        <v>185</v>
      </c>
      <c r="T72" s="183" t="s">
        <v>185</v>
      </c>
      <c r="U72" s="160">
        <v>0</v>
      </c>
      <c r="V72" s="160">
        <f>ROUND(E72*U72,2)</f>
        <v>0</v>
      </c>
      <c r="W72" s="160"/>
      <c r="X72" s="160" t="s">
        <v>300</v>
      </c>
      <c r="Y72" s="151"/>
      <c r="Z72" s="151"/>
      <c r="AA72" s="151"/>
      <c r="AB72" s="151"/>
      <c r="AC72" s="151"/>
      <c r="AD72" s="151"/>
      <c r="AE72" s="151"/>
      <c r="AF72" s="151"/>
      <c r="AG72" s="151" t="s">
        <v>301</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269" t="s">
        <v>302</v>
      </c>
      <c r="D73" s="270"/>
      <c r="E73" s="270"/>
      <c r="F73" s="270"/>
      <c r="G73" s="270"/>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251</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303</v>
      </c>
      <c r="D74" s="164"/>
      <c r="E74" s="165"/>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304</v>
      </c>
      <c r="D75" s="164"/>
      <c r="E75" s="165"/>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305</v>
      </c>
      <c r="D76" s="164"/>
      <c r="E76" s="165">
        <v>13.491289999999999</v>
      </c>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x14ac:dyDescent="0.25">
      <c r="A77" s="167" t="s">
        <v>181</v>
      </c>
      <c r="B77" s="168" t="s">
        <v>134</v>
      </c>
      <c r="C77" s="186" t="s">
        <v>135</v>
      </c>
      <c r="D77" s="169"/>
      <c r="E77" s="170"/>
      <c r="F77" s="171"/>
      <c r="G77" s="171">
        <f>SUMIF(AG78:AG98,"&lt;&gt;NOR",G78:G98)</f>
        <v>1500.72</v>
      </c>
      <c r="H77" s="171"/>
      <c r="I77" s="171">
        <f>SUM(I78:I98)</f>
        <v>0</v>
      </c>
      <c r="J77" s="171"/>
      <c r="K77" s="171">
        <f>SUM(K78:K98)</f>
        <v>0</v>
      </c>
      <c r="L77" s="171"/>
      <c r="M77" s="171">
        <f>SUM(M78:M98)</f>
        <v>1815.8712</v>
      </c>
      <c r="N77" s="171"/>
      <c r="O77" s="171">
        <f>SUM(O78:O98)</f>
        <v>0</v>
      </c>
      <c r="P77" s="171"/>
      <c r="Q77" s="171">
        <f>SUM(Q78:Q98)</f>
        <v>0</v>
      </c>
      <c r="R77" s="171"/>
      <c r="S77" s="171"/>
      <c r="T77" s="172"/>
      <c r="U77" s="166"/>
      <c r="V77" s="166">
        <f>SUM(V78:V98)</f>
        <v>0</v>
      </c>
      <c r="W77" s="166"/>
      <c r="X77" s="166"/>
      <c r="AG77" t="s">
        <v>182</v>
      </c>
    </row>
    <row r="78" spans="1:60" outlineLevel="1" x14ac:dyDescent="0.25">
      <c r="A78" s="177">
        <v>17</v>
      </c>
      <c r="B78" s="178" t="s">
        <v>308</v>
      </c>
      <c r="C78" s="187" t="s">
        <v>309</v>
      </c>
      <c r="D78" s="179" t="s">
        <v>255</v>
      </c>
      <c r="E78" s="180">
        <v>3</v>
      </c>
      <c r="F78" s="181">
        <v>500</v>
      </c>
      <c r="G78" s="182">
        <f>ROUND(E78*F78,2)</f>
        <v>1500</v>
      </c>
      <c r="H78" s="181"/>
      <c r="I78" s="182">
        <f>ROUND(E78*H78,2)</f>
        <v>0</v>
      </c>
      <c r="J78" s="181"/>
      <c r="K78" s="182">
        <f>ROUND(E78*J78,2)</f>
        <v>0</v>
      </c>
      <c r="L78" s="182">
        <v>21</v>
      </c>
      <c r="M78" s="182">
        <f>G78*(1+L78/100)</f>
        <v>1815</v>
      </c>
      <c r="N78" s="182">
        <v>1E-4</v>
      </c>
      <c r="O78" s="182">
        <f>ROUND(E78*N78,2)</f>
        <v>0</v>
      </c>
      <c r="P78" s="182">
        <v>0</v>
      </c>
      <c r="Q78" s="182">
        <f>ROUND(E78*P78,2)</f>
        <v>0</v>
      </c>
      <c r="R78" s="182"/>
      <c r="S78" s="182" t="s">
        <v>277</v>
      </c>
      <c r="T78" s="183" t="s">
        <v>186</v>
      </c>
      <c r="U78" s="160">
        <v>0</v>
      </c>
      <c r="V78" s="160">
        <f>ROUND(E78*U78,2)</f>
        <v>0</v>
      </c>
      <c r="W78" s="160"/>
      <c r="X78" s="160" t="s">
        <v>310</v>
      </c>
      <c r="Y78" s="151"/>
      <c r="Z78" s="151"/>
      <c r="AA78" s="151"/>
      <c r="AB78" s="151"/>
      <c r="AC78" s="151"/>
      <c r="AD78" s="151"/>
      <c r="AE78" s="151"/>
      <c r="AF78" s="151"/>
      <c r="AG78" s="151" t="s">
        <v>311</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260" t="s">
        <v>312</v>
      </c>
      <c r="D79" s="261"/>
      <c r="E79" s="261"/>
      <c r="F79" s="261"/>
      <c r="G79" s="261"/>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190</v>
      </c>
      <c r="AH79" s="151"/>
      <c r="AI79" s="151"/>
      <c r="AJ79" s="151"/>
      <c r="AK79" s="151"/>
      <c r="AL79" s="151"/>
      <c r="AM79" s="151"/>
      <c r="AN79" s="151"/>
      <c r="AO79" s="151"/>
      <c r="AP79" s="151"/>
      <c r="AQ79" s="151"/>
      <c r="AR79" s="151"/>
      <c r="AS79" s="151"/>
      <c r="AT79" s="151"/>
      <c r="AU79" s="151"/>
      <c r="AV79" s="151"/>
      <c r="AW79" s="151"/>
      <c r="AX79" s="151"/>
      <c r="AY79" s="151"/>
      <c r="AZ79" s="151"/>
      <c r="BA79" s="184" t="str">
        <f>C79</f>
        <v>1.NP (PP) - sklep, popis prvku a návrh na jeho opravu nebo restaurování viz D1.1.9 Tabulky kovářských a zámečnických prvků</v>
      </c>
      <c r="BB79" s="151"/>
      <c r="BC79" s="151"/>
      <c r="BD79" s="151"/>
      <c r="BE79" s="151"/>
      <c r="BF79" s="151"/>
      <c r="BG79" s="151"/>
      <c r="BH79" s="151"/>
    </row>
    <row r="80" spans="1:60" outlineLevel="1" x14ac:dyDescent="0.25">
      <c r="A80" s="158"/>
      <c r="B80" s="159"/>
      <c r="C80" s="192" t="s">
        <v>204</v>
      </c>
      <c r="D80" s="161"/>
      <c r="E80" s="162"/>
      <c r="F80" s="163"/>
      <c r="G80" s="163"/>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190</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271" t="s">
        <v>313</v>
      </c>
      <c r="D81" s="272"/>
      <c r="E81" s="272"/>
      <c r="F81" s="272"/>
      <c r="G81" s="272"/>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190</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271" t="s">
        <v>314</v>
      </c>
      <c r="D82" s="272"/>
      <c r="E82" s="272"/>
      <c r="F82" s="272"/>
      <c r="G82" s="272"/>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190</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271" t="s">
        <v>315</v>
      </c>
      <c r="D83" s="272"/>
      <c r="E83" s="272"/>
      <c r="F83" s="272"/>
      <c r="G83" s="272"/>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190</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271" t="s">
        <v>316</v>
      </c>
      <c r="D84" s="272"/>
      <c r="E84" s="272"/>
      <c r="F84" s="272"/>
      <c r="G84" s="272"/>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190</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271" t="s">
        <v>317</v>
      </c>
      <c r="D85" s="272"/>
      <c r="E85" s="272"/>
      <c r="F85" s="272"/>
      <c r="G85" s="272"/>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190</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ht="21" outlineLevel="1" x14ac:dyDescent="0.25">
      <c r="A86" s="158"/>
      <c r="B86" s="159"/>
      <c r="C86" s="271" t="s">
        <v>318</v>
      </c>
      <c r="D86" s="272"/>
      <c r="E86" s="272"/>
      <c r="F86" s="272"/>
      <c r="G86" s="272"/>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190</v>
      </c>
      <c r="AH86" s="151"/>
      <c r="AI86" s="151"/>
      <c r="AJ86" s="151"/>
      <c r="AK86" s="151"/>
      <c r="AL86" s="151"/>
      <c r="AM86" s="151"/>
      <c r="AN86" s="151"/>
      <c r="AO86" s="151"/>
      <c r="AP86" s="151"/>
      <c r="AQ86" s="151"/>
      <c r="AR86" s="151"/>
      <c r="AS86" s="151"/>
      <c r="AT86" s="151"/>
      <c r="AU86" s="151"/>
      <c r="AV86" s="151"/>
      <c r="AW86" s="151"/>
      <c r="AX86" s="151"/>
      <c r="AY86" s="151"/>
      <c r="AZ86" s="151"/>
      <c r="BA86" s="184" t="str">
        <f>C86</f>
        <v>Na místě bez demontáže, opatrné očištění povrchu od povrchové koroze, jinak bez úpravy (s ohledem na charakter interiéru ponechat se všemi stopami stáří).</v>
      </c>
      <c r="BB86" s="151"/>
      <c r="BC86" s="151"/>
      <c r="BD86" s="151"/>
      <c r="BE86" s="151"/>
      <c r="BF86" s="151"/>
      <c r="BG86" s="151"/>
      <c r="BH86" s="151"/>
    </row>
    <row r="87" spans="1:60" outlineLevel="1" x14ac:dyDescent="0.25">
      <c r="A87" s="158"/>
      <c r="B87" s="159"/>
      <c r="C87" s="188" t="s">
        <v>241</v>
      </c>
      <c r="D87" s="164"/>
      <c r="E87" s="165"/>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319</v>
      </c>
      <c r="D88" s="164"/>
      <c r="E88" s="165">
        <v>3</v>
      </c>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77">
        <v>18</v>
      </c>
      <c r="B89" s="178" t="s">
        <v>320</v>
      </c>
      <c r="C89" s="187" t="s">
        <v>321</v>
      </c>
      <c r="D89" s="179" t="s">
        <v>299</v>
      </c>
      <c r="E89" s="180">
        <v>2.9999999999999997E-4</v>
      </c>
      <c r="F89" s="181">
        <v>1585</v>
      </c>
      <c r="G89" s="182">
        <f>ROUND(E89*F89,2)</f>
        <v>0.48</v>
      </c>
      <c r="H89" s="181"/>
      <c r="I89" s="182">
        <f>ROUND(E89*H89,2)</f>
        <v>0</v>
      </c>
      <c r="J89" s="181"/>
      <c r="K89" s="182">
        <f>ROUND(E89*J89,2)</f>
        <v>0</v>
      </c>
      <c r="L89" s="182">
        <v>21</v>
      </c>
      <c r="M89" s="182">
        <f>G89*(1+L89/100)</f>
        <v>0.58079999999999998</v>
      </c>
      <c r="N89" s="182">
        <v>0</v>
      </c>
      <c r="O89" s="182">
        <f>ROUND(E89*N89,2)</f>
        <v>0</v>
      </c>
      <c r="P89" s="182">
        <v>0</v>
      </c>
      <c r="Q89" s="182">
        <f>ROUND(E89*P89,2)</f>
        <v>0</v>
      </c>
      <c r="R89" s="182" t="s">
        <v>322</v>
      </c>
      <c r="S89" s="182" t="s">
        <v>185</v>
      </c>
      <c r="T89" s="183" t="s">
        <v>185</v>
      </c>
      <c r="U89" s="160">
        <v>3.036</v>
      </c>
      <c r="V89" s="160">
        <f>ROUND(E89*U89,2)</f>
        <v>0</v>
      </c>
      <c r="W89" s="160"/>
      <c r="X89" s="160" t="s">
        <v>300</v>
      </c>
      <c r="Y89" s="151"/>
      <c r="Z89" s="151"/>
      <c r="AA89" s="151"/>
      <c r="AB89" s="151"/>
      <c r="AC89" s="151"/>
      <c r="AD89" s="151"/>
      <c r="AE89" s="151"/>
      <c r="AF89" s="151"/>
      <c r="AG89" s="151" t="s">
        <v>301</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269" t="s">
        <v>323</v>
      </c>
      <c r="D90" s="270"/>
      <c r="E90" s="270"/>
      <c r="F90" s="270"/>
      <c r="G90" s="270"/>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251</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303</v>
      </c>
      <c r="D91" s="164"/>
      <c r="E91" s="165"/>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88" t="s">
        <v>324</v>
      </c>
      <c r="D92" s="164"/>
      <c r="E92" s="165"/>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0</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88" t="s">
        <v>325</v>
      </c>
      <c r="D93" s="164"/>
      <c r="E93" s="165">
        <v>2.9999999999999997E-4</v>
      </c>
      <c r="F93" s="160"/>
      <c r="G93" s="160"/>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192</v>
      </c>
      <c r="AH93" s="151">
        <v>0</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ht="30.6" outlineLevel="1" x14ac:dyDescent="0.25">
      <c r="A94" s="177">
        <v>19</v>
      </c>
      <c r="B94" s="178" t="s">
        <v>326</v>
      </c>
      <c r="C94" s="187" t="s">
        <v>327</v>
      </c>
      <c r="D94" s="179" t="s">
        <v>299</v>
      </c>
      <c r="E94" s="180">
        <v>2.9999999999999997E-4</v>
      </c>
      <c r="F94" s="181">
        <v>787</v>
      </c>
      <c r="G94" s="182">
        <f>ROUND(E94*F94,2)</f>
        <v>0.24</v>
      </c>
      <c r="H94" s="181"/>
      <c r="I94" s="182">
        <f>ROUND(E94*H94,2)</f>
        <v>0</v>
      </c>
      <c r="J94" s="181"/>
      <c r="K94" s="182">
        <f>ROUND(E94*J94,2)</f>
        <v>0</v>
      </c>
      <c r="L94" s="182">
        <v>21</v>
      </c>
      <c r="M94" s="182">
        <f>G94*(1+L94/100)</f>
        <v>0.29039999999999999</v>
      </c>
      <c r="N94" s="182">
        <v>0</v>
      </c>
      <c r="O94" s="182">
        <f>ROUND(E94*N94,2)</f>
        <v>0</v>
      </c>
      <c r="P94" s="182">
        <v>0</v>
      </c>
      <c r="Q94" s="182">
        <f>ROUND(E94*P94,2)</f>
        <v>0</v>
      </c>
      <c r="R94" s="182" t="s">
        <v>322</v>
      </c>
      <c r="S94" s="182" t="s">
        <v>185</v>
      </c>
      <c r="T94" s="183" t="s">
        <v>185</v>
      </c>
      <c r="U94" s="160">
        <v>0.95</v>
      </c>
      <c r="V94" s="160">
        <f>ROUND(E94*U94,2)</f>
        <v>0</v>
      </c>
      <c r="W94" s="160"/>
      <c r="X94" s="160" t="s">
        <v>300</v>
      </c>
      <c r="Y94" s="151"/>
      <c r="Z94" s="151"/>
      <c r="AA94" s="151"/>
      <c r="AB94" s="151"/>
      <c r="AC94" s="151"/>
      <c r="AD94" s="151"/>
      <c r="AE94" s="151"/>
      <c r="AF94" s="151"/>
      <c r="AG94" s="151" t="s">
        <v>301</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269" t="s">
        <v>323</v>
      </c>
      <c r="D95" s="270"/>
      <c r="E95" s="270"/>
      <c r="F95" s="270"/>
      <c r="G95" s="27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251</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303</v>
      </c>
      <c r="D96" s="164"/>
      <c r="E96" s="165"/>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324</v>
      </c>
      <c r="D97" s="164"/>
      <c r="E97" s="165"/>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188" t="s">
        <v>325</v>
      </c>
      <c r="D98" s="164"/>
      <c r="E98" s="165">
        <v>2.9999999999999997E-4</v>
      </c>
      <c r="F98" s="160"/>
      <c r="G98" s="160"/>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192</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x14ac:dyDescent="0.25">
      <c r="A99" s="167" t="s">
        <v>181</v>
      </c>
      <c r="B99" s="168" t="s">
        <v>150</v>
      </c>
      <c r="C99" s="186" t="s">
        <v>151</v>
      </c>
      <c r="D99" s="169"/>
      <c r="E99" s="170"/>
      <c r="F99" s="171"/>
      <c r="G99" s="171">
        <f>SUMIF(AG100:AG128,"&lt;&gt;NOR",G100:G128)</f>
        <v>409.32000000000005</v>
      </c>
      <c r="H99" s="171"/>
      <c r="I99" s="171">
        <f>SUM(I100:I128)</f>
        <v>0</v>
      </c>
      <c r="J99" s="171"/>
      <c r="K99" s="171">
        <f>SUM(K100:K128)</f>
        <v>0</v>
      </c>
      <c r="L99" s="171"/>
      <c r="M99" s="171">
        <f>SUM(M100:M128)</f>
        <v>495.27719999999999</v>
      </c>
      <c r="N99" s="171"/>
      <c r="O99" s="171">
        <f>SUM(O100:O128)</f>
        <v>0</v>
      </c>
      <c r="P99" s="171"/>
      <c r="Q99" s="171">
        <f>SUM(Q100:Q128)</f>
        <v>0</v>
      </c>
      <c r="R99" s="171"/>
      <c r="S99" s="171"/>
      <c r="T99" s="172"/>
      <c r="U99" s="166"/>
      <c r="V99" s="166">
        <f>SUM(V100:V128)</f>
        <v>0.47</v>
      </c>
      <c r="W99" s="166"/>
      <c r="X99" s="166"/>
      <c r="AG99" t="s">
        <v>182</v>
      </c>
    </row>
    <row r="100" spans="1:60" outlineLevel="1" x14ac:dyDescent="0.25">
      <c r="A100" s="177">
        <v>20</v>
      </c>
      <c r="B100" s="178" t="s">
        <v>328</v>
      </c>
      <c r="C100" s="187" t="s">
        <v>329</v>
      </c>
      <c r="D100" s="179" t="s">
        <v>299</v>
      </c>
      <c r="E100" s="180">
        <v>7.0900000000000005E-2</v>
      </c>
      <c r="F100" s="181">
        <v>850</v>
      </c>
      <c r="G100" s="182">
        <f>ROUND(E100*F100,2)</f>
        <v>60.27</v>
      </c>
      <c r="H100" s="181"/>
      <c r="I100" s="182">
        <f>ROUND(E100*H100,2)</f>
        <v>0</v>
      </c>
      <c r="J100" s="181"/>
      <c r="K100" s="182">
        <f>ROUND(E100*J100,2)</f>
        <v>0</v>
      </c>
      <c r="L100" s="182">
        <v>21</v>
      </c>
      <c r="M100" s="182">
        <f>G100*(1+L100/100)</f>
        <v>72.926699999999997</v>
      </c>
      <c r="N100" s="182">
        <v>0</v>
      </c>
      <c r="O100" s="182">
        <f>ROUND(E100*N100,2)</f>
        <v>0</v>
      </c>
      <c r="P100" s="182">
        <v>0</v>
      </c>
      <c r="Q100" s="182">
        <f>ROUND(E100*P100,2)</f>
        <v>0</v>
      </c>
      <c r="R100" s="182"/>
      <c r="S100" s="182" t="s">
        <v>185</v>
      </c>
      <c r="T100" s="183" t="s">
        <v>185</v>
      </c>
      <c r="U100" s="160">
        <v>0.95599999999999996</v>
      </c>
      <c r="V100" s="160">
        <f>ROUND(E100*U100,2)</f>
        <v>7.0000000000000007E-2</v>
      </c>
      <c r="W100" s="160"/>
      <c r="X100" s="160" t="s">
        <v>330</v>
      </c>
      <c r="Y100" s="151"/>
      <c r="Z100" s="151"/>
      <c r="AA100" s="151"/>
      <c r="AB100" s="151"/>
      <c r="AC100" s="151"/>
      <c r="AD100" s="151"/>
      <c r="AE100" s="151"/>
      <c r="AF100" s="151"/>
      <c r="AG100" s="151" t="s">
        <v>331</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188" t="s">
        <v>332</v>
      </c>
      <c r="D101" s="164"/>
      <c r="E101" s="165"/>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333</v>
      </c>
      <c r="D102" s="164"/>
      <c r="E102" s="165"/>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334</v>
      </c>
      <c r="D103" s="164"/>
      <c r="E103" s="165">
        <v>7.0900000000000005E-2</v>
      </c>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77">
        <v>21</v>
      </c>
      <c r="B104" s="178" t="s">
        <v>335</v>
      </c>
      <c r="C104" s="187" t="s">
        <v>336</v>
      </c>
      <c r="D104" s="179" t="s">
        <v>299</v>
      </c>
      <c r="E104" s="180">
        <v>7.0900000000000005E-2</v>
      </c>
      <c r="F104" s="181">
        <v>784</v>
      </c>
      <c r="G104" s="182">
        <f>ROUND(E104*F104,2)</f>
        <v>55.59</v>
      </c>
      <c r="H104" s="181"/>
      <c r="I104" s="182">
        <f>ROUND(E104*H104,2)</f>
        <v>0</v>
      </c>
      <c r="J104" s="181"/>
      <c r="K104" s="182">
        <f>ROUND(E104*J104,2)</f>
        <v>0</v>
      </c>
      <c r="L104" s="182">
        <v>21</v>
      </c>
      <c r="M104" s="182">
        <f>G104*(1+L104/100)</f>
        <v>67.263900000000007</v>
      </c>
      <c r="N104" s="182">
        <v>0</v>
      </c>
      <c r="O104" s="182">
        <f>ROUND(E104*N104,2)</f>
        <v>0</v>
      </c>
      <c r="P104" s="182">
        <v>0</v>
      </c>
      <c r="Q104" s="182">
        <f>ROUND(E104*P104,2)</f>
        <v>0</v>
      </c>
      <c r="R104" s="182" t="s">
        <v>289</v>
      </c>
      <c r="S104" s="182" t="s">
        <v>185</v>
      </c>
      <c r="T104" s="183" t="s">
        <v>185</v>
      </c>
      <c r="U104" s="160">
        <v>2.0670000000000002</v>
      </c>
      <c r="V104" s="160">
        <f>ROUND(E104*U104,2)</f>
        <v>0.15</v>
      </c>
      <c r="W104" s="160"/>
      <c r="X104" s="160" t="s">
        <v>330</v>
      </c>
      <c r="Y104" s="151"/>
      <c r="Z104" s="151"/>
      <c r="AA104" s="151"/>
      <c r="AB104" s="151"/>
      <c r="AC104" s="151"/>
      <c r="AD104" s="151"/>
      <c r="AE104" s="151"/>
      <c r="AF104" s="151"/>
      <c r="AG104" s="151" t="s">
        <v>331</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88" t="s">
        <v>332</v>
      </c>
      <c r="D105" s="164"/>
      <c r="E105" s="165"/>
      <c r="F105" s="160"/>
      <c r="G105" s="16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192</v>
      </c>
      <c r="AH105" s="151">
        <v>0</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88" t="s">
        <v>333</v>
      </c>
      <c r="D106" s="164"/>
      <c r="E106" s="165"/>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0</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88" t="s">
        <v>334</v>
      </c>
      <c r="D107" s="164"/>
      <c r="E107" s="165">
        <v>7.0900000000000005E-2</v>
      </c>
      <c r="F107" s="160"/>
      <c r="G107" s="160"/>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192</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77">
        <v>22</v>
      </c>
      <c r="B108" s="178" t="s">
        <v>337</v>
      </c>
      <c r="C108" s="187" t="s">
        <v>338</v>
      </c>
      <c r="D108" s="179" t="s">
        <v>299</v>
      </c>
      <c r="E108" s="180">
        <v>7.0900000000000005E-2</v>
      </c>
      <c r="F108" s="181">
        <v>256.5</v>
      </c>
      <c r="G108" s="182">
        <f>ROUND(E108*F108,2)</f>
        <v>18.190000000000001</v>
      </c>
      <c r="H108" s="181"/>
      <c r="I108" s="182">
        <f>ROUND(E108*H108,2)</f>
        <v>0</v>
      </c>
      <c r="J108" s="181"/>
      <c r="K108" s="182">
        <f>ROUND(E108*J108,2)</f>
        <v>0</v>
      </c>
      <c r="L108" s="182">
        <v>21</v>
      </c>
      <c r="M108" s="182">
        <f>G108*(1+L108/100)</f>
        <v>22.009900000000002</v>
      </c>
      <c r="N108" s="182">
        <v>0</v>
      </c>
      <c r="O108" s="182">
        <f>ROUND(E108*N108,2)</f>
        <v>0</v>
      </c>
      <c r="P108" s="182">
        <v>0</v>
      </c>
      <c r="Q108" s="182">
        <f>ROUND(E108*P108,2)</f>
        <v>0</v>
      </c>
      <c r="R108" s="182" t="s">
        <v>289</v>
      </c>
      <c r="S108" s="182" t="s">
        <v>185</v>
      </c>
      <c r="T108" s="183" t="s">
        <v>185</v>
      </c>
      <c r="U108" s="160">
        <v>0.49</v>
      </c>
      <c r="V108" s="160">
        <f>ROUND(E108*U108,2)</f>
        <v>0.03</v>
      </c>
      <c r="W108" s="160"/>
      <c r="X108" s="160" t="s">
        <v>330</v>
      </c>
      <c r="Y108" s="151"/>
      <c r="Z108" s="151"/>
      <c r="AA108" s="151"/>
      <c r="AB108" s="151"/>
      <c r="AC108" s="151"/>
      <c r="AD108" s="151"/>
      <c r="AE108" s="151"/>
      <c r="AF108" s="151"/>
      <c r="AG108" s="151" t="s">
        <v>331</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260" t="s">
        <v>339</v>
      </c>
      <c r="D109" s="261"/>
      <c r="E109" s="261"/>
      <c r="F109" s="261"/>
      <c r="G109" s="261"/>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190</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188" t="s">
        <v>332</v>
      </c>
      <c r="D110" s="164"/>
      <c r="E110" s="165"/>
      <c r="F110" s="160"/>
      <c r="G110" s="160"/>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192</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88" t="s">
        <v>333</v>
      </c>
      <c r="D111" s="164"/>
      <c r="E111" s="165"/>
      <c r="F111" s="160"/>
      <c r="G111" s="160"/>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192</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188" t="s">
        <v>334</v>
      </c>
      <c r="D112" s="164"/>
      <c r="E112" s="165">
        <v>7.0900000000000005E-2</v>
      </c>
      <c r="F112" s="160"/>
      <c r="G112" s="160"/>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192</v>
      </c>
      <c r="AH112" s="151">
        <v>0</v>
      </c>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77">
        <v>23</v>
      </c>
      <c r="B113" s="178" t="s">
        <v>340</v>
      </c>
      <c r="C113" s="187" t="s">
        <v>341</v>
      </c>
      <c r="D113" s="179" t="s">
        <v>299</v>
      </c>
      <c r="E113" s="180">
        <v>1.4179200000000001</v>
      </c>
      <c r="F113" s="181">
        <v>30</v>
      </c>
      <c r="G113" s="182">
        <f>ROUND(E113*F113,2)</f>
        <v>42.54</v>
      </c>
      <c r="H113" s="181"/>
      <c r="I113" s="182">
        <f>ROUND(E113*H113,2)</f>
        <v>0</v>
      </c>
      <c r="J113" s="181"/>
      <c r="K113" s="182">
        <f>ROUND(E113*J113,2)</f>
        <v>0</v>
      </c>
      <c r="L113" s="182">
        <v>21</v>
      </c>
      <c r="M113" s="182">
        <f>G113*(1+L113/100)</f>
        <v>51.473399999999998</v>
      </c>
      <c r="N113" s="182">
        <v>0</v>
      </c>
      <c r="O113" s="182">
        <f>ROUND(E113*N113,2)</f>
        <v>0</v>
      </c>
      <c r="P113" s="182">
        <v>0</v>
      </c>
      <c r="Q113" s="182">
        <f>ROUND(E113*P113,2)</f>
        <v>0</v>
      </c>
      <c r="R113" s="182" t="s">
        <v>289</v>
      </c>
      <c r="S113" s="182" t="s">
        <v>185</v>
      </c>
      <c r="T113" s="183" t="s">
        <v>185</v>
      </c>
      <c r="U113" s="160">
        <v>0</v>
      </c>
      <c r="V113" s="160">
        <f>ROUND(E113*U113,2)</f>
        <v>0</v>
      </c>
      <c r="W113" s="160"/>
      <c r="X113" s="160" t="s">
        <v>330</v>
      </c>
      <c r="Y113" s="151"/>
      <c r="Z113" s="151"/>
      <c r="AA113" s="151"/>
      <c r="AB113" s="151"/>
      <c r="AC113" s="151"/>
      <c r="AD113" s="151"/>
      <c r="AE113" s="151"/>
      <c r="AF113" s="151"/>
      <c r="AG113" s="151" t="s">
        <v>331</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188" t="s">
        <v>332</v>
      </c>
      <c r="D114" s="164"/>
      <c r="E114" s="165"/>
      <c r="F114" s="160"/>
      <c r="G114" s="160"/>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192</v>
      </c>
      <c r="AH114" s="151">
        <v>0</v>
      </c>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188" t="s">
        <v>333</v>
      </c>
      <c r="D115" s="164"/>
      <c r="E115" s="165"/>
      <c r="F115" s="160"/>
      <c r="G115" s="160"/>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192</v>
      </c>
      <c r="AH115" s="151">
        <v>0</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88" t="s">
        <v>342</v>
      </c>
      <c r="D116" s="164"/>
      <c r="E116" s="165">
        <v>1.4179200000000001</v>
      </c>
      <c r="F116" s="160"/>
      <c r="G116" s="160"/>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192</v>
      </c>
      <c r="AH116" s="151">
        <v>0</v>
      </c>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77">
        <v>24</v>
      </c>
      <c r="B117" s="178" t="s">
        <v>343</v>
      </c>
      <c r="C117" s="187" t="s">
        <v>344</v>
      </c>
      <c r="D117" s="179" t="s">
        <v>299</v>
      </c>
      <c r="E117" s="180">
        <v>7.0900000000000005E-2</v>
      </c>
      <c r="F117" s="181">
        <v>357.5</v>
      </c>
      <c r="G117" s="182">
        <f>ROUND(E117*F117,2)</f>
        <v>25.35</v>
      </c>
      <c r="H117" s="181"/>
      <c r="I117" s="182">
        <f>ROUND(E117*H117,2)</f>
        <v>0</v>
      </c>
      <c r="J117" s="181"/>
      <c r="K117" s="182">
        <f>ROUND(E117*J117,2)</f>
        <v>0</v>
      </c>
      <c r="L117" s="182">
        <v>21</v>
      </c>
      <c r="M117" s="182">
        <f>G117*(1+L117/100)</f>
        <v>30.673500000000001</v>
      </c>
      <c r="N117" s="182">
        <v>0</v>
      </c>
      <c r="O117" s="182">
        <f>ROUND(E117*N117,2)</f>
        <v>0</v>
      </c>
      <c r="P117" s="182">
        <v>0</v>
      </c>
      <c r="Q117" s="182">
        <f>ROUND(E117*P117,2)</f>
        <v>0</v>
      </c>
      <c r="R117" s="182" t="s">
        <v>289</v>
      </c>
      <c r="S117" s="182" t="s">
        <v>185</v>
      </c>
      <c r="T117" s="183" t="s">
        <v>185</v>
      </c>
      <c r="U117" s="160">
        <v>0.94199999999999995</v>
      </c>
      <c r="V117" s="160">
        <f>ROUND(E117*U117,2)</f>
        <v>7.0000000000000007E-2</v>
      </c>
      <c r="W117" s="160"/>
      <c r="X117" s="160" t="s">
        <v>330</v>
      </c>
      <c r="Y117" s="151"/>
      <c r="Z117" s="151"/>
      <c r="AA117" s="151"/>
      <c r="AB117" s="151"/>
      <c r="AC117" s="151"/>
      <c r="AD117" s="151"/>
      <c r="AE117" s="151"/>
      <c r="AF117" s="151"/>
      <c r="AG117" s="151" t="s">
        <v>331</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88" t="s">
        <v>332</v>
      </c>
      <c r="D118" s="164"/>
      <c r="E118" s="165"/>
      <c r="F118" s="160"/>
      <c r="G118" s="160"/>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192</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188" t="s">
        <v>333</v>
      </c>
      <c r="D119" s="164"/>
      <c r="E119" s="165"/>
      <c r="F119" s="160"/>
      <c r="G119" s="160"/>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192</v>
      </c>
      <c r="AH119" s="151">
        <v>0</v>
      </c>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88" t="s">
        <v>334</v>
      </c>
      <c r="D120" s="164"/>
      <c r="E120" s="165">
        <v>7.0900000000000005E-2</v>
      </c>
      <c r="F120" s="160"/>
      <c r="G120" s="160"/>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192</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77">
        <v>25</v>
      </c>
      <c r="B121" s="178" t="s">
        <v>345</v>
      </c>
      <c r="C121" s="187" t="s">
        <v>346</v>
      </c>
      <c r="D121" s="179" t="s">
        <v>299</v>
      </c>
      <c r="E121" s="180">
        <v>1.4179200000000001</v>
      </c>
      <c r="F121" s="181">
        <v>50</v>
      </c>
      <c r="G121" s="182">
        <f>ROUND(E121*F121,2)</f>
        <v>70.900000000000006</v>
      </c>
      <c r="H121" s="181"/>
      <c r="I121" s="182">
        <f>ROUND(E121*H121,2)</f>
        <v>0</v>
      </c>
      <c r="J121" s="181"/>
      <c r="K121" s="182">
        <f>ROUND(E121*J121,2)</f>
        <v>0</v>
      </c>
      <c r="L121" s="182">
        <v>21</v>
      </c>
      <c r="M121" s="182">
        <f>G121*(1+L121/100)</f>
        <v>85.789000000000001</v>
      </c>
      <c r="N121" s="182">
        <v>0</v>
      </c>
      <c r="O121" s="182">
        <f>ROUND(E121*N121,2)</f>
        <v>0</v>
      </c>
      <c r="P121" s="182">
        <v>0</v>
      </c>
      <c r="Q121" s="182">
        <f>ROUND(E121*P121,2)</f>
        <v>0</v>
      </c>
      <c r="R121" s="182" t="s">
        <v>289</v>
      </c>
      <c r="S121" s="182" t="s">
        <v>185</v>
      </c>
      <c r="T121" s="183" t="s">
        <v>185</v>
      </c>
      <c r="U121" s="160">
        <v>0.105</v>
      </c>
      <c r="V121" s="160">
        <f>ROUND(E121*U121,2)</f>
        <v>0.15</v>
      </c>
      <c r="W121" s="160"/>
      <c r="X121" s="160" t="s">
        <v>330</v>
      </c>
      <c r="Y121" s="151"/>
      <c r="Z121" s="151"/>
      <c r="AA121" s="151"/>
      <c r="AB121" s="151"/>
      <c r="AC121" s="151"/>
      <c r="AD121" s="151"/>
      <c r="AE121" s="151"/>
      <c r="AF121" s="151"/>
      <c r="AG121" s="151" t="s">
        <v>331</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188" t="s">
        <v>332</v>
      </c>
      <c r="D122" s="164"/>
      <c r="E122" s="165"/>
      <c r="F122" s="160"/>
      <c r="G122" s="160"/>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192</v>
      </c>
      <c r="AH122" s="151">
        <v>0</v>
      </c>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88" t="s">
        <v>333</v>
      </c>
      <c r="D123" s="164"/>
      <c r="E123" s="165"/>
      <c r="F123" s="160"/>
      <c r="G123" s="160"/>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192</v>
      </c>
      <c r="AH123" s="151">
        <v>0</v>
      </c>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188" t="s">
        <v>342</v>
      </c>
      <c r="D124" s="164"/>
      <c r="E124" s="165">
        <v>1.4179200000000001</v>
      </c>
      <c r="F124" s="160"/>
      <c r="G124" s="160"/>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192</v>
      </c>
      <c r="AH124" s="151">
        <v>0</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ht="20.399999999999999" outlineLevel="1" x14ac:dyDescent="0.25">
      <c r="A125" s="177">
        <v>26</v>
      </c>
      <c r="B125" s="178" t="s">
        <v>347</v>
      </c>
      <c r="C125" s="187" t="s">
        <v>348</v>
      </c>
      <c r="D125" s="179" t="s">
        <v>299</v>
      </c>
      <c r="E125" s="180">
        <v>7.0900000000000005E-2</v>
      </c>
      <c r="F125" s="181">
        <v>1925</v>
      </c>
      <c r="G125" s="182">
        <f>ROUND(E125*F125,2)</f>
        <v>136.47999999999999</v>
      </c>
      <c r="H125" s="181"/>
      <c r="I125" s="182">
        <f>ROUND(E125*H125,2)</f>
        <v>0</v>
      </c>
      <c r="J125" s="181"/>
      <c r="K125" s="182">
        <f>ROUND(E125*J125,2)</f>
        <v>0</v>
      </c>
      <c r="L125" s="182">
        <v>21</v>
      </c>
      <c r="M125" s="182">
        <f>G125*(1+L125/100)</f>
        <v>165.14079999999998</v>
      </c>
      <c r="N125" s="182">
        <v>0</v>
      </c>
      <c r="O125" s="182">
        <f>ROUND(E125*N125,2)</f>
        <v>0</v>
      </c>
      <c r="P125" s="182">
        <v>0</v>
      </c>
      <c r="Q125" s="182">
        <f>ROUND(E125*P125,2)</f>
        <v>0</v>
      </c>
      <c r="R125" s="182" t="s">
        <v>289</v>
      </c>
      <c r="S125" s="182" t="s">
        <v>185</v>
      </c>
      <c r="T125" s="183" t="s">
        <v>185</v>
      </c>
      <c r="U125" s="160">
        <v>0</v>
      </c>
      <c r="V125" s="160">
        <f>ROUND(E125*U125,2)</f>
        <v>0</v>
      </c>
      <c r="W125" s="160"/>
      <c r="X125" s="160" t="s">
        <v>330</v>
      </c>
      <c r="Y125" s="151"/>
      <c r="Z125" s="151"/>
      <c r="AA125" s="151"/>
      <c r="AB125" s="151"/>
      <c r="AC125" s="151"/>
      <c r="AD125" s="151"/>
      <c r="AE125" s="151"/>
      <c r="AF125" s="151"/>
      <c r="AG125" s="151" t="s">
        <v>331</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188" t="s">
        <v>332</v>
      </c>
      <c r="D126" s="164"/>
      <c r="E126" s="165"/>
      <c r="F126" s="160"/>
      <c r="G126" s="160"/>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192</v>
      </c>
      <c r="AH126" s="151">
        <v>0</v>
      </c>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188" t="s">
        <v>333</v>
      </c>
      <c r="D127" s="164"/>
      <c r="E127" s="165"/>
      <c r="F127" s="160"/>
      <c r="G127" s="160"/>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192</v>
      </c>
      <c r="AH127" s="151">
        <v>0</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188" t="s">
        <v>334</v>
      </c>
      <c r="D128" s="164"/>
      <c r="E128" s="165">
        <v>7.0900000000000005E-2</v>
      </c>
      <c r="F128" s="160"/>
      <c r="G128" s="160"/>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192</v>
      </c>
      <c r="AH128" s="151">
        <v>0</v>
      </c>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33" x14ac:dyDescent="0.25">
      <c r="A129" s="3"/>
      <c r="B129" s="4"/>
      <c r="C129" s="189"/>
      <c r="D129" s="6"/>
      <c r="E129" s="3"/>
      <c r="F129" s="3"/>
      <c r="G129" s="3"/>
      <c r="H129" s="3"/>
      <c r="I129" s="3"/>
      <c r="J129" s="3"/>
      <c r="K129" s="3"/>
      <c r="L129" s="3"/>
      <c r="M129" s="3"/>
      <c r="N129" s="3"/>
      <c r="O129" s="3"/>
      <c r="P129" s="3"/>
      <c r="Q129" s="3"/>
      <c r="R129" s="3"/>
      <c r="S129" s="3"/>
      <c r="T129" s="3"/>
      <c r="U129" s="3"/>
      <c r="V129" s="3"/>
      <c r="W129" s="3"/>
      <c r="X129" s="3"/>
      <c r="AE129">
        <v>15</v>
      </c>
      <c r="AF129">
        <v>21</v>
      </c>
      <c r="AG129" t="s">
        <v>168</v>
      </c>
    </row>
    <row r="130" spans="1:33" x14ac:dyDescent="0.25">
      <c r="A130" s="154"/>
      <c r="B130" s="155" t="s">
        <v>29</v>
      </c>
      <c r="C130" s="190"/>
      <c r="D130" s="156"/>
      <c r="E130" s="157"/>
      <c r="F130" s="157"/>
      <c r="G130" s="185">
        <f>G8+G23+G29+G35+G47+G55+G66+G77+G99</f>
        <v>347577.72999999992</v>
      </c>
      <c r="H130" s="3"/>
      <c r="I130" s="3"/>
      <c r="J130" s="3"/>
      <c r="K130" s="3"/>
      <c r="L130" s="3"/>
      <c r="M130" s="3"/>
      <c r="N130" s="3"/>
      <c r="O130" s="3"/>
      <c r="P130" s="3"/>
      <c r="Q130" s="3"/>
      <c r="R130" s="3"/>
      <c r="S130" s="3"/>
      <c r="T130" s="3"/>
      <c r="U130" s="3"/>
      <c r="V130" s="3"/>
      <c r="W130" s="3"/>
      <c r="X130" s="3"/>
      <c r="AE130">
        <f>SUMIF(L7:L128,AE129,G7:G128)</f>
        <v>0</v>
      </c>
      <c r="AF130">
        <f>SUMIF(L7:L128,AF129,G7:G128)</f>
        <v>347577.72999999992</v>
      </c>
      <c r="AG130" t="s">
        <v>233</v>
      </c>
    </row>
    <row r="131" spans="1:33" x14ac:dyDescent="0.25">
      <c r="C131" s="191"/>
      <c r="D131" s="10"/>
      <c r="AG131" t="s">
        <v>234</v>
      </c>
    </row>
    <row r="132" spans="1:33" x14ac:dyDescent="0.25">
      <c r="D132" s="10"/>
    </row>
    <row r="133" spans="1:33" x14ac:dyDescent="0.25">
      <c r="D133" s="10"/>
    </row>
    <row r="134" spans="1:33" x14ac:dyDescent="0.25">
      <c r="D134" s="10"/>
    </row>
    <row r="135" spans="1:33" x14ac:dyDescent="0.25">
      <c r="D135" s="10"/>
    </row>
    <row r="136" spans="1:33" x14ac:dyDescent="0.25">
      <c r="D136" s="10"/>
    </row>
    <row r="137" spans="1:33" x14ac:dyDescent="0.25">
      <c r="D137" s="10"/>
    </row>
    <row r="138" spans="1:33" x14ac:dyDescent="0.25">
      <c r="D138" s="10"/>
    </row>
    <row r="139" spans="1:33" x14ac:dyDescent="0.25">
      <c r="D139" s="10"/>
    </row>
    <row r="140" spans="1:33" x14ac:dyDescent="0.25">
      <c r="D140" s="10"/>
    </row>
    <row r="141" spans="1:33" x14ac:dyDescent="0.25">
      <c r="D141" s="10"/>
    </row>
    <row r="142" spans="1:33" x14ac:dyDescent="0.25">
      <c r="D142" s="10"/>
    </row>
    <row r="143" spans="1:33" x14ac:dyDescent="0.25">
      <c r="D143" s="10"/>
    </row>
    <row r="144" spans="1:33"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tm4C1WdJTwqbEqAifT9ctSiXZ8hYWs4kRWIIdn9elqHiKjEjJbUh+QvK1PzZ/vHdnNggtaitC66Gq8eLswRJQ==" saltValue="fmX4T1CzvmDnvNStPJ7p1Q==" spinCount="100000" sheet="1"/>
  <mergeCells count="24">
    <mergeCell ref="C109:G109"/>
    <mergeCell ref="C68:G68"/>
    <mergeCell ref="C73:G73"/>
    <mergeCell ref="C79:G79"/>
    <mergeCell ref="C81:G81"/>
    <mergeCell ref="C82:G82"/>
    <mergeCell ref="C83:G83"/>
    <mergeCell ref="C84:G84"/>
    <mergeCell ref="C85:G85"/>
    <mergeCell ref="C86:G86"/>
    <mergeCell ref="C90:G90"/>
    <mergeCell ref="C95:G95"/>
    <mergeCell ref="C60:G60"/>
    <mergeCell ref="A1:G1"/>
    <mergeCell ref="C2:G2"/>
    <mergeCell ref="C3:G3"/>
    <mergeCell ref="C4:G4"/>
    <mergeCell ref="C20:G20"/>
    <mergeCell ref="C25:G25"/>
    <mergeCell ref="C26:G26"/>
    <mergeCell ref="C31:G31"/>
    <mergeCell ref="C32:G32"/>
    <mergeCell ref="C37:G37"/>
    <mergeCell ref="C41:G4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FC18F-E4FD-46E7-A9C7-DEBF0D65C284}">
  <sheetPr>
    <outlinePr summaryBelow="0"/>
  </sheetPr>
  <dimension ref="A1:BH5000"/>
  <sheetViews>
    <sheetView workbookViewId="0">
      <pane ySplit="7" topLeftCell="A351" activePane="bottomLeft" state="frozen"/>
      <selection pane="bottomLeft" activeCell="C364" sqref="C364"/>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65</v>
      </c>
      <c r="C4" s="266" t="s">
        <v>66</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SUMIF(AG9:AG63,"&lt;&gt;NOR",G9:G63)</f>
        <v>73597.2</v>
      </c>
      <c r="H8" s="171"/>
      <c r="I8" s="171">
        <f>SUM(I9:I63)</f>
        <v>0</v>
      </c>
      <c r="J8" s="171"/>
      <c r="K8" s="171">
        <f>SUM(K9:K63)</f>
        <v>0</v>
      </c>
      <c r="L8" s="171"/>
      <c r="M8" s="171">
        <f>SUM(M9:M63)</f>
        <v>89052.612000000008</v>
      </c>
      <c r="N8" s="171"/>
      <c r="O8" s="171">
        <f>SUM(O9:O63)</f>
        <v>1.4</v>
      </c>
      <c r="P8" s="171"/>
      <c r="Q8" s="171">
        <f>SUM(Q9:Q63)</f>
        <v>0.79</v>
      </c>
      <c r="R8" s="171"/>
      <c r="S8" s="171"/>
      <c r="T8" s="172"/>
      <c r="U8" s="166"/>
      <c r="V8" s="166">
        <f>SUM(V9:V63)</f>
        <v>24.18</v>
      </c>
      <c r="W8" s="166"/>
      <c r="X8" s="166"/>
      <c r="AG8" t="s">
        <v>182</v>
      </c>
    </row>
    <row r="9" spans="1:60" outlineLevel="1" x14ac:dyDescent="0.25">
      <c r="A9" s="177">
        <v>1</v>
      </c>
      <c r="B9" s="178" t="s">
        <v>248</v>
      </c>
      <c r="C9" s="187" t="s">
        <v>249</v>
      </c>
      <c r="D9" s="179" t="s">
        <v>237</v>
      </c>
      <c r="E9" s="180">
        <v>18.055</v>
      </c>
      <c r="F9" s="181">
        <v>1080</v>
      </c>
      <c r="G9" s="182">
        <f>ROUND(E9*F9,2)</f>
        <v>19499.400000000001</v>
      </c>
      <c r="H9" s="181"/>
      <c r="I9" s="182">
        <f>ROUND(E9*H9,2)</f>
        <v>0</v>
      </c>
      <c r="J9" s="181"/>
      <c r="K9" s="182">
        <f>ROUND(E9*J9,2)</f>
        <v>0</v>
      </c>
      <c r="L9" s="182">
        <v>21</v>
      </c>
      <c r="M9" s="182">
        <f>G9*(1+L9/100)</f>
        <v>23594.274000000001</v>
      </c>
      <c r="N9" s="182">
        <v>2.7720000000000002E-2</v>
      </c>
      <c r="O9" s="182">
        <f>ROUND(E9*N9,2)</f>
        <v>0.5</v>
      </c>
      <c r="P9" s="182">
        <v>0</v>
      </c>
      <c r="Q9" s="182">
        <f>ROUND(E9*P9,2)</f>
        <v>0</v>
      </c>
      <c r="R9" s="182" t="s">
        <v>238</v>
      </c>
      <c r="S9" s="182" t="s">
        <v>185</v>
      </c>
      <c r="T9" s="183" t="s">
        <v>185</v>
      </c>
      <c r="U9" s="160">
        <v>1.155</v>
      </c>
      <c r="V9" s="160">
        <f>ROUND(E9*U9,2)</f>
        <v>20.85</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269" t="s">
        <v>250</v>
      </c>
      <c r="D10" s="270"/>
      <c r="E10" s="270"/>
      <c r="F10" s="270"/>
      <c r="G10" s="27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251</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349</v>
      </c>
      <c r="D11" s="164"/>
      <c r="E11" s="165"/>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350</v>
      </c>
      <c r="D12" s="164"/>
      <c r="E12" s="165"/>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20.399999999999999" outlineLevel="1" x14ac:dyDescent="0.25">
      <c r="A13" s="158"/>
      <c r="B13" s="159"/>
      <c r="C13" s="188" t="s">
        <v>351</v>
      </c>
      <c r="D13" s="164"/>
      <c r="E13" s="165">
        <v>10.9</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352</v>
      </c>
      <c r="D14" s="164"/>
      <c r="E14" s="165">
        <v>0.51</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353</v>
      </c>
      <c r="D15" s="164"/>
      <c r="E15" s="165">
        <v>4.5</v>
      </c>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354</v>
      </c>
      <c r="D16" s="164"/>
      <c r="E16" s="165">
        <v>0.105</v>
      </c>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355</v>
      </c>
      <c r="D17" s="164"/>
      <c r="E17" s="165">
        <v>2.04</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77">
        <v>2</v>
      </c>
      <c r="B18" s="178" t="s">
        <v>253</v>
      </c>
      <c r="C18" s="187" t="s">
        <v>254</v>
      </c>
      <c r="D18" s="179" t="s">
        <v>255</v>
      </c>
      <c r="E18" s="180">
        <v>3</v>
      </c>
      <c r="F18" s="181">
        <v>1440</v>
      </c>
      <c r="G18" s="182">
        <f>ROUND(E18*F18,2)</f>
        <v>4320</v>
      </c>
      <c r="H18" s="181"/>
      <c r="I18" s="182">
        <f>ROUND(E18*H18,2)</f>
        <v>0</v>
      </c>
      <c r="J18" s="181"/>
      <c r="K18" s="182">
        <f>ROUND(E18*J18,2)</f>
        <v>0</v>
      </c>
      <c r="L18" s="182">
        <v>21</v>
      </c>
      <c r="M18" s="182">
        <f>G18*(1+L18/100)</f>
        <v>5227.2</v>
      </c>
      <c r="N18" s="182">
        <v>0.30152000000000001</v>
      </c>
      <c r="O18" s="182">
        <f>ROUND(E18*N18,2)</f>
        <v>0.9</v>
      </c>
      <c r="P18" s="182">
        <v>0</v>
      </c>
      <c r="Q18" s="182">
        <f>ROUND(E18*P18,2)</f>
        <v>0</v>
      </c>
      <c r="R18" s="182" t="s">
        <v>256</v>
      </c>
      <c r="S18" s="182" t="s">
        <v>185</v>
      </c>
      <c r="T18" s="183" t="s">
        <v>185</v>
      </c>
      <c r="U18" s="160">
        <v>1.111</v>
      </c>
      <c r="V18" s="160">
        <f>ROUND(E18*U18,2)</f>
        <v>3.33</v>
      </c>
      <c r="W18" s="160"/>
      <c r="X18" s="160" t="s">
        <v>239</v>
      </c>
      <c r="Y18" s="151"/>
      <c r="Z18" s="151"/>
      <c r="AA18" s="151"/>
      <c r="AB18" s="151"/>
      <c r="AC18" s="151"/>
      <c r="AD18" s="151"/>
      <c r="AE18" s="151"/>
      <c r="AF18" s="151"/>
      <c r="AG18" s="151" t="s">
        <v>240</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269" t="s">
        <v>257</v>
      </c>
      <c r="D19" s="270"/>
      <c r="E19" s="270"/>
      <c r="F19" s="270"/>
      <c r="G19" s="27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251</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271" t="s">
        <v>258</v>
      </c>
      <c r="D20" s="272"/>
      <c r="E20" s="272"/>
      <c r="F20" s="272"/>
      <c r="G20" s="272"/>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190</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58"/>
      <c r="B21" s="159"/>
      <c r="C21" s="188" t="s">
        <v>350</v>
      </c>
      <c r="D21" s="164"/>
      <c r="E21" s="165"/>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356</v>
      </c>
      <c r="D22" s="164"/>
      <c r="E22" s="165">
        <v>2</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357</v>
      </c>
      <c r="D23" s="164"/>
      <c r="E23" s="165">
        <v>1</v>
      </c>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77">
        <v>3</v>
      </c>
      <c r="B24" s="178" t="s">
        <v>358</v>
      </c>
      <c r="C24" s="187" t="s">
        <v>359</v>
      </c>
      <c r="D24" s="179" t="s">
        <v>360</v>
      </c>
      <c r="E24" s="180">
        <v>28.135000000000002</v>
      </c>
      <c r="F24" s="181">
        <v>1080</v>
      </c>
      <c r="G24" s="182">
        <f>ROUND(E24*F24,2)</f>
        <v>30385.8</v>
      </c>
      <c r="H24" s="181"/>
      <c r="I24" s="182">
        <f>ROUND(E24*H24,2)</f>
        <v>0</v>
      </c>
      <c r="J24" s="181"/>
      <c r="K24" s="182">
        <f>ROUND(E24*J24,2)</f>
        <v>0</v>
      </c>
      <c r="L24" s="182">
        <v>21</v>
      </c>
      <c r="M24" s="182">
        <f>G24*(1+L24/100)</f>
        <v>36766.817999999999</v>
      </c>
      <c r="N24" s="182">
        <v>0</v>
      </c>
      <c r="O24" s="182">
        <f>ROUND(E24*N24,2)</f>
        <v>0</v>
      </c>
      <c r="P24" s="182">
        <v>0.02</v>
      </c>
      <c r="Q24" s="182">
        <f>ROUND(E24*P24,2)</f>
        <v>0.56000000000000005</v>
      </c>
      <c r="R24" s="182"/>
      <c r="S24" s="182" t="s">
        <v>277</v>
      </c>
      <c r="T24" s="183" t="s">
        <v>186</v>
      </c>
      <c r="U24" s="160">
        <v>0</v>
      </c>
      <c r="V24" s="160">
        <f>ROUND(E24*U24,2)</f>
        <v>0</v>
      </c>
      <c r="W24" s="160"/>
      <c r="X24" s="160" t="s">
        <v>239</v>
      </c>
      <c r="Y24" s="151"/>
      <c r="Z24" s="151"/>
      <c r="AA24" s="151"/>
      <c r="AB24" s="151"/>
      <c r="AC24" s="151"/>
      <c r="AD24" s="151"/>
      <c r="AE24" s="151"/>
      <c r="AF24" s="151"/>
      <c r="AG24" s="151" t="s">
        <v>282</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ht="31.2" outlineLevel="1" x14ac:dyDescent="0.25">
      <c r="A25" s="158"/>
      <c r="B25" s="159"/>
      <c r="C25" s="260" t="s">
        <v>361</v>
      </c>
      <c r="D25" s="261"/>
      <c r="E25" s="261"/>
      <c r="F25" s="261"/>
      <c r="G25" s="261"/>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190</v>
      </c>
      <c r="AH25" s="151"/>
      <c r="AI25" s="151"/>
      <c r="AJ25" s="151"/>
      <c r="AK25" s="151"/>
      <c r="AL25" s="151"/>
      <c r="AM25" s="151"/>
      <c r="AN25" s="151"/>
      <c r="AO25" s="151"/>
      <c r="AP25" s="151"/>
      <c r="AQ25" s="151"/>
      <c r="AR25" s="151"/>
      <c r="AS25" s="151"/>
      <c r="AT25" s="151"/>
      <c r="AU25" s="151"/>
      <c r="AV25" s="151"/>
      <c r="AW25" s="151"/>
      <c r="AX25" s="151"/>
      <c r="AY25" s="151"/>
      <c r="AZ25" s="151"/>
      <c r="BA25" s="184" t="str">
        <f>C25</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25" s="151"/>
      <c r="BC25" s="151"/>
      <c r="BD25" s="151"/>
      <c r="BE25" s="151"/>
      <c r="BF25" s="151"/>
      <c r="BG25" s="151"/>
      <c r="BH25" s="151"/>
    </row>
    <row r="26" spans="1:60" outlineLevel="1" x14ac:dyDescent="0.25">
      <c r="A26" s="158"/>
      <c r="B26" s="159"/>
      <c r="C26" s="188" t="s">
        <v>350</v>
      </c>
      <c r="D26" s="164"/>
      <c r="E26" s="165"/>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362</v>
      </c>
      <c r="D27" s="164"/>
      <c r="E27" s="165">
        <v>1.78</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363</v>
      </c>
      <c r="D28" s="164"/>
      <c r="E28" s="165">
        <v>1.4</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204</v>
      </c>
      <c r="D29" s="164"/>
      <c r="E29" s="165"/>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364</v>
      </c>
      <c r="D30" s="164"/>
      <c r="E30" s="165">
        <v>3.5</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365</v>
      </c>
      <c r="D31" s="164"/>
      <c r="E31" s="165">
        <v>1.2549999999999999</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366</v>
      </c>
      <c r="D32" s="164"/>
      <c r="E32" s="165">
        <v>1.3</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366</v>
      </c>
      <c r="D33" s="164"/>
      <c r="E33" s="165">
        <v>1.3</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204</v>
      </c>
      <c r="D34" s="164"/>
      <c r="E34" s="165"/>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367</v>
      </c>
      <c r="D35" s="164"/>
      <c r="E35" s="165">
        <v>3.75</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368</v>
      </c>
      <c r="D36" s="164"/>
      <c r="E36" s="165">
        <v>3.75</v>
      </c>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369</v>
      </c>
      <c r="D37" s="164"/>
      <c r="E37" s="165">
        <v>1.6</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368</v>
      </c>
      <c r="D38" s="164"/>
      <c r="E38" s="165">
        <v>3.75</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204</v>
      </c>
      <c r="D39" s="164"/>
      <c r="E39" s="165"/>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370</v>
      </c>
      <c r="D40" s="164"/>
      <c r="E40" s="165">
        <v>1.6</v>
      </c>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371</v>
      </c>
      <c r="D41" s="164"/>
      <c r="E41" s="165">
        <v>1.45</v>
      </c>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204</v>
      </c>
      <c r="D42" s="164"/>
      <c r="E42" s="165"/>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372</v>
      </c>
      <c r="D43" s="164"/>
      <c r="E43" s="165">
        <v>0.7</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373</v>
      </c>
      <c r="D44" s="164"/>
      <c r="E44" s="165">
        <v>1</v>
      </c>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77">
        <v>4</v>
      </c>
      <c r="B45" s="178" t="s">
        <v>374</v>
      </c>
      <c r="C45" s="187" t="s">
        <v>375</v>
      </c>
      <c r="D45" s="179" t="s">
        <v>360</v>
      </c>
      <c r="E45" s="180">
        <v>10</v>
      </c>
      <c r="F45" s="181">
        <v>1080</v>
      </c>
      <c r="G45" s="182">
        <f>ROUND(E45*F45,2)</f>
        <v>10800</v>
      </c>
      <c r="H45" s="181"/>
      <c r="I45" s="182">
        <f>ROUND(E45*H45,2)</f>
        <v>0</v>
      </c>
      <c r="J45" s="181"/>
      <c r="K45" s="182">
        <f>ROUND(E45*J45,2)</f>
        <v>0</v>
      </c>
      <c r="L45" s="182">
        <v>21</v>
      </c>
      <c r="M45" s="182">
        <f>G45*(1+L45/100)</f>
        <v>13068</v>
      </c>
      <c r="N45" s="182">
        <v>0</v>
      </c>
      <c r="O45" s="182">
        <f>ROUND(E45*N45,2)</f>
        <v>0</v>
      </c>
      <c r="P45" s="182">
        <v>0.02</v>
      </c>
      <c r="Q45" s="182">
        <f>ROUND(E45*P45,2)</f>
        <v>0.2</v>
      </c>
      <c r="R45" s="182"/>
      <c r="S45" s="182" t="s">
        <v>277</v>
      </c>
      <c r="T45" s="183" t="s">
        <v>186</v>
      </c>
      <c r="U45" s="160">
        <v>0</v>
      </c>
      <c r="V45" s="160">
        <f>ROUND(E45*U45,2)</f>
        <v>0</v>
      </c>
      <c r="W45" s="160"/>
      <c r="X45" s="160" t="s">
        <v>239</v>
      </c>
      <c r="Y45" s="151"/>
      <c r="Z45" s="151"/>
      <c r="AA45" s="151"/>
      <c r="AB45" s="151"/>
      <c r="AC45" s="151"/>
      <c r="AD45" s="151"/>
      <c r="AE45" s="151"/>
      <c r="AF45" s="151"/>
      <c r="AG45" s="151" t="s">
        <v>282</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ht="31.2" outlineLevel="1" x14ac:dyDescent="0.25">
      <c r="A46" s="158"/>
      <c r="B46" s="159"/>
      <c r="C46" s="260" t="s">
        <v>376</v>
      </c>
      <c r="D46" s="261"/>
      <c r="E46" s="261"/>
      <c r="F46" s="261"/>
      <c r="G46" s="261"/>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190</v>
      </c>
      <c r="AH46" s="151"/>
      <c r="AI46" s="151"/>
      <c r="AJ46" s="151"/>
      <c r="AK46" s="151"/>
      <c r="AL46" s="151"/>
      <c r="AM46" s="151"/>
      <c r="AN46" s="151"/>
      <c r="AO46" s="151"/>
      <c r="AP46" s="151"/>
      <c r="AQ46" s="151"/>
      <c r="AR46" s="151"/>
      <c r="AS46" s="151"/>
      <c r="AT46" s="151"/>
      <c r="AU46" s="151"/>
      <c r="AV46" s="151"/>
      <c r="AW46" s="151"/>
      <c r="AX46" s="151"/>
      <c r="AY46" s="151"/>
      <c r="AZ46" s="151"/>
      <c r="BA46" s="184" t="str">
        <f>C46</f>
        <v>NÁVRH: PEČLIVÉ VYČIŠTĚNÍ, VYSÁTÍ PRACHU A NEČISTOT, CELOPLOŠNÉ VYPLNĚNÍ TRHLIN (POPŘ. INJETÁŽ) PROBARVENOU VÁPENNOU MALTOU DO HL. CCA 20 MM POD OKOLNÍ POVRCH + PŘÍPADNÁ ZÁVĚREČNÁ BAREVNÁ RETUŠ. PŘESNÝ POSTUP A FINÁLNÍ VZHLED RESTAURÁTORSKO-KONZERVAČNÍ OPRAVY VIZ. TABULKY MÍSTNOSTÍ (D.1.1.8) A TABULKY KAMENICKÝCH PRVKŮ (D.1.1.9).</v>
      </c>
      <c r="BB46" s="151"/>
      <c r="BC46" s="151"/>
      <c r="BD46" s="151"/>
      <c r="BE46" s="151"/>
      <c r="BF46" s="151"/>
      <c r="BG46" s="151"/>
      <c r="BH46" s="151"/>
    </row>
    <row r="47" spans="1:60" outlineLevel="1" x14ac:dyDescent="0.25">
      <c r="A47" s="158"/>
      <c r="B47" s="159"/>
      <c r="C47" s="188" t="s">
        <v>350</v>
      </c>
      <c r="D47" s="164"/>
      <c r="E47" s="165"/>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377</v>
      </c>
      <c r="D48" s="164"/>
      <c r="E48" s="165">
        <v>10</v>
      </c>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77">
        <v>5</v>
      </c>
      <c r="B49" s="178" t="s">
        <v>378</v>
      </c>
      <c r="C49" s="187" t="s">
        <v>379</v>
      </c>
      <c r="D49" s="179" t="s">
        <v>360</v>
      </c>
      <c r="E49" s="180">
        <v>1.4</v>
      </c>
      <c r="F49" s="181">
        <v>1440</v>
      </c>
      <c r="G49" s="182">
        <f>ROUND(E49*F49,2)</f>
        <v>2016</v>
      </c>
      <c r="H49" s="181"/>
      <c r="I49" s="182">
        <f>ROUND(E49*H49,2)</f>
        <v>0</v>
      </c>
      <c r="J49" s="181"/>
      <c r="K49" s="182">
        <f>ROUND(E49*J49,2)</f>
        <v>0</v>
      </c>
      <c r="L49" s="182">
        <v>21</v>
      </c>
      <c r="M49" s="182">
        <f>G49*(1+L49/100)</f>
        <v>2439.36</v>
      </c>
      <c r="N49" s="182">
        <v>0</v>
      </c>
      <c r="O49" s="182">
        <f>ROUND(E49*N49,2)</f>
        <v>0</v>
      </c>
      <c r="P49" s="182">
        <v>0.02</v>
      </c>
      <c r="Q49" s="182">
        <f>ROUND(E49*P49,2)</f>
        <v>0.03</v>
      </c>
      <c r="R49" s="182"/>
      <c r="S49" s="182" t="s">
        <v>277</v>
      </c>
      <c r="T49" s="183" t="s">
        <v>186</v>
      </c>
      <c r="U49" s="160">
        <v>0</v>
      </c>
      <c r="V49" s="160">
        <f>ROUND(E49*U49,2)</f>
        <v>0</v>
      </c>
      <c r="W49" s="160"/>
      <c r="X49" s="160" t="s">
        <v>239</v>
      </c>
      <c r="Y49" s="151"/>
      <c r="Z49" s="151"/>
      <c r="AA49" s="151"/>
      <c r="AB49" s="151"/>
      <c r="AC49" s="151"/>
      <c r="AD49" s="151"/>
      <c r="AE49" s="151"/>
      <c r="AF49" s="151"/>
      <c r="AG49" s="151" t="s">
        <v>282</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ht="31.2" outlineLevel="1" x14ac:dyDescent="0.25">
      <c r="A50" s="158"/>
      <c r="B50" s="159"/>
      <c r="C50" s="260" t="s">
        <v>361</v>
      </c>
      <c r="D50" s="261"/>
      <c r="E50" s="261"/>
      <c r="F50" s="261"/>
      <c r="G50" s="261"/>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190</v>
      </c>
      <c r="AH50" s="151"/>
      <c r="AI50" s="151"/>
      <c r="AJ50" s="151"/>
      <c r="AK50" s="151"/>
      <c r="AL50" s="151"/>
      <c r="AM50" s="151"/>
      <c r="AN50" s="151"/>
      <c r="AO50" s="151"/>
      <c r="AP50" s="151"/>
      <c r="AQ50" s="151"/>
      <c r="AR50" s="151"/>
      <c r="AS50" s="151"/>
      <c r="AT50" s="151"/>
      <c r="AU50" s="151"/>
      <c r="AV50" s="151"/>
      <c r="AW50" s="151"/>
      <c r="AX50" s="151"/>
      <c r="AY50" s="151"/>
      <c r="AZ50" s="151"/>
      <c r="BA50" s="184" t="str">
        <f>C50</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50" s="151"/>
      <c r="BC50" s="151"/>
      <c r="BD50" s="151"/>
      <c r="BE50" s="151"/>
      <c r="BF50" s="151"/>
      <c r="BG50" s="151"/>
      <c r="BH50" s="151"/>
    </row>
    <row r="51" spans="1:60" outlineLevel="1" x14ac:dyDescent="0.25">
      <c r="A51" s="158"/>
      <c r="B51" s="159"/>
      <c r="C51" s="188" t="s">
        <v>350</v>
      </c>
      <c r="D51" s="164"/>
      <c r="E51" s="165"/>
      <c r="F51" s="160"/>
      <c r="G51" s="160"/>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192</v>
      </c>
      <c r="AH51" s="151">
        <v>0</v>
      </c>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380</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381</v>
      </c>
      <c r="D53" s="164"/>
      <c r="E53" s="165">
        <v>1.4</v>
      </c>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77">
        <v>6</v>
      </c>
      <c r="B54" s="178" t="s">
        <v>382</v>
      </c>
      <c r="C54" s="187" t="s">
        <v>383</v>
      </c>
      <c r="D54" s="179" t="s">
        <v>237</v>
      </c>
      <c r="E54" s="180">
        <v>1.1000000000000001</v>
      </c>
      <c r="F54" s="181">
        <v>2160</v>
      </c>
      <c r="G54" s="182">
        <f>ROUND(E54*F54,2)</f>
        <v>2376</v>
      </c>
      <c r="H54" s="181"/>
      <c r="I54" s="182">
        <f>ROUND(E54*H54,2)</f>
        <v>0</v>
      </c>
      <c r="J54" s="181"/>
      <c r="K54" s="182">
        <f>ROUND(E54*J54,2)</f>
        <v>0</v>
      </c>
      <c r="L54" s="182">
        <v>21</v>
      </c>
      <c r="M54" s="182">
        <f>G54*(1+L54/100)</f>
        <v>2874.96</v>
      </c>
      <c r="N54" s="182">
        <v>0</v>
      </c>
      <c r="O54" s="182">
        <f>ROUND(E54*N54,2)</f>
        <v>0</v>
      </c>
      <c r="P54" s="182">
        <v>0</v>
      </c>
      <c r="Q54" s="182">
        <f>ROUND(E54*P54,2)</f>
        <v>0</v>
      </c>
      <c r="R54" s="182"/>
      <c r="S54" s="182" t="s">
        <v>277</v>
      </c>
      <c r="T54" s="183" t="s">
        <v>186</v>
      </c>
      <c r="U54" s="160">
        <v>0</v>
      </c>
      <c r="V54" s="160">
        <f>ROUND(E54*U54,2)</f>
        <v>0</v>
      </c>
      <c r="W54" s="160"/>
      <c r="X54" s="160" t="s">
        <v>239</v>
      </c>
      <c r="Y54" s="151"/>
      <c r="Z54" s="151"/>
      <c r="AA54" s="151"/>
      <c r="AB54" s="151"/>
      <c r="AC54" s="151"/>
      <c r="AD54" s="151"/>
      <c r="AE54" s="151"/>
      <c r="AF54" s="151"/>
      <c r="AG54" s="151" t="s">
        <v>240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ht="21" outlineLevel="1" x14ac:dyDescent="0.25">
      <c r="A55" s="158"/>
      <c r="B55" s="159"/>
      <c r="C55" s="260" t="s">
        <v>384</v>
      </c>
      <c r="D55" s="261"/>
      <c r="E55" s="261"/>
      <c r="F55" s="261"/>
      <c r="G55" s="261"/>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190</v>
      </c>
      <c r="AH55" s="151"/>
      <c r="AI55" s="151"/>
      <c r="AJ55" s="151"/>
      <c r="AK55" s="151"/>
      <c r="AL55" s="151"/>
      <c r="AM55" s="151"/>
      <c r="AN55" s="151"/>
      <c r="AO55" s="151"/>
      <c r="AP55" s="151"/>
      <c r="AQ55" s="151"/>
      <c r="AR55" s="151"/>
      <c r="AS55" s="151"/>
      <c r="AT55" s="151"/>
      <c r="AU55" s="151"/>
      <c r="AV55" s="151"/>
      <c r="AW55" s="151"/>
      <c r="AX55" s="151"/>
      <c r="AY55" s="151"/>
      <c r="AZ55" s="151"/>
      <c r="BA55" s="184" t="str">
        <f>C55</f>
        <v xml:space="preserve"> PEČLIVÉ VYČIŠTĚNÍ, STABILIZACE ZDIVA A LOKÁLNÍ DOPLNĚNÍ HRUBÉ PROBARVENÉ VÁPENNÉ OMÍTKY (DTTO OMÍTKA OSTĚNÍ NIKY) + PŘÍPADNÁ BAREVNÁ RETUŠ.</v>
      </c>
      <c r="BB55" s="151"/>
      <c r="BC55" s="151"/>
      <c r="BD55" s="151"/>
      <c r="BE55" s="151"/>
      <c r="BF55" s="151"/>
      <c r="BG55" s="151"/>
      <c r="BH55" s="151"/>
    </row>
    <row r="56" spans="1:60" outlineLevel="1" x14ac:dyDescent="0.25">
      <c r="A56" s="158"/>
      <c r="B56" s="159"/>
      <c r="C56" s="188" t="s">
        <v>350</v>
      </c>
      <c r="D56" s="164"/>
      <c r="E56" s="165"/>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58"/>
      <c r="B57" s="159"/>
      <c r="C57" s="188" t="s">
        <v>385</v>
      </c>
      <c r="D57" s="164"/>
      <c r="E57" s="165">
        <v>0.2</v>
      </c>
      <c r="F57" s="160"/>
      <c r="G57" s="160"/>
      <c r="H57" s="160"/>
      <c r="I57" s="160"/>
      <c r="J57" s="160"/>
      <c r="K57" s="160"/>
      <c r="L57" s="160"/>
      <c r="M57" s="160"/>
      <c r="N57" s="160"/>
      <c r="O57" s="160"/>
      <c r="P57" s="160"/>
      <c r="Q57" s="160"/>
      <c r="R57" s="160"/>
      <c r="S57" s="160"/>
      <c r="T57" s="160"/>
      <c r="U57" s="160"/>
      <c r="V57" s="160"/>
      <c r="W57" s="160"/>
      <c r="X57" s="160"/>
      <c r="Y57" s="151"/>
      <c r="Z57" s="151"/>
      <c r="AA57" s="151"/>
      <c r="AB57" s="151"/>
      <c r="AC57" s="151"/>
      <c r="AD57" s="151"/>
      <c r="AE57" s="151"/>
      <c r="AF57" s="151"/>
      <c r="AG57" s="151" t="s">
        <v>192</v>
      </c>
      <c r="AH57" s="151">
        <v>0</v>
      </c>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188" t="s">
        <v>386</v>
      </c>
      <c r="D58" s="164"/>
      <c r="E58" s="165">
        <v>0.6</v>
      </c>
      <c r="F58" s="160"/>
      <c r="G58" s="160"/>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192</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58"/>
      <c r="B59" s="159"/>
      <c r="C59" s="188" t="s">
        <v>387</v>
      </c>
      <c r="D59" s="164"/>
      <c r="E59" s="165">
        <v>0.3</v>
      </c>
      <c r="F59" s="160"/>
      <c r="G59" s="160"/>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192</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77">
        <v>7</v>
      </c>
      <c r="B60" s="178" t="s">
        <v>388</v>
      </c>
      <c r="C60" s="187" t="s">
        <v>389</v>
      </c>
      <c r="D60" s="179" t="s">
        <v>255</v>
      </c>
      <c r="E60" s="180">
        <v>1</v>
      </c>
      <c r="F60" s="181">
        <v>4200</v>
      </c>
      <c r="G60" s="182">
        <f>ROUND(E60*F60,2)</f>
        <v>4200</v>
      </c>
      <c r="H60" s="181"/>
      <c r="I60" s="182">
        <f>ROUND(E60*H60,2)</f>
        <v>0</v>
      </c>
      <c r="J60" s="181"/>
      <c r="K60" s="182">
        <f>ROUND(E60*J60,2)</f>
        <v>0</v>
      </c>
      <c r="L60" s="182">
        <v>21</v>
      </c>
      <c r="M60" s="182">
        <f>G60*(1+L60/100)</f>
        <v>5082</v>
      </c>
      <c r="N60" s="182">
        <v>0</v>
      </c>
      <c r="O60" s="182">
        <f>ROUND(E60*N60,2)</f>
        <v>0</v>
      </c>
      <c r="P60" s="182">
        <v>0</v>
      </c>
      <c r="Q60" s="182">
        <f>ROUND(E60*P60,2)</f>
        <v>0</v>
      </c>
      <c r="R60" s="182"/>
      <c r="S60" s="182" t="s">
        <v>277</v>
      </c>
      <c r="T60" s="183" t="s">
        <v>186</v>
      </c>
      <c r="U60" s="160">
        <v>0</v>
      </c>
      <c r="V60" s="160">
        <f>ROUND(E60*U60,2)</f>
        <v>0</v>
      </c>
      <c r="W60" s="160"/>
      <c r="X60" s="160" t="s">
        <v>239</v>
      </c>
      <c r="Y60" s="151"/>
      <c r="Z60" s="151"/>
      <c r="AA60" s="151"/>
      <c r="AB60" s="151"/>
      <c r="AC60" s="151"/>
      <c r="AD60" s="151"/>
      <c r="AE60" s="151"/>
      <c r="AF60" s="151"/>
      <c r="AG60" s="151" t="s">
        <v>240</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ht="21" outlineLevel="1" x14ac:dyDescent="0.25">
      <c r="A61" s="158"/>
      <c r="B61" s="159"/>
      <c r="C61" s="260" t="s">
        <v>390</v>
      </c>
      <c r="D61" s="261"/>
      <c r="E61" s="261"/>
      <c r="F61" s="261"/>
      <c r="G61" s="261"/>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190</v>
      </c>
      <c r="AH61" s="151"/>
      <c r="AI61" s="151"/>
      <c r="AJ61" s="151"/>
      <c r="AK61" s="151"/>
      <c r="AL61" s="151"/>
      <c r="AM61" s="151"/>
      <c r="AN61" s="151"/>
      <c r="AO61" s="151"/>
      <c r="AP61" s="151"/>
      <c r="AQ61" s="151"/>
      <c r="AR61" s="151"/>
      <c r="AS61" s="151"/>
      <c r="AT61" s="151"/>
      <c r="AU61" s="151"/>
      <c r="AV61" s="151"/>
      <c r="AW61" s="151"/>
      <c r="AX61" s="151"/>
      <c r="AY61" s="151"/>
      <c r="AZ61" s="151"/>
      <c r="BA61" s="184" t="str">
        <f>C61</f>
        <v>NÁVRH: LOKÁLNÍ STABILIZACE KLÍNOVÁNÍM A TMELENÍM, VČETNĚ DOPLNĚNÍ PROBARVENÉ HRUBÉ VÁPENNÉ OMÍTKY + PŘÍPADNÁ BAREVNÁ RETUŠ.</v>
      </c>
      <c r="BB61" s="151"/>
      <c r="BC61" s="151"/>
      <c r="BD61" s="151"/>
      <c r="BE61" s="151"/>
      <c r="BF61" s="151"/>
      <c r="BG61" s="151"/>
      <c r="BH61" s="151"/>
    </row>
    <row r="62" spans="1:60" outlineLevel="1" x14ac:dyDescent="0.25">
      <c r="A62" s="158"/>
      <c r="B62" s="159"/>
      <c r="C62" s="188" t="s">
        <v>349</v>
      </c>
      <c r="D62" s="164"/>
      <c r="E62" s="165"/>
      <c r="F62" s="160"/>
      <c r="G62" s="16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192</v>
      </c>
      <c r="AH62" s="151">
        <v>0</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391</v>
      </c>
      <c r="D63" s="164"/>
      <c r="E63" s="165">
        <v>1</v>
      </c>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x14ac:dyDescent="0.25">
      <c r="A64" s="167" t="s">
        <v>181</v>
      </c>
      <c r="B64" s="168" t="s">
        <v>118</v>
      </c>
      <c r="C64" s="186" t="s">
        <v>119</v>
      </c>
      <c r="D64" s="169"/>
      <c r="E64" s="170"/>
      <c r="F64" s="171"/>
      <c r="G64" s="171">
        <f>SUMIF(AG65:AG262,"&lt;&gt;NOR",G65:G262)</f>
        <v>438478.54000000004</v>
      </c>
      <c r="H64" s="171"/>
      <c r="I64" s="171">
        <f>SUM(I65:I262)</f>
        <v>0</v>
      </c>
      <c r="J64" s="171"/>
      <c r="K64" s="171">
        <f>SUM(K65:K262)</f>
        <v>0</v>
      </c>
      <c r="L64" s="171"/>
      <c r="M64" s="171">
        <f>SUM(M65:M262)</f>
        <v>530559.03339999996</v>
      </c>
      <c r="N64" s="171"/>
      <c r="O64" s="171">
        <f>SUM(O65:O262)</f>
        <v>26.2</v>
      </c>
      <c r="P64" s="171"/>
      <c r="Q64" s="171">
        <f>SUM(Q65:Q262)</f>
        <v>3.26</v>
      </c>
      <c r="R64" s="171"/>
      <c r="S64" s="171"/>
      <c r="T64" s="172"/>
      <c r="U64" s="166"/>
      <c r="V64" s="166">
        <f>SUM(V65:V262)</f>
        <v>95.61999999999999</v>
      </c>
      <c r="W64" s="166"/>
      <c r="X64" s="166"/>
      <c r="AG64" t="s">
        <v>182</v>
      </c>
    </row>
    <row r="65" spans="1:60" ht="20.399999999999999" outlineLevel="1" x14ac:dyDescent="0.25">
      <c r="A65" s="177">
        <v>8</v>
      </c>
      <c r="B65" s="178" t="s">
        <v>392</v>
      </c>
      <c r="C65" s="187" t="s">
        <v>393</v>
      </c>
      <c r="D65" s="179" t="s">
        <v>237</v>
      </c>
      <c r="E65" s="180">
        <v>14.45</v>
      </c>
      <c r="F65" s="181">
        <v>720</v>
      </c>
      <c r="G65" s="182">
        <f>ROUND(E65*F65,2)</f>
        <v>10404</v>
      </c>
      <c r="H65" s="181"/>
      <c r="I65" s="182">
        <f>ROUND(E65*H65,2)</f>
        <v>0</v>
      </c>
      <c r="J65" s="181"/>
      <c r="K65" s="182">
        <f>ROUND(E65*J65,2)</f>
        <v>0</v>
      </c>
      <c r="L65" s="182">
        <v>21</v>
      </c>
      <c r="M65" s="182">
        <f>G65*(1+L65/100)</f>
        <v>12588.84</v>
      </c>
      <c r="N65" s="182">
        <v>3.7670000000000002E-2</v>
      </c>
      <c r="O65" s="182">
        <f>ROUND(E65*N65,2)</f>
        <v>0.54</v>
      </c>
      <c r="P65" s="182">
        <v>0</v>
      </c>
      <c r="Q65" s="182">
        <f>ROUND(E65*P65,2)</f>
        <v>0</v>
      </c>
      <c r="R65" s="182" t="s">
        <v>256</v>
      </c>
      <c r="S65" s="182" t="s">
        <v>185</v>
      </c>
      <c r="T65" s="183" t="s">
        <v>185</v>
      </c>
      <c r="U65" s="160">
        <v>0.41</v>
      </c>
      <c r="V65" s="160">
        <f>ROUND(E65*U65,2)</f>
        <v>5.92</v>
      </c>
      <c r="W65" s="160"/>
      <c r="X65" s="160" t="s">
        <v>239</v>
      </c>
      <c r="Y65" s="151"/>
      <c r="Z65" s="151"/>
      <c r="AA65" s="151"/>
      <c r="AB65" s="151"/>
      <c r="AC65" s="151"/>
      <c r="AD65" s="151"/>
      <c r="AE65" s="151"/>
      <c r="AF65" s="151"/>
      <c r="AG65" s="151" t="s">
        <v>282</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5">
      <c r="A66" s="158"/>
      <c r="B66" s="159"/>
      <c r="C66" s="269" t="s">
        <v>394</v>
      </c>
      <c r="D66" s="270"/>
      <c r="E66" s="270"/>
      <c r="F66" s="270"/>
      <c r="G66" s="270"/>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251</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188" t="s">
        <v>350</v>
      </c>
      <c r="D67" s="164"/>
      <c r="E67" s="165"/>
      <c r="F67" s="160"/>
      <c r="G67" s="160"/>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192</v>
      </c>
      <c r="AH67" s="151">
        <v>0</v>
      </c>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188" t="s">
        <v>395</v>
      </c>
      <c r="D68" s="164"/>
      <c r="E68" s="165"/>
      <c r="F68" s="160"/>
      <c r="G68" s="16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192</v>
      </c>
      <c r="AH68" s="151">
        <v>0</v>
      </c>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396</v>
      </c>
      <c r="D69" s="164"/>
      <c r="E69" s="165"/>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188" t="s">
        <v>397</v>
      </c>
      <c r="D70" s="164"/>
      <c r="E70" s="165">
        <v>0.7</v>
      </c>
      <c r="F70" s="160"/>
      <c r="G70" s="160"/>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192</v>
      </c>
      <c r="AH70" s="151">
        <v>0</v>
      </c>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398</v>
      </c>
      <c r="D71" s="164"/>
      <c r="E71" s="165">
        <v>2.2000000000000002</v>
      </c>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5">
      <c r="A72" s="158"/>
      <c r="B72" s="159"/>
      <c r="C72" s="188" t="s">
        <v>399</v>
      </c>
      <c r="D72" s="164"/>
      <c r="E72" s="165">
        <v>11.55</v>
      </c>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195" t="s">
        <v>400</v>
      </c>
      <c r="D73" s="193"/>
      <c r="E73" s="194">
        <v>14.45</v>
      </c>
      <c r="F73" s="160"/>
      <c r="G73" s="160"/>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192</v>
      </c>
      <c r="AH73" s="151">
        <v>1</v>
      </c>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ht="20.399999999999999" outlineLevel="1" x14ac:dyDescent="0.25">
      <c r="A74" s="177">
        <v>9</v>
      </c>
      <c r="B74" s="178" t="s">
        <v>401</v>
      </c>
      <c r="C74" s="187" t="s">
        <v>402</v>
      </c>
      <c r="D74" s="179" t="s">
        <v>237</v>
      </c>
      <c r="E74" s="180">
        <v>7.7</v>
      </c>
      <c r="F74" s="181">
        <v>2160</v>
      </c>
      <c r="G74" s="182">
        <f>ROUND(E74*F74,2)</f>
        <v>16632</v>
      </c>
      <c r="H74" s="181"/>
      <c r="I74" s="182">
        <f>ROUND(E74*H74,2)</f>
        <v>0</v>
      </c>
      <c r="J74" s="181"/>
      <c r="K74" s="182">
        <f>ROUND(E74*J74,2)</f>
        <v>0</v>
      </c>
      <c r="L74" s="182">
        <v>21</v>
      </c>
      <c r="M74" s="182">
        <f>G74*(1+L74/100)</f>
        <v>20124.72</v>
      </c>
      <c r="N74" s="182">
        <v>6.8000000000000005E-4</v>
      </c>
      <c r="O74" s="182">
        <f>ROUND(E74*N74,2)</f>
        <v>0.01</v>
      </c>
      <c r="P74" s="182">
        <v>0</v>
      </c>
      <c r="Q74" s="182">
        <f>ROUND(E74*P74,2)</f>
        <v>0</v>
      </c>
      <c r="R74" s="182" t="s">
        <v>281</v>
      </c>
      <c r="S74" s="182" t="s">
        <v>185</v>
      </c>
      <c r="T74" s="183" t="s">
        <v>185</v>
      </c>
      <c r="U74" s="160">
        <v>0.37</v>
      </c>
      <c r="V74" s="160">
        <f>ROUND(E74*U74,2)</f>
        <v>2.85</v>
      </c>
      <c r="W74" s="160"/>
      <c r="X74" s="160" t="s">
        <v>239</v>
      </c>
      <c r="Y74" s="151"/>
      <c r="Z74" s="151"/>
      <c r="AA74" s="151"/>
      <c r="AB74" s="151"/>
      <c r="AC74" s="151"/>
      <c r="AD74" s="151"/>
      <c r="AE74" s="151"/>
      <c r="AF74" s="151"/>
      <c r="AG74" s="151" t="s">
        <v>240</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269" t="s">
        <v>403</v>
      </c>
      <c r="D75" s="270"/>
      <c r="E75" s="270"/>
      <c r="F75" s="270"/>
      <c r="G75" s="27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251</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350</v>
      </c>
      <c r="D76" s="164"/>
      <c r="E76" s="165"/>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58"/>
      <c r="B77" s="159"/>
      <c r="C77" s="188" t="s">
        <v>404</v>
      </c>
      <c r="D77" s="164"/>
      <c r="E77" s="165"/>
      <c r="F77" s="160"/>
      <c r="G77" s="160"/>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192</v>
      </c>
      <c r="AH77" s="151">
        <v>0</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188" t="s">
        <v>405</v>
      </c>
      <c r="D78" s="164"/>
      <c r="E78" s="165">
        <v>7.7</v>
      </c>
      <c r="F78" s="160"/>
      <c r="G78" s="160"/>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192</v>
      </c>
      <c r="AH78" s="151">
        <v>0</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77">
        <v>10</v>
      </c>
      <c r="B79" s="178" t="s">
        <v>406</v>
      </c>
      <c r="C79" s="187" t="s">
        <v>407</v>
      </c>
      <c r="D79" s="179" t="s">
        <v>237</v>
      </c>
      <c r="E79" s="180">
        <v>7.7</v>
      </c>
      <c r="F79" s="181">
        <v>2160</v>
      </c>
      <c r="G79" s="182">
        <f>ROUND(E79*F79,2)</f>
        <v>16632</v>
      </c>
      <c r="H79" s="181"/>
      <c r="I79" s="182">
        <f>ROUND(E79*H79,2)</f>
        <v>0</v>
      </c>
      <c r="J79" s="181"/>
      <c r="K79" s="182">
        <f>ROUND(E79*J79,2)</f>
        <v>0</v>
      </c>
      <c r="L79" s="182">
        <v>21</v>
      </c>
      <c r="M79" s="182">
        <f>G79*(1+L79/100)</f>
        <v>20124.72</v>
      </c>
      <c r="N79" s="182">
        <v>4.5330000000000002E-2</v>
      </c>
      <c r="O79" s="182">
        <f>ROUND(E79*N79,2)</f>
        <v>0.35</v>
      </c>
      <c r="P79" s="182">
        <v>0</v>
      </c>
      <c r="Q79" s="182">
        <f>ROUND(E79*P79,2)</f>
        <v>0</v>
      </c>
      <c r="R79" s="182"/>
      <c r="S79" s="182" t="s">
        <v>277</v>
      </c>
      <c r="T79" s="183" t="s">
        <v>408</v>
      </c>
      <c r="U79" s="160">
        <v>0.90800000000000003</v>
      </c>
      <c r="V79" s="160">
        <f>ROUND(E79*U79,2)</f>
        <v>6.99</v>
      </c>
      <c r="W79" s="160"/>
      <c r="X79" s="160" t="s">
        <v>239</v>
      </c>
      <c r="Y79" s="151"/>
      <c r="Z79" s="151"/>
      <c r="AA79" s="151"/>
      <c r="AB79" s="151"/>
      <c r="AC79" s="151"/>
      <c r="AD79" s="151"/>
      <c r="AE79" s="151"/>
      <c r="AF79" s="151"/>
      <c r="AG79" s="151" t="s">
        <v>240</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188" t="s">
        <v>350</v>
      </c>
      <c r="D80" s="164"/>
      <c r="E80" s="165"/>
      <c r="F80" s="160"/>
      <c r="G80" s="160"/>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192</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188" t="s">
        <v>404</v>
      </c>
      <c r="D81" s="164"/>
      <c r="E81" s="165"/>
      <c r="F81" s="160"/>
      <c r="G81" s="160"/>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192</v>
      </c>
      <c r="AH81" s="151">
        <v>0</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188" t="s">
        <v>405</v>
      </c>
      <c r="D82" s="164"/>
      <c r="E82" s="165">
        <v>7.7</v>
      </c>
      <c r="F82" s="160"/>
      <c r="G82" s="160"/>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192</v>
      </c>
      <c r="AH82" s="151">
        <v>0</v>
      </c>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ht="20.399999999999999" outlineLevel="1" x14ac:dyDescent="0.25">
      <c r="A83" s="177">
        <v>11</v>
      </c>
      <c r="B83" s="178" t="s">
        <v>409</v>
      </c>
      <c r="C83" s="187" t="s">
        <v>410</v>
      </c>
      <c r="D83" s="179" t="s">
        <v>237</v>
      </c>
      <c r="E83" s="180">
        <v>35.840000000000003</v>
      </c>
      <c r="F83" s="181">
        <v>1500</v>
      </c>
      <c r="G83" s="182">
        <f>ROUND(E83*F83,2)</f>
        <v>53760</v>
      </c>
      <c r="H83" s="181"/>
      <c r="I83" s="182">
        <f>ROUND(E83*H83,2)</f>
        <v>0</v>
      </c>
      <c r="J83" s="181"/>
      <c r="K83" s="182">
        <f>ROUND(E83*J83,2)</f>
        <v>0</v>
      </c>
      <c r="L83" s="182">
        <v>21</v>
      </c>
      <c r="M83" s="182">
        <f>G83*(1+L83/100)</f>
        <v>65049.599999999999</v>
      </c>
      <c r="N83" s="182">
        <v>1.5810000000000001E-2</v>
      </c>
      <c r="O83" s="182">
        <f>ROUND(E83*N83,2)</f>
        <v>0.56999999999999995</v>
      </c>
      <c r="P83" s="182">
        <v>0</v>
      </c>
      <c r="Q83" s="182">
        <f>ROUND(E83*P83,2)</f>
        <v>0</v>
      </c>
      <c r="R83" s="182" t="s">
        <v>256</v>
      </c>
      <c r="S83" s="182" t="s">
        <v>185</v>
      </c>
      <c r="T83" s="183" t="s">
        <v>185</v>
      </c>
      <c r="U83" s="160">
        <v>0.24845</v>
      </c>
      <c r="V83" s="160">
        <f>ROUND(E83*U83,2)</f>
        <v>8.9</v>
      </c>
      <c r="W83" s="160"/>
      <c r="X83" s="160" t="s">
        <v>239</v>
      </c>
      <c r="Y83" s="151"/>
      <c r="Z83" s="151"/>
      <c r="AA83" s="151"/>
      <c r="AB83" s="151"/>
      <c r="AC83" s="151"/>
      <c r="AD83" s="151"/>
      <c r="AE83" s="151"/>
      <c r="AF83" s="151"/>
      <c r="AG83" s="151" t="s">
        <v>282</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260" t="s">
        <v>258</v>
      </c>
      <c r="D84" s="261"/>
      <c r="E84" s="261"/>
      <c r="F84" s="261"/>
      <c r="G84" s="261"/>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190</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88" t="s">
        <v>350</v>
      </c>
      <c r="D85" s="164"/>
      <c r="E85" s="165"/>
      <c r="F85" s="160"/>
      <c r="G85" s="160"/>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192</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188" t="s">
        <v>411</v>
      </c>
      <c r="D86" s="164"/>
      <c r="E86" s="165"/>
      <c r="F86" s="160"/>
      <c r="G86" s="160"/>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192</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88" t="s">
        <v>412</v>
      </c>
      <c r="D87" s="164"/>
      <c r="E87" s="165"/>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413</v>
      </c>
      <c r="D88" s="164"/>
      <c r="E88" s="165">
        <v>15.5</v>
      </c>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188" t="s">
        <v>414</v>
      </c>
      <c r="D89" s="164"/>
      <c r="E89" s="165">
        <v>9.1999999999999993</v>
      </c>
      <c r="F89" s="160"/>
      <c r="G89" s="160"/>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192</v>
      </c>
      <c r="AH89" s="151">
        <v>0</v>
      </c>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88" t="s">
        <v>415</v>
      </c>
      <c r="D90" s="164"/>
      <c r="E90" s="165">
        <v>8.6</v>
      </c>
      <c r="F90" s="160"/>
      <c r="G90" s="160"/>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192</v>
      </c>
      <c r="AH90" s="151">
        <v>0</v>
      </c>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416</v>
      </c>
      <c r="D91" s="164"/>
      <c r="E91" s="165">
        <v>2.54</v>
      </c>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95" t="s">
        <v>400</v>
      </c>
      <c r="D92" s="193"/>
      <c r="E92" s="194">
        <v>35.840000000000003</v>
      </c>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1</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77">
        <v>12</v>
      </c>
      <c r="B93" s="178" t="s">
        <v>417</v>
      </c>
      <c r="C93" s="187" t="s">
        <v>418</v>
      </c>
      <c r="D93" s="179" t="s">
        <v>360</v>
      </c>
      <c r="E93" s="180">
        <v>16.600000000000001</v>
      </c>
      <c r="F93" s="181">
        <v>3000</v>
      </c>
      <c r="G93" s="182">
        <f>ROUND(E93*F93,2)</f>
        <v>49800</v>
      </c>
      <c r="H93" s="181"/>
      <c r="I93" s="182">
        <f>ROUND(E93*H93,2)</f>
        <v>0</v>
      </c>
      <c r="J93" s="181"/>
      <c r="K93" s="182">
        <f>ROUND(E93*J93,2)</f>
        <v>0</v>
      </c>
      <c r="L93" s="182">
        <v>21</v>
      </c>
      <c r="M93" s="182">
        <f>G93*(1+L93/100)</f>
        <v>60258</v>
      </c>
      <c r="N93" s="182">
        <v>2.0299999999999999E-2</v>
      </c>
      <c r="O93" s="182">
        <f>ROUND(E93*N93,2)</f>
        <v>0.34</v>
      </c>
      <c r="P93" s="182">
        <v>0</v>
      </c>
      <c r="Q93" s="182">
        <f>ROUND(E93*P93,2)</f>
        <v>0</v>
      </c>
      <c r="R93" s="182" t="s">
        <v>256</v>
      </c>
      <c r="S93" s="182" t="s">
        <v>185</v>
      </c>
      <c r="T93" s="183" t="s">
        <v>185</v>
      </c>
      <c r="U93" s="160">
        <v>1.37</v>
      </c>
      <c r="V93" s="160">
        <f>ROUND(E93*U93,2)</f>
        <v>22.74</v>
      </c>
      <c r="W93" s="160"/>
      <c r="X93" s="160" t="s">
        <v>239</v>
      </c>
      <c r="Y93" s="151"/>
      <c r="Z93" s="151"/>
      <c r="AA93" s="151"/>
      <c r="AB93" s="151"/>
      <c r="AC93" s="151"/>
      <c r="AD93" s="151"/>
      <c r="AE93" s="151"/>
      <c r="AF93" s="151"/>
      <c r="AG93" s="151" t="s">
        <v>240</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269" t="s">
        <v>419</v>
      </c>
      <c r="D94" s="270"/>
      <c r="E94" s="270"/>
      <c r="F94" s="270"/>
      <c r="G94" s="270"/>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251</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188" t="s">
        <v>350</v>
      </c>
      <c r="D95" s="164"/>
      <c r="E95" s="165"/>
      <c r="F95" s="160"/>
      <c r="G95" s="16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192</v>
      </c>
      <c r="AH95" s="151">
        <v>0</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404</v>
      </c>
      <c r="D96" s="164"/>
      <c r="E96" s="165"/>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420</v>
      </c>
      <c r="D97" s="164"/>
      <c r="E97" s="165">
        <v>16.600000000000001</v>
      </c>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ht="20.399999999999999" outlineLevel="1" x14ac:dyDescent="0.25">
      <c r="A98" s="177">
        <v>13</v>
      </c>
      <c r="B98" s="178" t="s">
        <v>421</v>
      </c>
      <c r="C98" s="187" t="s">
        <v>422</v>
      </c>
      <c r="D98" s="179" t="s">
        <v>237</v>
      </c>
      <c r="E98" s="180">
        <v>50.29</v>
      </c>
      <c r="F98" s="181">
        <v>144</v>
      </c>
      <c r="G98" s="182">
        <f>ROUND(E98*F98,2)</f>
        <v>7241.76</v>
      </c>
      <c r="H98" s="181"/>
      <c r="I98" s="182">
        <f>ROUND(E98*H98,2)</f>
        <v>0</v>
      </c>
      <c r="J98" s="181"/>
      <c r="K98" s="182">
        <f>ROUND(E98*J98,2)</f>
        <v>0</v>
      </c>
      <c r="L98" s="182">
        <v>21</v>
      </c>
      <c r="M98" s="182">
        <f>G98*(1+L98/100)</f>
        <v>8762.5295999999998</v>
      </c>
      <c r="N98" s="182">
        <v>0</v>
      </c>
      <c r="O98" s="182">
        <f>ROUND(E98*N98,2)</f>
        <v>0</v>
      </c>
      <c r="P98" s="182">
        <v>4.5999999999999999E-2</v>
      </c>
      <c r="Q98" s="182">
        <f>ROUND(E98*P98,2)</f>
        <v>2.31</v>
      </c>
      <c r="R98" s="182" t="s">
        <v>289</v>
      </c>
      <c r="S98" s="182" t="s">
        <v>185</v>
      </c>
      <c r="T98" s="183" t="s">
        <v>185</v>
      </c>
      <c r="U98" s="160">
        <v>0.26</v>
      </c>
      <c r="V98" s="160">
        <f>ROUND(E98*U98,2)</f>
        <v>13.08</v>
      </c>
      <c r="W98" s="160"/>
      <c r="X98" s="160" t="s">
        <v>239</v>
      </c>
      <c r="Y98" s="151"/>
      <c r="Z98" s="151"/>
      <c r="AA98" s="151"/>
      <c r="AB98" s="151"/>
      <c r="AC98" s="151"/>
      <c r="AD98" s="151"/>
      <c r="AE98" s="151"/>
      <c r="AF98" s="151"/>
      <c r="AG98" s="151" t="s">
        <v>282</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188" t="s">
        <v>350</v>
      </c>
      <c r="D99" s="164"/>
      <c r="E99" s="165"/>
      <c r="F99" s="160"/>
      <c r="G99" s="160"/>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192</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188" t="s">
        <v>411</v>
      </c>
      <c r="D100" s="164"/>
      <c r="E100" s="165"/>
      <c r="F100" s="160"/>
      <c r="G100" s="160"/>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192</v>
      </c>
      <c r="AH100" s="151">
        <v>0</v>
      </c>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ht="20.399999999999999" outlineLevel="1" x14ac:dyDescent="0.25">
      <c r="A101" s="158"/>
      <c r="B101" s="159"/>
      <c r="C101" s="188" t="s">
        <v>423</v>
      </c>
      <c r="D101" s="164"/>
      <c r="E101" s="165"/>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397</v>
      </c>
      <c r="D102" s="164"/>
      <c r="E102" s="165">
        <v>0.7</v>
      </c>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398</v>
      </c>
      <c r="D103" s="164"/>
      <c r="E103" s="165">
        <v>2.2000000000000002</v>
      </c>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188" t="s">
        <v>399</v>
      </c>
      <c r="D104" s="164"/>
      <c r="E104" s="165">
        <v>11.55</v>
      </c>
      <c r="F104" s="160"/>
      <c r="G104" s="160"/>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192</v>
      </c>
      <c r="AH104" s="151">
        <v>0</v>
      </c>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95" t="s">
        <v>400</v>
      </c>
      <c r="D105" s="193"/>
      <c r="E105" s="194">
        <v>14.45</v>
      </c>
      <c r="F105" s="160"/>
      <c r="G105" s="16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192</v>
      </c>
      <c r="AH105" s="151">
        <v>1</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88" t="s">
        <v>350</v>
      </c>
      <c r="D106" s="164"/>
      <c r="E106" s="165"/>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0</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88" t="s">
        <v>424</v>
      </c>
      <c r="D107" s="164"/>
      <c r="E107" s="165"/>
      <c r="F107" s="160"/>
      <c r="G107" s="160"/>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192</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188" t="s">
        <v>425</v>
      </c>
      <c r="D108" s="164"/>
      <c r="E108" s="165"/>
      <c r="F108" s="160"/>
      <c r="G108" s="160"/>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192</v>
      </c>
      <c r="AH108" s="151">
        <v>0</v>
      </c>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188" t="s">
        <v>413</v>
      </c>
      <c r="D109" s="164"/>
      <c r="E109" s="165">
        <v>15.5</v>
      </c>
      <c r="F109" s="160"/>
      <c r="G109" s="160"/>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192</v>
      </c>
      <c r="AH109" s="151">
        <v>0</v>
      </c>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188" t="s">
        <v>414</v>
      </c>
      <c r="D110" s="164"/>
      <c r="E110" s="165">
        <v>9.1999999999999993</v>
      </c>
      <c r="F110" s="160"/>
      <c r="G110" s="160"/>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192</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88" t="s">
        <v>415</v>
      </c>
      <c r="D111" s="164"/>
      <c r="E111" s="165">
        <v>8.6</v>
      </c>
      <c r="F111" s="160"/>
      <c r="G111" s="160"/>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192</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188" t="s">
        <v>416</v>
      </c>
      <c r="D112" s="164"/>
      <c r="E112" s="165">
        <v>2.54</v>
      </c>
      <c r="F112" s="160"/>
      <c r="G112" s="160"/>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192</v>
      </c>
      <c r="AH112" s="151">
        <v>0</v>
      </c>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195" t="s">
        <v>400</v>
      </c>
      <c r="D113" s="193"/>
      <c r="E113" s="194">
        <v>35.840000000000003</v>
      </c>
      <c r="F113" s="160"/>
      <c r="G113" s="160"/>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192</v>
      </c>
      <c r="AH113" s="151">
        <v>1</v>
      </c>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ht="20.399999999999999" outlineLevel="1" x14ac:dyDescent="0.25">
      <c r="A114" s="177">
        <v>14</v>
      </c>
      <c r="B114" s="178" t="s">
        <v>426</v>
      </c>
      <c r="C114" s="187" t="s">
        <v>427</v>
      </c>
      <c r="D114" s="179" t="s">
        <v>237</v>
      </c>
      <c r="E114" s="180">
        <v>50.29</v>
      </c>
      <c r="F114" s="181">
        <v>120</v>
      </c>
      <c r="G114" s="182">
        <f>ROUND(E114*F114,2)</f>
        <v>6034.8</v>
      </c>
      <c r="H114" s="181"/>
      <c r="I114" s="182">
        <f>ROUND(E114*H114,2)</f>
        <v>0</v>
      </c>
      <c r="J114" s="181"/>
      <c r="K114" s="182">
        <f>ROUND(E114*J114,2)</f>
        <v>0</v>
      </c>
      <c r="L114" s="182">
        <v>21</v>
      </c>
      <c r="M114" s="182">
        <f>G114*(1+L114/100)</f>
        <v>7302.1080000000002</v>
      </c>
      <c r="N114" s="182">
        <v>0</v>
      </c>
      <c r="O114" s="182">
        <f>ROUND(E114*N114,2)</f>
        <v>0</v>
      </c>
      <c r="P114" s="182">
        <v>1.4E-2</v>
      </c>
      <c r="Q114" s="182">
        <f>ROUND(E114*P114,2)</f>
        <v>0.7</v>
      </c>
      <c r="R114" s="182" t="s">
        <v>289</v>
      </c>
      <c r="S114" s="182" t="s">
        <v>185</v>
      </c>
      <c r="T114" s="183" t="s">
        <v>185</v>
      </c>
      <c r="U114" s="160">
        <v>0.22</v>
      </c>
      <c r="V114" s="160">
        <f>ROUND(E114*U114,2)</f>
        <v>11.06</v>
      </c>
      <c r="W114" s="160"/>
      <c r="X114" s="160" t="s">
        <v>239</v>
      </c>
      <c r="Y114" s="151"/>
      <c r="Z114" s="151"/>
      <c r="AA114" s="151"/>
      <c r="AB114" s="151"/>
      <c r="AC114" s="151"/>
      <c r="AD114" s="151"/>
      <c r="AE114" s="151"/>
      <c r="AF114" s="151"/>
      <c r="AG114" s="151" t="s">
        <v>282</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188" t="s">
        <v>350</v>
      </c>
      <c r="D115" s="164"/>
      <c r="E115" s="165"/>
      <c r="F115" s="160"/>
      <c r="G115" s="160"/>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192</v>
      </c>
      <c r="AH115" s="151">
        <v>0</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88" t="s">
        <v>395</v>
      </c>
      <c r="D116" s="164"/>
      <c r="E116" s="165"/>
      <c r="F116" s="160"/>
      <c r="G116" s="160"/>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192</v>
      </c>
      <c r="AH116" s="151">
        <v>0</v>
      </c>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ht="20.399999999999999" outlineLevel="1" x14ac:dyDescent="0.25">
      <c r="A117" s="158"/>
      <c r="B117" s="159"/>
      <c r="C117" s="188" t="s">
        <v>423</v>
      </c>
      <c r="D117" s="164"/>
      <c r="E117" s="165"/>
      <c r="F117" s="160"/>
      <c r="G117" s="160"/>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192</v>
      </c>
      <c r="AH117" s="151">
        <v>0</v>
      </c>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88" t="s">
        <v>397</v>
      </c>
      <c r="D118" s="164"/>
      <c r="E118" s="165">
        <v>0.7</v>
      </c>
      <c r="F118" s="160"/>
      <c r="G118" s="160"/>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192</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188" t="s">
        <v>398</v>
      </c>
      <c r="D119" s="164"/>
      <c r="E119" s="165">
        <v>2.2000000000000002</v>
      </c>
      <c r="F119" s="160"/>
      <c r="G119" s="160"/>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192</v>
      </c>
      <c r="AH119" s="151">
        <v>0</v>
      </c>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88" t="s">
        <v>399</v>
      </c>
      <c r="D120" s="164"/>
      <c r="E120" s="165">
        <v>11.55</v>
      </c>
      <c r="F120" s="160"/>
      <c r="G120" s="160"/>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192</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195" t="s">
        <v>400</v>
      </c>
      <c r="D121" s="193"/>
      <c r="E121" s="194">
        <v>14.45</v>
      </c>
      <c r="F121" s="160"/>
      <c r="G121" s="160"/>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192</v>
      </c>
      <c r="AH121" s="151">
        <v>1</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188" t="s">
        <v>350</v>
      </c>
      <c r="D122" s="164"/>
      <c r="E122" s="165"/>
      <c r="F122" s="160"/>
      <c r="G122" s="160"/>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192</v>
      </c>
      <c r="AH122" s="151">
        <v>0</v>
      </c>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88" t="s">
        <v>424</v>
      </c>
      <c r="D123" s="164"/>
      <c r="E123" s="165"/>
      <c r="F123" s="160"/>
      <c r="G123" s="160"/>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192</v>
      </c>
      <c r="AH123" s="151">
        <v>0</v>
      </c>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188" t="s">
        <v>425</v>
      </c>
      <c r="D124" s="164"/>
      <c r="E124" s="165"/>
      <c r="F124" s="160"/>
      <c r="G124" s="160"/>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192</v>
      </c>
      <c r="AH124" s="151">
        <v>0</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188" t="s">
        <v>413</v>
      </c>
      <c r="D125" s="164"/>
      <c r="E125" s="165">
        <v>15.5</v>
      </c>
      <c r="F125" s="160"/>
      <c r="G125" s="160"/>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192</v>
      </c>
      <c r="AH125" s="151">
        <v>0</v>
      </c>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188" t="s">
        <v>414</v>
      </c>
      <c r="D126" s="164"/>
      <c r="E126" s="165">
        <v>9.1999999999999993</v>
      </c>
      <c r="F126" s="160"/>
      <c r="G126" s="160"/>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192</v>
      </c>
      <c r="AH126" s="151">
        <v>0</v>
      </c>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188" t="s">
        <v>415</v>
      </c>
      <c r="D127" s="164"/>
      <c r="E127" s="165">
        <v>8.6</v>
      </c>
      <c r="F127" s="160"/>
      <c r="G127" s="160"/>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192</v>
      </c>
      <c r="AH127" s="151">
        <v>0</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188" t="s">
        <v>416</v>
      </c>
      <c r="D128" s="164"/>
      <c r="E128" s="165">
        <v>2.54</v>
      </c>
      <c r="F128" s="160"/>
      <c r="G128" s="160"/>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192</v>
      </c>
      <c r="AH128" s="151">
        <v>0</v>
      </c>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95" t="s">
        <v>400</v>
      </c>
      <c r="D129" s="193"/>
      <c r="E129" s="194">
        <v>35.840000000000003</v>
      </c>
      <c r="F129" s="160"/>
      <c r="G129" s="160"/>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192</v>
      </c>
      <c r="AH129" s="151">
        <v>1</v>
      </c>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77">
        <v>15</v>
      </c>
      <c r="B130" s="178" t="s">
        <v>428</v>
      </c>
      <c r="C130" s="187" t="s">
        <v>429</v>
      </c>
      <c r="D130" s="179" t="s">
        <v>237</v>
      </c>
      <c r="E130" s="180">
        <v>35.840000000000003</v>
      </c>
      <c r="F130" s="181">
        <v>950.4</v>
      </c>
      <c r="G130" s="182">
        <f>ROUND(E130*F130,2)</f>
        <v>34062.339999999997</v>
      </c>
      <c r="H130" s="181"/>
      <c r="I130" s="182">
        <f>ROUND(E130*H130,2)</f>
        <v>0</v>
      </c>
      <c r="J130" s="181"/>
      <c r="K130" s="182">
        <f>ROUND(E130*J130,2)</f>
        <v>0</v>
      </c>
      <c r="L130" s="182">
        <v>21</v>
      </c>
      <c r="M130" s="182">
        <f>G130*(1+L130/100)</f>
        <v>41215.431399999994</v>
      </c>
      <c r="N130" s="182">
        <v>0</v>
      </c>
      <c r="O130" s="182">
        <f>ROUND(E130*N130,2)</f>
        <v>0</v>
      </c>
      <c r="P130" s="182">
        <v>7.0000000000000001E-3</v>
      </c>
      <c r="Q130" s="182">
        <f>ROUND(E130*P130,2)</f>
        <v>0.25</v>
      </c>
      <c r="R130" s="182"/>
      <c r="S130" s="182" t="s">
        <v>277</v>
      </c>
      <c r="T130" s="183" t="s">
        <v>186</v>
      </c>
      <c r="U130" s="160">
        <v>0.43</v>
      </c>
      <c r="V130" s="160">
        <f>ROUND(E130*U130,2)</f>
        <v>15.41</v>
      </c>
      <c r="W130" s="160"/>
      <c r="X130" s="160" t="s">
        <v>239</v>
      </c>
      <c r="Y130" s="151"/>
      <c r="Z130" s="151"/>
      <c r="AA130" s="151"/>
      <c r="AB130" s="151"/>
      <c r="AC130" s="151"/>
      <c r="AD130" s="151"/>
      <c r="AE130" s="151"/>
      <c r="AF130" s="151"/>
      <c r="AG130" s="151" t="s">
        <v>240</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188" t="s">
        <v>350</v>
      </c>
      <c r="D131" s="164"/>
      <c r="E131" s="165"/>
      <c r="F131" s="160"/>
      <c r="G131" s="160"/>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192</v>
      </c>
      <c r="AH131" s="151">
        <v>0</v>
      </c>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58"/>
      <c r="B132" s="159"/>
      <c r="C132" s="188" t="s">
        <v>411</v>
      </c>
      <c r="D132" s="164"/>
      <c r="E132" s="165"/>
      <c r="F132" s="160"/>
      <c r="G132" s="160"/>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192</v>
      </c>
      <c r="AH132" s="151">
        <v>0</v>
      </c>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188" t="s">
        <v>430</v>
      </c>
      <c r="D133" s="164"/>
      <c r="E133" s="165"/>
      <c r="F133" s="160"/>
      <c r="G133" s="160"/>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192</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188" t="s">
        <v>413</v>
      </c>
      <c r="D134" s="164"/>
      <c r="E134" s="165">
        <v>15.5</v>
      </c>
      <c r="F134" s="160"/>
      <c r="G134" s="160"/>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192</v>
      </c>
      <c r="AH134" s="151">
        <v>0</v>
      </c>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188" t="s">
        <v>414</v>
      </c>
      <c r="D135" s="164"/>
      <c r="E135" s="165">
        <v>9.1999999999999993</v>
      </c>
      <c r="F135" s="160"/>
      <c r="G135" s="160"/>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192</v>
      </c>
      <c r="AH135" s="151">
        <v>0</v>
      </c>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188" t="s">
        <v>415</v>
      </c>
      <c r="D136" s="164"/>
      <c r="E136" s="165">
        <v>8.6</v>
      </c>
      <c r="F136" s="160"/>
      <c r="G136" s="160"/>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192</v>
      </c>
      <c r="AH136" s="151">
        <v>0</v>
      </c>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188" t="s">
        <v>416</v>
      </c>
      <c r="D137" s="164"/>
      <c r="E137" s="165">
        <v>2.54</v>
      </c>
      <c r="F137" s="160"/>
      <c r="G137" s="160"/>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192</v>
      </c>
      <c r="AH137" s="151">
        <v>0</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195" t="s">
        <v>400</v>
      </c>
      <c r="D138" s="193"/>
      <c r="E138" s="194">
        <v>35.840000000000003</v>
      </c>
      <c r="F138" s="160"/>
      <c r="G138" s="160"/>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192</v>
      </c>
      <c r="AH138" s="151">
        <v>1</v>
      </c>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ht="20.399999999999999" outlineLevel="1" x14ac:dyDescent="0.25">
      <c r="A139" s="177">
        <v>16</v>
      </c>
      <c r="B139" s="178" t="s">
        <v>431</v>
      </c>
      <c r="C139" s="187" t="s">
        <v>432</v>
      </c>
      <c r="D139" s="179" t="s">
        <v>237</v>
      </c>
      <c r="E139" s="180">
        <v>32.622</v>
      </c>
      <c r="F139" s="181">
        <v>960</v>
      </c>
      <c r="G139" s="182">
        <f>ROUND(E139*F139,2)</f>
        <v>31317.119999999999</v>
      </c>
      <c r="H139" s="181"/>
      <c r="I139" s="182">
        <f>ROUND(E139*H139,2)</f>
        <v>0</v>
      </c>
      <c r="J139" s="181"/>
      <c r="K139" s="182">
        <f>ROUND(E139*J139,2)</f>
        <v>0</v>
      </c>
      <c r="L139" s="182">
        <v>21</v>
      </c>
      <c r="M139" s="182">
        <f>G139*(1+L139/100)</f>
        <v>37893.715199999999</v>
      </c>
      <c r="N139" s="182">
        <v>2E-3</v>
      </c>
      <c r="O139" s="182">
        <f>ROUND(E139*N139,2)</f>
        <v>7.0000000000000007E-2</v>
      </c>
      <c r="P139" s="182">
        <v>0</v>
      </c>
      <c r="Q139" s="182">
        <f>ROUND(E139*P139,2)</f>
        <v>0</v>
      </c>
      <c r="R139" s="182"/>
      <c r="S139" s="182" t="s">
        <v>277</v>
      </c>
      <c r="T139" s="183" t="s">
        <v>186</v>
      </c>
      <c r="U139" s="160">
        <v>0</v>
      </c>
      <c r="V139" s="160">
        <f>ROUND(E139*U139,2)</f>
        <v>0</v>
      </c>
      <c r="W139" s="160"/>
      <c r="X139" s="160" t="s">
        <v>239</v>
      </c>
      <c r="Y139" s="151"/>
      <c r="Z139" s="151"/>
      <c r="AA139" s="151"/>
      <c r="AB139" s="151"/>
      <c r="AC139" s="151"/>
      <c r="AD139" s="151"/>
      <c r="AE139" s="151"/>
      <c r="AF139" s="151"/>
      <c r="AG139" s="151" t="s">
        <v>240</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188" t="s">
        <v>350</v>
      </c>
      <c r="D140" s="164"/>
      <c r="E140" s="165"/>
      <c r="F140" s="160"/>
      <c r="G140" s="160"/>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192</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88" t="s">
        <v>411</v>
      </c>
      <c r="D141" s="164"/>
      <c r="E141" s="165"/>
      <c r="F141" s="160"/>
      <c r="G141" s="160"/>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192</v>
      </c>
      <c r="AH141" s="151">
        <v>0</v>
      </c>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188" t="s">
        <v>433</v>
      </c>
      <c r="D142" s="164"/>
      <c r="E142" s="165"/>
      <c r="F142" s="160"/>
      <c r="G142" s="160"/>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192</v>
      </c>
      <c r="AH142" s="151">
        <v>0</v>
      </c>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188" t="s">
        <v>434</v>
      </c>
      <c r="D143" s="164"/>
      <c r="E143" s="165"/>
      <c r="F143" s="160"/>
      <c r="G143" s="160"/>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192</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58"/>
      <c r="B144" s="159"/>
      <c r="C144" s="188" t="s">
        <v>435</v>
      </c>
      <c r="D144" s="164"/>
      <c r="E144" s="165">
        <v>4.6500000000000004</v>
      </c>
      <c r="F144" s="160"/>
      <c r="G144" s="160"/>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192</v>
      </c>
      <c r="AH144" s="151">
        <v>0</v>
      </c>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188" t="s">
        <v>436</v>
      </c>
      <c r="D145" s="164"/>
      <c r="E145" s="165">
        <v>2.76</v>
      </c>
      <c r="F145" s="160"/>
      <c r="G145" s="160"/>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192</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5">
      <c r="A146" s="158"/>
      <c r="B146" s="159"/>
      <c r="C146" s="188" t="s">
        <v>437</v>
      </c>
      <c r="D146" s="164"/>
      <c r="E146" s="165">
        <v>2.58</v>
      </c>
      <c r="F146" s="160"/>
      <c r="G146" s="160"/>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192</v>
      </c>
      <c r="AH146" s="151">
        <v>0</v>
      </c>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188" t="s">
        <v>438</v>
      </c>
      <c r="D147" s="164"/>
      <c r="E147" s="165">
        <v>0.76200000000000001</v>
      </c>
      <c r="F147" s="160"/>
      <c r="G147" s="160"/>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192</v>
      </c>
      <c r="AH147" s="151">
        <v>0</v>
      </c>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5">
      <c r="A148" s="158"/>
      <c r="B148" s="159"/>
      <c r="C148" s="195" t="s">
        <v>400</v>
      </c>
      <c r="D148" s="193"/>
      <c r="E148" s="194">
        <v>10.752000000000001</v>
      </c>
      <c r="F148" s="160"/>
      <c r="G148" s="160"/>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192</v>
      </c>
      <c r="AH148" s="151">
        <v>1</v>
      </c>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188" t="s">
        <v>350</v>
      </c>
      <c r="D149" s="164"/>
      <c r="E149" s="165"/>
      <c r="F149" s="160"/>
      <c r="G149" s="160"/>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192</v>
      </c>
      <c r="AH149" s="151">
        <v>0</v>
      </c>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58"/>
      <c r="B150" s="159"/>
      <c r="C150" s="188" t="s">
        <v>439</v>
      </c>
      <c r="D150" s="164"/>
      <c r="E150" s="165"/>
      <c r="F150" s="160"/>
      <c r="G150" s="160"/>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192</v>
      </c>
      <c r="AH150" s="151">
        <v>0</v>
      </c>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188" t="s">
        <v>440</v>
      </c>
      <c r="D151" s="164"/>
      <c r="E151" s="165"/>
      <c r="F151" s="160"/>
      <c r="G151" s="160"/>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192</v>
      </c>
      <c r="AH151" s="151">
        <v>0</v>
      </c>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188" t="s">
        <v>441</v>
      </c>
      <c r="D152" s="164"/>
      <c r="E152" s="165"/>
      <c r="F152" s="160"/>
      <c r="G152" s="160"/>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192</v>
      </c>
      <c r="AH152" s="151">
        <v>0</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188" t="s">
        <v>442</v>
      </c>
      <c r="D153" s="164"/>
      <c r="E153" s="165"/>
      <c r="F153" s="160"/>
      <c r="G153" s="160"/>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192</v>
      </c>
      <c r="AH153" s="151">
        <v>0</v>
      </c>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188" t="s">
        <v>443</v>
      </c>
      <c r="D154" s="164"/>
      <c r="E154" s="165">
        <v>1.5</v>
      </c>
      <c r="F154" s="160"/>
      <c r="G154" s="160"/>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192</v>
      </c>
      <c r="AH154" s="151">
        <v>0</v>
      </c>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188" t="s">
        <v>444</v>
      </c>
      <c r="D155" s="164"/>
      <c r="E155" s="165"/>
      <c r="F155" s="160"/>
      <c r="G155" s="160"/>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192</v>
      </c>
      <c r="AH155" s="151">
        <v>0</v>
      </c>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188" t="s">
        <v>445</v>
      </c>
      <c r="D156" s="164"/>
      <c r="E156" s="165">
        <v>3.5</v>
      </c>
      <c r="F156" s="160"/>
      <c r="G156" s="160"/>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192</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188" t="s">
        <v>446</v>
      </c>
      <c r="D157" s="164"/>
      <c r="E157" s="165"/>
      <c r="F157" s="160"/>
      <c r="G157" s="160"/>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192</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188" t="s">
        <v>447</v>
      </c>
      <c r="D158" s="164"/>
      <c r="E158" s="165">
        <v>3.8</v>
      </c>
      <c r="F158" s="160"/>
      <c r="G158" s="160"/>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192</v>
      </c>
      <c r="AH158" s="151">
        <v>0</v>
      </c>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88" t="s">
        <v>448</v>
      </c>
      <c r="D159" s="164"/>
      <c r="E159" s="165"/>
      <c r="F159" s="160"/>
      <c r="G159" s="160"/>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192</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188" t="s">
        <v>449</v>
      </c>
      <c r="D160" s="164"/>
      <c r="E160" s="165">
        <v>1.1000000000000001</v>
      </c>
      <c r="F160" s="160"/>
      <c r="G160" s="160"/>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192</v>
      </c>
      <c r="AH160" s="151">
        <v>0</v>
      </c>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195" t="s">
        <v>400</v>
      </c>
      <c r="D161" s="193"/>
      <c r="E161" s="194">
        <v>9.9</v>
      </c>
      <c r="F161" s="160"/>
      <c r="G161" s="160"/>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192</v>
      </c>
      <c r="AH161" s="151">
        <v>1</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58"/>
      <c r="B162" s="159"/>
      <c r="C162" s="188" t="s">
        <v>450</v>
      </c>
      <c r="D162" s="164"/>
      <c r="E162" s="165"/>
      <c r="F162" s="160"/>
      <c r="G162" s="160"/>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192</v>
      </c>
      <c r="AH162" s="151">
        <v>0</v>
      </c>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188" t="s">
        <v>448</v>
      </c>
      <c r="D163" s="164"/>
      <c r="E163" s="165"/>
      <c r="F163" s="160"/>
      <c r="G163" s="160"/>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192</v>
      </c>
      <c r="AH163" s="151">
        <v>0</v>
      </c>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188" t="s">
        <v>451</v>
      </c>
      <c r="D164" s="164"/>
      <c r="E164" s="165">
        <v>0.75</v>
      </c>
      <c r="F164" s="160"/>
      <c r="G164" s="160"/>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192</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188" t="s">
        <v>442</v>
      </c>
      <c r="D165" s="164"/>
      <c r="E165" s="165"/>
      <c r="F165" s="160"/>
      <c r="G165" s="160"/>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192</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88" t="s">
        <v>452</v>
      </c>
      <c r="D166" s="164"/>
      <c r="E166" s="165">
        <v>0.7</v>
      </c>
      <c r="F166" s="160"/>
      <c r="G166" s="160"/>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192</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188" t="s">
        <v>444</v>
      </c>
      <c r="D167" s="164"/>
      <c r="E167" s="165"/>
      <c r="F167" s="160"/>
      <c r="G167" s="160"/>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192</v>
      </c>
      <c r="AH167" s="151">
        <v>0</v>
      </c>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453</v>
      </c>
      <c r="D168" s="164"/>
      <c r="E168" s="165">
        <v>2.2999999999999998</v>
      </c>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195" t="s">
        <v>400</v>
      </c>
      <c r="D169" s="193"/>
      <c r="E169" s="194">
        <v>3.75</v>
      </c>
      <c r="F169" s="160"/>
      <c r="G169" s="160"/>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192</v>
      </c>
      <c r="AH169" s="151">
        <v>1</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188" t="s">
        <v>454</v>
      </c>
      <c r="D170" s="164"/>
      <c r="E170" s="165"/>
      <c r="F170" s="160"/>
      <c r="G170" s="16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192</v>
      </c>
      <c r="AH170" s="151">
        <v>0</v>
      </c>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188" t="s">
        <v>442</v>
      </c>
      <c r="D171" s="164"/>
      <c r="E171" s="165"/>
      <c r="F171" s="160"/>
      <c r="G171" s="160"/>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192</v>
      </c>
      <c r="AH171" s="151">
        <v>0</v>
      </c>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88" t="s">
        <v>455</v>
      </c>
      <c r="D172" s="164"/>
      <c r="E172" s="165">
        <v>2.2000000000000002</v>
      </c>
      <c r="F172" s="160"/>
      <c r="G172" s="16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192</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88" t="s">
        <v>444</v>
      </c>
      <c r="D173" s="164"/>
      <c r="E173" s="165"/>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0</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188" t="s">
        <v>456</v>
      </c>
      <c r="D174" s="164"/>
      <c r="E174" s="165">
        <v>3.1</v>
      </c>
      <c r="F174" s="160"/>
      <c r="G174" s="160"/>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192</v>
      </c>
      <c r="AH174" s="151">
        <v>0</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58"/>
      <c r="B175" s="159"/>
      <c r="C175" s="188" t="s">
        <v>446</v>
      </c>
      <c r="D175" s="164"/>
      <c r="E175" s="165"/>
      <c r="F175" s="160"/>
      <c r="G175" s="160"/>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192</v>
      </c>
      <c r="AH175" s="151">
        <v>0</v>
      </c>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188" t="s">
        <v>457</v>
      </c>
      <c r="D176" s="164"/>
      <c r="E176" s="165">
        <v>1.32</v>
      </c>
      <c r="F176" s="160"/>
      <c r="G176" s="160"/>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192</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95" t="s">
        <v>400</v>
      </c>
      <c r="D177" s="193"/>
      <c r="E177" s="194">
        <v>6.62</v>
      </c>
      <c r="F177" s="160"/>
      <c r="G177" s="160"/>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192</v>
      </c>
      <c r="AH177" s="151">
        <v>1</v>
      </c>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188" t="s">
        <v>458</v>
      </c>
      <c r="D178" s="164"/>
      <c r="E178" s="165"/>
      <c r="F178" s="160"/>
      <c r="G178" s="160"/>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192</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1" x14ac:dyDescent="0.25">
      <c r="A179" s="158"/>
      <c r="B179" s="159"/>
      <c r="C179" s="188" t="s">
        <v>442</v>
      </c>
      <c r="D179" s="164"/>
      <c r="E179" s="165"/>
      <c r="F179" s="160"/>
      <c r="G179" s="160"/>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192</v>
      </c>
      <c r="AH179" s="151">
        <v>0</v>
      </c>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outlineLevel="1" x14ac:dyDescent="0.25">
      <c r="A180" s="158"/>
      <c r="B180" s="159"/>
      <c r="C180" s="188" t="s">
        <v>459</v>
      </c>
      <c r="D180" s="164"/>
      <c r="E180" s="165">
        <v>1.6</v>
      </c>
      <c r="F180" s="160"/>
      <c r="G180" s="160"/>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192</v>
      </c>
      <c r="AH180" s="151">
        <v>0</v>
      </c>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195" t="s">
        <v>400</v>
      </c>
      <c r="D181" s="193"/>
      <c r="E181" s="194">
        <v>1.6</v>
      </c>
      <c r="F181" s="160"/>
      <c r="G181" s="160"/>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192</v>
      </c>
      <c r="AH181" s="151">
        <v>1</v>
      </c>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ht="20.399999999999999" outlineLevel="1" x14ac:dyDescent="0.25">
      <c r="A182" s="177">
        <v>17</v>
      </c>
      <c r="B182" s="178" t="s">
        <v>460</v>
      </c>
      <c r="C182" s="187" t="s">
        <v>461</v>
      </c>
      <c r="D182" s="179" t="s">
        <v>237</v>
      </c>
      <c r="E182" s="180">
        <v>50.29</v>
      </c>
      <c r="F182" s="181">
        <v>576</v>
      </c>
      <c r="G182" s="182">
        <f>ROUND(E182*F182,2)</f>
        <v>28967.040000000001</v>
      </c>
      <c r="H182" s="181"/>
      <c r="I182" s="182">
        <f>ROUND(E182*H182,2)</f>
        <v>0</v>
      </c>
      <c r="J182" s="181"/>
      <c r="K182" s="182">
        <f>ROUND(E182*J182,2)</f>
        <v>0</v>
      </c>
      <c r="L182" s="182">
        <v>21</v>
      </c>
      <c r="M182" s="182">
        <f>G182*(1+L182/100)</f>
        <v>35050.118399999999</v>
      </c>
      <c r="N182" s="182">
        <v>2E-3</v>
      </c>
      <c r="O182" s="182">
        <f>ROUND(E182*N182,2)</f>
        <v>0.1</v>
      </c>
      <c r="P182" s="182">
        <v>0</v>
      </c>
      <c r="Q182" s="182">
        <f>ROUND(E182*P182,2)</f>
        <v>0</v>
      </c>
      <c r="R182" s="182"/>
      <c r="S182" s="182" t="s">
        <v>277</v>
      </c>
      <c r="T182" s="183" t="s">
        <v>186</v>
      </c>
      <c r="U182" s="160">
        <v>0</v>
      </c>
      <c r="V182" s="160">
        <f>ROUND(E182*U182,2)</f>
        <v>0</v>
      </c>
      <c r="W182" s="160"/>
      <c r="X182" s="160" t="s">
        <v>239</v>
      </c>
      <c r="Y182" s="151"/>
      <c r="Z182" s="151"/>
      <c r="AA182" s="151"/>
      <c r="AB182" s="151"/>
      <c r="AC182" s="151"/>
      <c r="AD182" s="151"/>
      <c r="AE182" s="151"/>
      <c r="AF182" s="151"/>
      <c r="AG182" s="151" t="s">
        <v>240</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188" t="s">
        <v>350</v>
      </c>
      <c r="D183" s="164"/>
      <c r="E183" s="165"/>
      <c r="F183" s="160"/>
      <c r="G183" s="160"/>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192</v>
      </c>
      <c r="AH183" s="151">
        <v>0</v>
      </c>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188" t="s">
        <v>411</v>
      </c>
      <c r="D184" s="164"/>
      <c r="E184" s="165"/>
      <c r="F184" s="160"/>
      <c r="G184" s="160"/>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192</v>
      </c>
      <c r="AH184" s="151">
        <v>0</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188" t="s">
        <v>462</v>
      </c>
      <c r="D185" s="164"/>
      <c r="E185" s="165"/>
      <c r="F185" s="160"/>
      <c r="G185" s="160"/>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192</v>
      </c>
      <c r="AH185" s="151">
        <v>0</v>
      </c>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58"/>
      <c r="B186" s="159"/>
      <c r="C186" s="188" t="s">
        <v>463</v>
      </c>
      <c r="D186" s="164"/>
      <c r="E186" s="165">
        <v>16.2</v>
      </c>
      <c r="F186" s="160"/>
      <c r="G186" s="160"/>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192</v>
      </c>
      <c r="AH186" s="151">
        <v>0</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5">
      <c r="A187" s="158"/>
      <c r="B187" s="159"/>
      <c r="C187" s="188" t="s">
        <v>464</v>
      </c>
      <c r="D187" s="164"/>
      <c r="E187" s="165">
        <v>11.4</v>
      </c>
      <c r="F187" s="160"/>
      <c r="G187" s="160"/>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192</v>
      </c>
      <c r="AH187" s="151">
        <v>0</v>
      </c>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1" x14ac:dyDescent="0.25">
      <c r="A188" s="158"/>
      <c r="B188" s="159"/>
      <c r="C188" s="188" t="s">
        <v>465</v>
      </c>
      <c r="D188" s="164"/>
      <c r="E188" s="165">
        <v>20.149999999999999</v>
      </c>
      <c r="F188" s="160"/>
      <c r="G188" s="160"/>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192</v>
      </c>
      <c r="AH188" s="151">
        <v>0</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5">
      <c r="A189" s="158"/>
      <c r="B189" s="159"/>
      <c r="C189" s="188" t="s">
        <v>416</v>
      </c>
      <c r="D189" s="164"/>
      <c r="E189" s="165">
        <v>2.54</v>
      </c>
      <c r="F189" s="160"/>
      <c r="G189" s="160"/>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192</v>
      </c>
      <c r="AH189" s="151">
        <v>0</v>
      </c>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195" t="s">
        <v>400</v>
      </c>
      <c r="D190" s="193"/>
      <c r="E190" s="194">
        <v>50.29</v>
      </c>
      <c r="F190" s="160"/>
      <c r="G190" s="160"/>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192</v>
      </c>
      <c r="AH190" s="151">
        <v>1</v>
      </c>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ht="20.399999999999999" outlineLevel="1" x14ac:dyDescent="0.25">
      <c r="A191" s="177">
        <v>18</v>
      </c>
      <c r="B191" s="178" t="s">
        <v>466</v>
      </c>
      <c r="C191" s="187" t="s">
        <v>467</v>
      </c>
      <c r="D191" s="179" t="s">
        <v>237</v>
      </c>
      <c r="E191" s="180">
        <v>117.92</v>
      </c>
      <c r="F191" s="181">
        <v>1344</v>
      </c>
      <c r="G191" s="182">
        <f>ROUND(E191*F191,2)</f>
        <v>158484.48000000001</v>
      </c>
      <c r="H191" s="181"/>
      <c r="I191" s="182">
        <f>ROUND(E191*H191,2)</f>
        <v>0</v>
      </c>
      <c r="J191" s="181"/>
      <c r="K191" s="182">
        <f>ROUND(E191*J191,2)</f>
        <v>0</v>
      </c>
      <c r="L191" s="182">
        <v>21</v>
      </c>
      <c r="M191" s="182">
        <f>G191*(1+L191/100)</f>
        <v>191766.22080000001</v>
      </c>
      <c r="N191" s="182">
        <v>0.2</v>
      </c>
      <c r="O191" s="182">
        <f>ROUND(E191*N191,2)</f>
        <v>23.58</v>
      </c>
      <c r="P191" s="182">
        <v>0</v>
      </c>
      <c r="Q191" s="182">
        <f>ROUND(E191*P191,2)</f>
        <v>0</v>
      </c>
      <c r="R191" s="182"/>
      <c r="S191" s="182" t="s">
        <v>277</v>
      </c>
      <c r="T191" s="183" t="s">
        <v>186</v>
      </c>
      <c r="U191" s="160">
        <v>0</v>
      </c>
      <c r="V191" s="160">
        <f>ROUND(E191*U191,2)</f>
        <v>0</v>
      </c>
      <c r="W191" s="160"/>
      <c r="X191" s="160" t="s">
        <v>239</v>
      </c>
      <c r="Y191" s="151"/>
      <c r="Z191" s="151"/>
      <c r="AA191" s="151"/>
      <c r="AB191" s="151"/>
      <c r="AC191" s="151"/>
      <c r="AD191" s="151"/>
      <c r="AE191" s="151"/>
      <c r="AF191" s="151"/>
      <c r="AG191" s="151" t="s">
        <v>282</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188" t="s">
        <v>350</v>
      </c>
      <c r="D192" s="164"/>
      <c r="E192" s="165"/>
      <c r="F192" s="160"/>
      <c r="G192" s="160"/>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192</v>
      </c>
      <c r="AH192" s="151">
        <v>0</v>
      </c>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188" t="s">
        <v>468</v>
      </c>
      <c r="D193" s="164"/>
      <c r="E193" s="165"/>
      <c r="F193" s="160"/>
      <c r="G193" s="160"/>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192</v>
      </c>
      <c r="AH193" s="151">
        <v>0</v>
      </c>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88" t="s">
        <v>204</v>
      </c>
      <c r="D194" s="164"/>
      <c r="E194" s="165"/>
      <c r="F194" s="160"/>
      <c r="G194" s="160"/>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192</v>
      </c>
      <c r="AH194" s="151">
        <v>0</v>
      </c>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188" t="s">
        <v>469</v>
      </c>
      <c r="D195" s="164"/>
      <c r="E195" s="165"/>
      <c r="F195" s="160"/>
      <c r="G195" s="160"/>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192</v>
      </c>
      <c r="AH195" s="151">
        <v>0</v>
      </c>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5">
      <c r="A196" s="158"/>
      <c r="B196" s="159"/>
      <c r="C196" s="188" t="s">
        <v>470</v>
      </c>
      <c r="D196" s="164"/>
      <c r="E196" s="165"/>
      <c r="F196" s="160"/>
      <c r="G196" s="160"/>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192</v>
      </c>
      <c r="AH196" s="151">
        <v>0</v>
      </c>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188" t="s">
        <v>440</v>
      </c>
      <c r="D197" s="164"/>
      <c r="E197" s="165"/>
      <c r="F197" s="160"/>
      <c r="G197" s="160"/>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192</v>
      </c>
      <c r="AH197" s="151">
        <v>0</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1" x14ac:dyDescent="0.25">
      <c r="A198" s="158"/>
      <c r="B198" s="159"/>
      <c r="C198" s="188" t="s">
        <v>204</v>
      </c>
      <c r="D198" s="164"/>
      <c r="E198" s="165"/>
      <c r="F198" s="160"/>
      <c r="G198" s="160"/>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192</v>
      </c>
      <c r="AH198" s="151">
        <v>0</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188" t="s">
        <v>441</v>
      </c>
      <c r="D199" s="164"/>
      <c r="E199" s="165"/>
      <c r="F199" s="160"/>
      <c r="G199" s="160"/>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192</v>
      </c>
      <c r="AH199" s="151">
        <v>0</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188" t="s">
        <v>442</v>
      </c>
      <c r="D200" s="164"/>
      <c r="E200" s="165"/>
      <c r="F200" s="160"/>
      <c r="G200" s="160"/>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192</v>
      </c>
      <c r="AH200" s="151">
        <v>0</v>
      </c>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88" t="s">
        <v>471</v>
      </c>
      <c r="D201" s="164"/>
      <c r="E201" s="165">
        <v>11.7</v>
      </c>
      <c r="F201" s="160"/>
      <c r="G201" s="160"/>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192</v>
      </c>
      <c r="AH201" s="151">
        <v>0</v>
      </c>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188" t="s">
        <v>443</v>
      </c>
      <c r="D202" s="164"/>
      <c r="E202" s="165">
        <v>1.5</v>
      </c>
      <c r="F202" s="160"/>
      <c r="G202" s="160"/>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192</v>
      </c>
      <c r="AH202" s="151">
        <v>0</v>
      </c>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58"/>
      <c r="B203" s="159"/>
      <c r="C203" s="188" t="s">
        <v>444</v>
      </c>
      <c r="D203" s="164"/>
      <c r="E203" s="165"/>
      <c r="F203" s="160"/>
      <c r="G203" s="160"/>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192</v>
      </c>
      <c r="AH203" s="151">
        <v>0</v>
      </c>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58"/>
      <c r="B204" s="159"/>
      <c r="C204" s="188" t="s">
        <v>472</v>
      </c>
      <c r="D204" s="164"/>
      <c r="E204" s="165">
        <v>0.85</v>
      </c>
      <c r="F204" s="160"/>
      <c r="G204" s="160"/>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192</v>
      </c>
      <c r="AH204" s="151">
        <v>0</v>
      </c>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5">
      <c r="A205" s="158"/>
      <c r="B205" s="159"/>
      <c r="C205" s="188" t="s">
        <v>473</v>
      </c>
      <c r="D205" s="164"/>
      <c r="E205" s="165">
        <v>1.6</v>
      </c>
      <c r="F205" s="160"/>
      <c r="G205" s="160"/>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192</v>
      </c>
      <c r="AH205" s="151">
        <v>0</v>
      </c>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188" t="s">
        <v>445</v>
      </c>
      <c r="D206" s="164"/>
      <c r="E206" s="165">
        <v>3.5</v>
      </c>
      <c r="F206" s="160"/>
      <c r="G206" s="160"/>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192</v>
      </c>
      <c r="AH206" s="151">
        <v>0</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5">
      <c r="A207" s="158"/>
      <c r="B207" s="159"/>
      <c r="C207" s="188" t="s">
        <v>446</v>
      </c>
      <c r="D207" s="164"/>
      <c r="E207" s="165"/>
      <c r="F207" s="160"/>
      <c r="G207" s="160"/>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192</v>
      </c>
      <c r="AH207" s="151">
        <v>0</v>
      </c>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188" t="s">
        <v>474</v>
      </c>
      <c r="D208" s="164"/>
      <c r="E208" s="165">
        <v>1.9</v>
      </c>
      <c r="F208" s="160"/>
      <c r="G208" s="160"/>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192</v>
      </c>
      <c r="AH208" s="151">
        <v>0</v>
      </c>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1" x14ac:dyDescent="0.25">
      <c r="A209" s="158"/>
      <c r="B209" s="159"/>
      <c r="C209" s="188" t="s">
        <v>447</v>
      </c>
      <c r="D209" s="164"/>
      <c r="E209" s="165">
        <v>3.8</v>
      </c>
      <c r="F209" s="160"/>
      <c r="G209" s="160"/>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192</v>
      </c>
      <c r="AH209" s="151">
        <v>0</v>
      </c>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88" t="s">
        <v>448</v>
      </c>
      <c r="D210" s="164"/>
      <c r="E210" s="165"/>
      <c r="F210" s="160"/>
      <c r="G210" s="160"/>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192</v>
      </c>
      <c r="AH210" s="151">
        <v>0</v>
      </c>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188" t="s">
        <v>475</v>
      </c>
      <c r="D211" s="164"/>
      <c r="E211" s="165">
        <v>9.9</v>
      </c>
      <c r="F211" s="160"/>
      <c r="G211" s="160"/>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192</v>
      </c>
      <c r="AH211" s="151">
        <v>0</v>
      </c>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188" t="s">
        <v>449</v>
      </c>
      <c r="D212" s="164"/>
      <c r="E212" s="165">
        <v>1.1000000000000001</v>
      </c>
      <c r="F212" s="160"/>
      <c r="G212" s="160"/>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192</v>
      </c>
      <c r="AH212" s="151">
        <v>0</v>
      </c>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5">
      <c r="A213" s="158"/>
      <c r="B213" s="159"/>
      <c r="C213" s="195" t="s">
        <v>400</v>
      </c>
      <c r="D213" s="193"/>
      <c r="E213" s="194">
        <v>35.85</v>
      </c>
      <c r="F213" s="160"/>
      <c r="G213" s="160"/>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192</v>
      </c>
      <c r="AH213" s="151">
        <v>1</v>
      </c>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188" t="s">
        <v>450</v>
      </c>
      <c r="D214" s="164"/>
      <c r="E214" s="165"/>
      <c r="F214" s="160"/>
      <c r="G214" s="160"/>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192</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5">
      <c r="A215" s="158"/>
      <c r="B215" s="159"/>
      <c r="C215" s="188" t="s">
        <v>448</v>
      </c>
      <c r="D215" s="164"/>
      <c r="E215" s="165"/>
      <c r="F215" s="160"/>
      <c r="G215" s="160"/>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192</v>
      </c>
      <c r="AH215" s="151">
        <v>0</v>
      </c>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188" t="s">
        <v>476</v>
      </c>
      <c r="D216" s="164"/>
      <c r="E216" s="165">
        <v>8.6</v>
      </c>
      <c r="F216" s="160"/>
      <c r="G216" s="160"/>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192</v>
      </c>
      <c r="AH216" s="151">
        <v>0</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188" t="s">
        <v>451</v>
      </c>
      <c r="D217" s="164"/>
      <c r="E217" s="165">
        <v>0.75</v>
      </c>
      <c r="F217" s="160"/>
      <c r="G217" s="160"/>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192</v>
      </c>
      <c r="AH217" s="151">
        <v>0</v>
      </c>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188" t="s">
        <v>442</v>
      </c>
      <c r="D218" s="164"/>
      <c r="E218" s="165"/>
      <c r="F218" s="160"/>
      <c r="G218" s="160"/>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192</v>
      </c>
      <c r="AH218" s="151">
        <v>0</v>
      </c>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58"/>
      <c r="B219" s="159"/>
      <c r="C219" s="188" t="s">
        <v>477</v>
      </c>
      <c r="D219" s="164"/>
      <c r="E219" s="165">
        <v>3.2</v>
      </c>
      <c r="F219" s="160"/>
      <c r="G219" s="160"/>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192</v>
      </c>
      <c r="AH219" s="151">
        <v>0</v>
      </c>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188" t="s">
        <v>478</v>
      </c>
      <c r="D220" s="164"/>
      <c r="E220" s="165">
        <v>5.7</v>
      </c>
      <c r="F220" s="160"/>
      <c r="G220" s="160"/>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192</v>
      </c>
      <c r="AH220" s="151">
        <v>0</v>
      </c>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188" t="s">
        <v>452</v>
      </c>
      <c r="D221" s="164"/>
      <c r="E221" s="165">
        <v>0.7</v>
      </c>
      <c r="F221" s="160"/>
      <c r="G221" s="160"/>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192</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188" t="s">
        <v>444</v>
      </c>
      <c r="D222" s="164"/>
      <c r="E222" s="165"/>
      <c r="F222" s="160"/>
      <c r="G222" s="160"/>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192</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188" t="s">
        <v>479</v>
      </c>
      <c r="D223" s="164"/>
      <c r="E223" s="165">
        <v>4.5</v>
      </c>
      <c r="F223" s="160"/>
      <c r="G223" s="160"/>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192</v>
      </c>
      <c r="AH223" s="151">
        <v>0</v>
      </c>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188" t="s">
        <v>480</v>
      </c>
      <c r="D224" s="164"/>
      <c r="E224" s="165">
        <v>11.25</v>
      </c>
      <c r="F224" s="160"/>
      <c r="G224" s="160"/>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192</v>
      </c>
      <c r="AH224" s="151">
        <v>0</v>
      </c>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5">
      <c r="A225" s="158"/>
      <c r="B225" s="159"/>
      <c r="C225" s="188" t="s">
        <v>453</v>
      </c>
      <c r="D225" s="164"/>
      <c r="E225" s="165">
        <v>2.2999999999999998</v>
      </c>
      <c r="F225" s="160"/>
      <c r="G225" s="160"/>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192</v>
      </c>
      <c r="AH225" s="151">
        <v>0</v>
      </c>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188" t="s">
        <v>446</v>
      </c>
      <c r="D226" s="164"/>
      <c r="E226" s="165"/>
      <c r="F226" s="160"/>
      <c r="G226" s="16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192</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88" t="s">
        <v>481</v>
      </c>
      <c r="D227" s="164"/>
      <c r="E227" s="165">
        <v>4</v>
      </c>
      <c r="F227" s="160"/>
      <c r="G227" s="160"/>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192</v>
      </c>
      <c r="AH227" s="151">
        <v>0</v>
      </c>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195" t="s">
        <v>400</v>
      </c>
      <c r="D228" s="193"/>
      <c r="E228" s="194">
        <v>41</v>
      </c>
      <c r="F228" s="160"/>
      <c r="G228" s="160"/>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192</v>
      </c>
      <c r="AH228" s="151">
        <v>1</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1" x14ac:dyDescent="0.25">
      <c r="A229" s="158"/>
      <c r="B229" s="159"/>
      <c r="C229" s="188" t="s">
        <v>454</v>
      </c>
      <c r="D229" s="164"/>
      <c r="E229" s="165"/>
      <c r="F229" s="160"/>
      <c r="G229" s="160"/>
      <c r="H229" s="160"/>
      <c r="I229" s="160"/>
      <c r="J229" s="160"/>
      <c r="K229" s="160"/>
      <c r="L229" s="160"/>
      <c r="M229" s="160"/>
      <c r="N229" s="160"/>
      <c r="O229" s="160"/>
      <c r="P229" s="160"/>
      <c r="Q229" s="160"/>
      <c r="R229" s="160"/>
      <c r="S229" s="160"/>
      <c r="T229" s="160"/>
      <c r="U229" s="160"/>
      <c r="V229" s="160"/>
      <c r="W229" s="160"/>
      <c r="X229" s="160"/>
      <c r="Y229" s="151"/>
      <c r="Z229" s="151"/>
      <c r="AA229" s="151"/>
      <c r="AB229" s="151"/>
      <c r="AC229" s="151"/>
      <c r="AD229" s="151"/>
      <c r="AE229" s="151"/>
      <c r="AF229" s="151"/>
      <c r="AG229" s="151" t="s">
        <v>192</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5">
      <c r="A230" s="158"/>
      <c r="B230" s="159"/>
      <c r="C230" s="188" t="s">
        <v>442</v>
      </c>
      <c r="D230" s="164"/>
      <c r="E230" s="165"/>
      <c r="F230" s="160"/>
      <c r="G230" s="160"/>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192</v>
      </c>
      <c r="AH230" s="151">
        <v>0</v>
      </c>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5">
      <c r="A231" s="158"/>
      <c r="B231" s="159"/>
      <c r="C231" s="188" t="s">
        <v>482</v>
      </c>
      <c r="D231" s="164"/>
      <c r="E231" s="165">
        <v>1.9</v>
      </c>
      <c r="F231" s="160"/>
      <c r="G231" s="160"/>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192</v>
      </c>
      <c r="AH231" s="151">
        <v>0</v>
      </c>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5">
      <c r="A232" s="158"/>
      <c r="B232" s="159"/>
      <c r="C232" s="188" t="s">
        <v>455</v>
      </c>
      <c r="D232" s="164"/>
      <c r="E232" s="165">
        <v>2.2000000000000002</v>
      </c>
      <c r="F232" s="160"/>
      <c r="G232" s="160"/>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192</v>
      </c>
      <c r="AH232" s="151">
        <v>0</v>
      </c>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1" x14ac:dyDescent="0.25">
      <c r="A233" s="158"/>
      <c r="B233" s="159"/>
      <c r="C233" s="188" t="s">
        <v>444</v>
      </c>
      <c r="D233" s="164"/>
      <c r="E233" s="165"/>
      <c r="F233" s="160"/>
      <c r="G233" s="160"/>
      <c r="H233" s="160"/>
      <c r="I233" s="160"/>
      <c r="J233" s="160"/>
      <c r="K233" s="160"/>
      <c r="L233" s="160"/>
      <c r="M233" s="160"/>
      <c r="N233" s="160"/>
      <c r="O233" s="160"/>
      <c r="P233" s="160"/>
      <c r="Q233" s="160"/>
      <c r="R233" s="160"/>
      <c r="S233" s="160"/>
      <c r="T233" s="160"/>
      <c r="U233" s="160"/>
      <c r="V233" s="160"/>
      <c r="W233" s="160"/>
      <c r="X233" s="160"/>
      <c r="Y233" s="151"/>
      <c r="Z233" s="151"/>
      <c r="AA233" s="151"/>
      <c r="AB233" s="151"/>
      <c r="AC233" s="151"/>
      <c r="AD233" s="151"/>
      <c r="AE233" s="151"/>
      <c r="AF233" s="151"/>
      <c r="AG233" s="151" t="s">
        <v>192</v>
      </c>
      <c r="AH233" s="151">
        <v>0</v>
      </c>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188" t="s">
        <v>483</v>
      </c>
      <c r="D234" s="164"/>
      <c r="E234" s="165">
        <v>1.25</v>
      </c>
      <c r="F234" s="160"/>
      <c r="G234" s="160"/>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192</v>
      </c>
      <c r="AH234" s="151">
        <v>0</v>
      </c>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5">
      <c r="A235" s="158"/>
      <c r="B235" s="159"/>
      <c r="C235" s="188" t="s">
        <v>473</v>
      </c>
      <c r="D235" s="164"/>
      <c r="E235" s="165">
        <v>1.6</v>
      </c>
      <c r="F235" s="160"/>
      <c r="G235" s="160"/>
      <c r="H235" s="160"/>
      <c r="I235" s="160"/>
      <c r="J235" s="160"/>
      <c r="K235" s="160"/>
      <c r="L235" s="160"/>
      <c r="M235" s="160"/>
      <c r="N235" s="160"/>
      <c r="O235" s="160"/>
      <c r="P235" s="160"/>
      <c r="Q235" s="160"/>
      <c r="R235" s="160"/>
      <c r="S235" s="160"/>
      <c r="T235" s="160"/>
      <c r="U235" s="160"/>
      <c r="V235" s="160"/>
      <c r="W235" s="160"/>
      <c r="X235" s="160"/>
      <c r="Y235" s="151"/>
      <c r="Z235" s="151"/>
      <c r="AA235" s="151"/>
      <c r="AB235" s="151"/>
      <c r="AC235" s="151"/>
      <c r="AD235" s="151"/>
      <c r="AE235" s="151"/>
      <c r="AF235" s="151"/>
      <c r="AG235" s="151" t="s">
        <v>192</v>
      </c>
      <c r="AH235" s="151">
        <v>0</v>
      </c>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1" x14ac:dyDescent="0.25">
      <c r="A236" s="158"/>
      <c r="B236" s="159"/>
      <c r="C236" s="188" t="s">
        <v>456</v>
      </c>
      <c r="D236" s="164"/>
      <c r="E236" s="165">
        <v>3.1</v>
      </c>
      <c r="F236" s="160"/>
      <c r="G236" s="160"/>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192</v>
      </c>
      <c r="AH236" s="151">
        <v>0</v>
      </c>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5">
      <c r="A237" s="158"/>
      <c r="B237" s="159"/>
      <c r="C237" s="188" t="s">
        <v>446</v>
      </c>
      <c r="D237" s="164"/>
      <c r="E237" s="165"/>
      <c r="F237" s="160"/>
      <c r="G237" s="160"/>
      <c r="H237" s="160"/>
      <c r="I237" s="160"/>
      <c r="J237" s="160"/>
      <c r="K237" s="160"/>
      <c r="L237" s="160"/>
      <c r="M237" s="160"/>
      <c r="N237" s="160"/>
      <c r="O237" s="160"/>
      <c r="P237" s="160"/>
      <c r="Q237" s="160"/>
      <c r="R237" s="160"/>
      <c r="S237" s="160"/>
      <c r="T237" s="160"/>
      <c r="U237" s="160"/>
      <c r="V237" s="160"/>
      <c r="W237" s="160"/>
      <c r="X237" s="160"/>
      <c r="Y237" s="151"/>
      <c r="Z237" s="151"/>
      <c r="AA237" s="151"/>
      <c r="AB237" s="151"/>
      <c r="AC237" s="151"/>
      <c r="AD237" s="151"/>
      <c r="AE237" s="151"/>
      <c r="AF237" s="151"/>
      <c r="AG237" s="151" t="s">
        <v>192</v>
      </c>
      <c r="AH237" s="151">
        <v>0</v>
      </c>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1" x14ac:dyDescent="0.25">
      <c r="A238" s="158"/>
      <c r="B238" s="159"/>
      <c r="C238" s="188" t="s">
        <v>484</v>
      </c>
      <c r="D238" s="164"/>
      <c r="E238" s="165">
        <v>8.6</v>
      </c>
      <c r="F238" s="160"/>
      <c r="G238" s="160"/>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192</v>
      </c>
      <c r="AH238" s="151">
        <v>0</v>
      </c>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outlineLevel="1" x14ac:dyDescent="0.25">
      <c r="A239" s="158"/>
      <c r="B239" s="159"/>
      <c r="C239" s="188" t="s">
        <v>448</v>
      </c>
      <c r="D239" s="164"/>
      <c r="E239" s="165"/>
      <c r="F239" s="160"/>
      <c r="G239" s="160"/>
      <c r="H239" s="160"/>
      <c r="I239" s="160"/>
      <c r="J239" s="160"/>
      <c r="K239" s="160"/>
      <c r="L239" s="160"/>
      <c r="M239" s="160"/>
      <c r="N239" s="160"/>
      <c r="O239" s="160"/>
      <c r="P239" s="160"/>
      <c r="Q239" s="160"/>
      <c r="R239" s="160"/>
      <c r="S239" s="160"/>
      <c r="T239" s="160"/>
      <c r="U239" s="160"/>
      <c r="V239" s="160"/>
      <c r="W239" s="160"/>
      <c r="X239" s="160"/>
      <c r="Y239" s="151"/>
      <c r="Z239" s="151"/>
      <c r="AA239" s="151"/>
      <c r="AB239" s="151"/>
      <c r="AC239" s="151"/>
      <c r="AD239" s="151"/>
      <c r="AE239" s="151"/>
      <c r="AF239" s="151"/>
      <c r="AG239" s="151" t="s">
        <v>192</v>
      </c>
      <c r="AH239" s="151">
        <v>0</v>
      </c>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outlineLevel="1" x14ac:dyDescent="0.25">
      <c r="A240" s="158"/>
      <c r="B240" s="159"/>
      <c r="C240" s="188" t="s">
        <v>457</v>
      </c>
      <c r="D240" s="164"/>
      <c r="E240" s="165">
        <v>1.32</v>
      </c>
      <c r="F240" s="160"/>
      <c r="G240" s="160"/>
      <c r="H240" s="160"/>
      <c r="I240" s="160"/>
      <c r="J240" s="160"/>
      <c r="K240" s="160"/>
      <c r="L240" s="160"/>
      <c r="M240" s="160"/>
      <c r="N240" s="160"/>
      <c r="O240" s="160"/>
      <c r="P240" s="160"/>
      <c r="Q240" s="160"/>
      <c r="R240" s="160"/>
      <c r="S240" s="160"/>
      <c r="T240" s="160"/>
      <c r="U240" s="160"/>
      <c r="V240" s="160"/>
      <c r="W240" s="160"/>
      <c r="X240" s="160"/>
      <c r="Y240" s="151"/>
      <c r="Z240" s="151"/>
      <c r="AA240" s="151"/>
      <c r="AB240" s="151"/>
      <c r="AC240" s="151"/>
      <c r="AD240" s="151"/>
      <c r="AE240" s="151"/>
      <c r="AF240" s="151"/>
      <c r="AG240" s="151" t="s">
        <v>192</v>
      </c>
      <c r="AH240" s="151">
        <v>0</v>
      </c>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1" x14ac:dyDescent="0.25">
      <c r="A241" s="158"/>
      <c r="B241" s="159"/>
      <c r="C241" s="195" t="s">
        <v>400</v>
      </c>
      <c r="D241" s="193"/>
      <c r="E241" s="194">
        <v>19.97</v>
      </c>
      <c r="F241" s="160"/>
      <c r="G241" s="160"/>
      <c r="H241" s="160"/>
      <c r="I241" s="160"/>
      <c r="J241" s="160"/>
      <c r="K241" s="160"/>
      <c r="L241" s="160"/>
      <c r="M241" s="160"/>
      <c r="N241" s="160"/>
      <c r="O241" s="160"/>
      <c r="P241" s="160"/>
      <c r="Q241" s="160"/>
      <c r="R241" s="160"/>
      <c r="S241" s="160"/>
      <c r="T241" s="160"/>
      <c r="U241" s="160"/>
      <c r="V241" s="160"/>
      <c r="W241" s="160"/>
      <c r="X241" s="160"/>
      <c r="Y241" s="151"/>
      <c r="Z241" s="151"/>
      <c r="AA241" s="151"/>
      <c r="AB241" s="151"/>
      <c r="AC241" s="151"/>
      <c r="AD241" s="151"/>
      <c r="AE241" s="151"/>
      <c r="AF241" s="151"/>
      <c r="AG241" s="151" t="s">
        <v>192</v>
      </c>
      <c r="AH241" s="151">
        <v>1</v>
      </c>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outlineLevel="1" x14ac:dyDescent="0.25">
      <c r="A242" s="158"/>
      <c r="B242" s="159"/>
      <c r="C242" s="188" t="s">
        <v>458</v>
      </c>
      <c r="D242" s="164"/>
      <c r="E242" s="165"/>
      <c r="F242" s="160"/>
      <c r="G242" s="160"/>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192</v>
      </c>
      <c r="AH242" s="151">
        <v>0</v>
      </c>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1" x14ac:dyDescent="0.25">
      <c r="A243" s="158"/>
      <c r="B243" s="159"/>
      <c r="C243" s="188" t="s">
        <v>442</v>
      </c>
      <c r="D243" s="164"/>
      <c r="E243" s="165"/>
      <c r="F243" s="160"/>
      <c r="G243" s="160"/>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192</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188" t="s">
        <v>485</v>
      </c>
      <c r="D244" s="164"/>
      <c r="E244" s="165">
        <v>2.2000000000000002</v>
      </c>
      <c r="F244" s="160"/>
      <c r="G244" s="160"/>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192</v>
      </c>
      <c r="AH244" s="151">
        <v>0</v>
      </c>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58"/>
      <c r="B245" s="159"/>
      <c r="C245" s="188" t="s">
        <v>459</v>
      </c>
      <c r="D245" s="164"/>
      <c r="E245" s="165">
        <v>1.6</v>
      </c>
      <c r="F245" s="160"/>
      <c r="G245" s="160"/>
      <c r="H245" s="160"/>
      <c r="I245" s="160"/>
      <c r="J245" s="160"/>
      <c r="K245" s="160"/>
      <c r="L245" s="160"/>
      <c r="M245" s="160"/>
      <c r="N245" s="160"/>
      <c r="O245" s="160"/>
      <c r="P245" s="160"/>
      <c r="Q245" s="160"/>
      <c r="R245" s="160"/>
      <c r="S245" s="160"/>
      <c r="T245" s="160"/>
      <c r="U245" s="160"/>
      <c r="V245" s="160"/>
      <c r="W245" s="160"/>
      <c r="X245" s="160"/>
      <c r="Y245" s="151"/>
      <c r="Z245" s="151"/>
      <c r="AA245" s="151"/>
      <c r="AB245" s="151"/>
      <c r="AC245" s="151"/>
      <c r="AD245" s="151"/>
      <c r="AE245" s="151"/>
      <c r="AF245" s="151"/>
      <c r="AG245" s="151" t="s">
        <v>192</v>
      </c>
      <c r="AH245" s="151">
        <v>0</v>
      </c>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1" x14ac:dyDescent="0.25">
      <c r="A246" s="158"/>
      <c r="B246" s="159"/>
      <c r="C246" s="188" t="s">
        <v>444</v>
      </c>
      <c r="D246" s="164"/>
      <c r="E246" s="165"/>
      <c r="F246" s="160"/>
      <c r="G246" s="160"/>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192</v>
      </c>
      <c r="AH246" s="151">
        <v>0</v>
      </c>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1" x14ac:dyDescent="0.25">
      <c r="A247" s="158"/>
      <c r="B247" s="159"/>
      <c r="C247" s="188" t="s">
        <v>486</v>
      </c>
      <c r="D247" s="164"/>
      <c r="E247" s="165">
        <v>7.7</v>
      </c>
      <c r="F247" s="160"/>
      <c r="G247" s="160"/>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192</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1" x14ac:dyDescent="0.25">
      <c r="A248" s="158"/>
      <c r="B248" s="159"/>
      <c r="C248" s="188" t="s">
        <v>446</v>
      </c>
      <c r="D248" s="164"/>
      <c r="E248" s="165"/>
      <c r="F248" s="160"/>
      <c r="G248" s="160"/>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192</v>
      </c>
      <c r="AH248" s="151">
        <v>0</v>
      </c>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1" x14ac:dyDescent="0.25">
      <c r="A249" s="158"/>
      <c r="B249" s="159"/>
      <c r="C249" s="188" t="s">
        <v>487</v>
      </c>
      <c r="D249" s="164"/>
      <c r="E249" s="165">
        <v>3.4</v>
      </c>
      <c r="F249" s="160"/>
      <c r="G249" s="160"/>
      <c r="H249" s="160"/>
      <c r="I249" s="160"/>
      <c r="J249" s="160"/>
      <c r="K249" s="160"/>
      <c r="L249" s="160"/>
      <c r="M249" s="160"/>
      <c r="N249" s="160"/>
      <c r="O249" s="160"/>
      <c r="P249" s="160"/>
      <c r="Q249" s="160"/>
      <c r="R249" s="160"/>
      <c r="S249" s="160"/>
      <c r="T249" s="160"/>
      <c r="U249" s="160"/>
      <c r="V249" s="160"/>
      <c r="W249" s="160"/>
      <c r="X249" s="160"/>
      <c r="Y249" s="151"/>
      <c r="Z249" s="151"/>
      <c r="AA249" s="151"/>
      <c r="AB249" s="151"/>
      <c r="AC249" s="151"/>
      <c r="AD249" s="151"/>
      <c r="AE249" s="151"/>
      <c r="AF249" s="151"/>
      <c r="AG249" s="151" t="s">
        <v>192</v>
      </c>
      <c r="AH249" s="151">
        <v>0</v>
      </c>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1" x14ac:dyDescent="0.25">
      <c r="A250" s="158"/>
      <c r="B250" s="159"/>
      <c r="C250" s="188" t="s">
        <v>488</v>
      </c>
      <c r="D250" s="164"/>
      <c r="E250" s="165">
        <v>1.25</v>
      </c>
      <c r="F250" s="160"/>
      <c r="G250" s="160"/>
      <c r="H250" s="160"/>
      <c r="I250" s="160"/>
      <c r="J250" s="160"/>
      <c r="K250" s="160"/>
      <c r="L250" s="160"/>
      <c r="M250" s="160"/>
      <c r="N250" s="160"/>
      <c r="O250" s="160"/>
      <c r="P250" s="160"/>
      <c r="Q250" s="160"/>
      <c r="R250" s="160"/>
      <c r="S250" s="160"/>
      <c r="T250" s="160"/>
      <c r="U250" s="160"/>
      <c r="V250" s="160"/>
      <c r="W250" s="160"/>
      <c r="X250" s="160"/>
      <c r="Y250" s="151"/>
      <c r="Z250" s="151"/>
      <c r="AA250" s="151"/>
      <c r="AB250" s="151"/>
      <c r="AC250" s="151"/>
      <c r="AD250" s="151"/>
      <c r="AE250" s="151"/>
      <c r="AF250" s="151"/>
      <c r="AG250" s="151" t="s">
        <v>192</v>
      </c>
      <c r="AH250" s="151">
        <v>0</v>
      </c>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1" x14ac:dyDescent="0.25">
      <c r="A251" s="158"/>
      <c r="B251" s="159"/>
      <c r="C251" s="188" t="s">
        <v>448</v>
      </c>
      <c r="D251" s="164"/>
      <c r="E251" s="165"/>
      <c r="F251" s="160"/>
      <c r="G251" s="160"/>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192</v>
      </c>
      <c r="AH251" s="151">
        <v>0</v>
      </c>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outlineLevel="1" x14ac:dyDescent="0.25">
      <c r="A252" s="158"/>
      <c r="B252" s="159"/>
      <c r="C252" s="188" t="s">
        <v>489</v>
      </c>
      <c r="D252" s="164"/>
      <c r="E252" s="165">
        <v>4.95</v>
      </c>
      <c r="F252" s="160"/>
      <c r="G252" s="160"/>
      <c r="H252" s="160"/>
      <c r="I252" s="160"/>
      <c r="J252" s="160"/>
      <c r="K252" s="160"/>
      <c r="L252" s="160"/>
      <c r="M252" s="160"/>
      <c r="N252" s="160"/>
      <c r="O252" s="160"/>
      <c r="P252" s="160"/>
      <c r="Q252" s="160"/>
      <c r="R252" s="160"/>
      <c r="S252" s="160"/>
      <c r="T252" s="160"/>
      <c r="U252" s="160"/>
      <c r="V252" s="160"/>
      <c r="W252" s="160"/>
      <c r="X252" s="160"/>
      <c r="Y252" s="151"/>
      <c r="Z252" s="151"/>
      <c r="AA252" s="151"/>
      <c r="AB252" s="151"/>
      <c r="AC252" s="151"/>
      <c r="AD252" s="151"/>
      <c r="AE252" s="151"/>
      <c r="AF252" s="151"/>
      <c r="AG252" s="151" t="s">
        <v>192</v>
      </c>
      <c r="AH252" s="151">
        <v>0</v>
      </c>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outlineLevel="1" x14ac:dyDescent="0.25">
      <c r="A253" s="158"/>
      <c r="B253" s="159"/>
      <c r="C253" s="195" t="s">
        <v>400</v>
      </c>
      <c r="D253" s="193"/>
      <c r="E253" s="194">
        <v>21.1</v>
      </c>
      <c r="F253" s="160"/>
      <c r="G253" s="160"/>
      <c r="H253" s="160"/>
      <c r="I253" s="160"/>
      <c r="J253" s="160"/>
      <c r="K253" s="160"/>
      <c r="L253" s="160"/>
      <c r="M253" s="160"/>
      <c r="N253" s="160"/>
      <c r="O253" s="160"/>
      <c r="P253" s="160"/>
      <c r="Q253" s="160"/>
      <c r="R253" s="160"/>
      <c r="S253" s="160"/>
      <c r="T253" s="160"/>
      <c r="U253" s="160"/>
      <c r="V253" s="160"/>
      <c r="W253" s="160"/>
      <c r="X253" s="160"/>
      <c r="Y253" s="151"/>
      <c r="Z253" s="151"/>
      <c r="AA253" s="151"/>
      <c r="AB253" s="151"/>
      <c r="AC253" s="151"/>
      <c r="AD253" s="151"/>
      <c r="AE253" s="151"/>
      <c r="AF253" s="151"/>
      <c r="AG253" s="151" t="s">
        <v>192</v>
      </c>
      <c r="AH253" s="151">
        <v>1</v>
      </c>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1" x14ac:dyDescent="0.25">
      <c r="A254" s="177">
        <v>19</v>
      </c>
      <c r="B254" s="178" t="s">
        <v>490</v>
      </c>
      <c r="C254" s="187" t="s">
        <v>491</v>
      </c>
      <c r="D254" s="179" t="s">
        <v>237</v>
      </c>
      <c r="E254" s="180">
        <v>14.45</v>
      </c>
      <c r="F254" s="181">
        <v>1740</v>
      </c>
      <c r="G254" s="182">
        <f>ROUND(E254*F254,2)</f>
        <v>25143</v>
      </c>
      <c r="H254" s="181"/>
      <c r="I254" s="182">
        <f>ROUND(E254*H254,2)</f>
        <v>0</v>
      </c>
      <c r="J254" s="181"/>
      <c r="K254" s="182">
        <f>ROUND(E254*J254,2)</f>
        <v>0</v>
      </c>
      <c r="L254" s="182">
        <v>21</v>
      </c>
      <c r="M254" s="182">
        <f>G254*(1+L254/100)</f>
        <v>30423.03</v>
      </c>
      <c r="N254" s="182">
        <v>4.4139999999999999E-2</v>
      </c>
      <c r="O254" s="182">
        <f>ROUND(E254*N254,2)</f>
        <v>0.64</v>
      </c>
      <c r="P254" s="182">
        <v>0</v>
      </c>
      <c r="Q254" s="182">
        <f>ROUND(E254*P254,2)</f>
        <v>0</v>
      </c>
      <c r="R254" s="182"/>
      <c r="S254" s="182" t="s">
        <v>277</v>
      </c>
      <c r="T254" s="183" t="s">
        <v>186</v>
      </c>
      <c r="U254" s="160">
        <v>0.6</v>
      </c>
      <c r="V254" s="160">
        <f>ROUND(E254*U254,2)</f>
        <v>8.67</v>
      </c>
      <c r="W254" s="160"/>
      <c r="X254" s="160" t="s">
        <v>239</v>
      </c>
      <c r="Y254" s="151"/>
      <c r="Z254" s="151"/>
      <c r="AA254" s="151"/>
      <c r="AB254" s="151"/>
      <c r="AC254" s="151"/>
      <c r="AD254" s="151"/>
      <c r="AE254" s="151"/>
      <c r="AF254" s="151"/>
      <c r="AG254" s="151" t="s">
        <v>240</v>
      </c>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ht="20.399999999999999" outlineLevel="1" x14ac:dyDescent="0.25">
      <c r="A255" s="158"/>
      <c r="B255" s="159"/>
      <c r="C255" s="188" t="s">
        <v>492</v>
      </c>
      <c r="D255" s="164"/>
      <c r="E255" s="165"/>
      <c r="F255" s="160"/>
      <c r="G255" s="160"/>
      <c r="H255" s="160"/>
      <c r="I255" s="160"/>
      <c r="J255" s="160"/>
      <c r="K255" s="160"/>
      <c r="L255" s="160"/>
      <c r="M255" s="160"/>
      <c r="N255" s="160"/>
      <c r="O255" s="160"/>
      <c r="P255" s="160"/>
      <c r="Q255" s="160"/>
      <c r="R255" s="160"/>
      <c r="S255" s="160"/>
      <c r="T255" s="160"/>
      <c r="U255" s="160"/>
      <c r="V255" s="160"/>
      <c r="W255" s="160"/>
      <c r="X255" s="160"/>
      <c r="Y255" s="151"/>
      <c r="Z255" s="151"/>
      <c r="AA255" s="151"/>
      <c r="AB255" s="151"/>
      <c r="AC255" s="151"/>
      <c r="AD255" s="151"/>
      <c r="AE255" s="151"/>
      <c r="AF255" s="151"/>
      <c r="AG255" s="151" t="s">
        <v>192</v>
      </c>
      <c r="AH255" s="151">
        <v>0</v>
      </c>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1" x14ac:dyDescent="0.25">
      <c r="A256" s="158"/>
      <c r="B256" s="159"/>
      <c r="C256" s="188" t="s">
        <v>350</v>
      </c>
      <c r="D256" s="164"/>
      <c r="E256" s="165"/>
      <c r="F256" s="160"/>
      <c r="G256" s="160"/>
      <c r="H256" s="160"/>
      <c r="I256" s="160"/>
      <c r="J256" s="160"/>
      <c r="K256" s="160"/>
      <c r="L256" s="160"/>
      <c r="M256" s="160"/>
      <c r="N256" s="160"/>
      <c r="O256" s="160"/>
      <c r="P256" s="160"/>
      <c r="Q256" s="160"/>
      <c r="R256" s="160"/>
      <c r="S256" s="160"/>
      <c r="T256" s="160"/>
      <c r="U256" s="160"/>
      <c r="V256" s="160"/>
      <c r="W256" s="160"/>
      <c r="X256" s="160"/>
      <c r="Y256" s="151"/>
      <c r="Z256" s="151"/>
      <c r="AA256" s="151"/>
      <c r="AB256" s="151"/>
      <c r="AC256" s="151"/>
      <c r="AD256" s="151"/>
      <c r="AE256" s="151"/>
      <c r="AF256" s="151"/>
      <c r="AG256" s="151" t="s">
        <v>192</v>
      </c>
      <c r="AH256" s="151">
        <v>0</v>
      </c>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1" x14ac:dyDescent="0.25">
      <c r="A257" s="158"/>
      <c r="B257" s="159"/>
      <c r="C257" s="188" t="s">
        <v>411</v>
      </c>
      <c r="D257" s="164"/>
      <c r="E257" s="165"/>
      <c r="F257" s="160"/>
      <c r="G257" s="160"/>
      <c r="H257" s="160"/>
      <c r="I257" s="160"/>
      <c r="J257" s="160"/>
      <c r="K257" s="160"/>
      <c r="L257" s="160"/>
      <c r="M257" s="160"/>
      <c r="N257" s="160"/>
      <c r="O257" s="160"/>
      <c r="P257" s="160"/>
      <c r="Q257" s="160"/>
      <c r="R257" s="160"/>
      <c r="S257" s="160"/>
      <c r="T257" s="160"/>
      <c r="U257" s="160"/>
      <c r="V257" s="160"/>
      <c r="W257" s="160"/>
      <c r="X257" s="160"/>
      <c r="Y257" s="151"/>
      <c r="Z257" s="151"/>
      <c r="AA257" s="151"/>
      <c r="AB257" s="151"/>
      <c r="AC257" s="151"/>
      <c r="AD257" s="151"/>
      <c r="AE257" s="151"/>
      <c r="AF257" s="151"/>
      <c r="AG257" s="151" t="s">
        <v>192</v>
      </c>
      <c r="AH257" s="151">
        <v>0</v>
      </c>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1" x14ac:dyDescent="0.25">
      <c r="A258" s="158"/>
      <c r="B258" s="159"/>
      <c r="C258" s="188" t="s">
        <v>493</v>
      </c>
      <c r="D258" s="164"/>
      <c r="E258" s="165"/>
      <c r="F258" s="160"/>
      <c r="G258" s="160"/>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192</v>
      </c>
      <c r="AH258" s="151">
        <v>0</v>
      </c>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1" x14ac:dyDescent="0.25">
      <c r="A259" s="158"/>
      <c r="B259" s="159"/>
      <c r="C259" s="188" t="s">
        <v>397</v>
      </c>
      <c r="D259" s="164"/>
      <c r="E259" s="165">
        <v>0.7</v>
      </c>
      <c r="F259" s="160"/>
      <c r="G259" s="160"/>
      <c r="H259" s="160"/>
      <c r="I259" s="160"/>
      <c r="J259" s="160"/>
      <c r="K259" s="160"/>
      <c r="L259" s="160"/>
      <c r="M259" s="160"/>
      <c r="N259" s="160"/>
      <c r="O259" s="160"/>
      <c r="P259" s="160"/>
      <c r="Q259" s="160"/>
      <c r="R259" s="160"/>
      <c r="S259" s="160"/>
      <c r="T259" s="160"/>
      <c r="U259" s="160"/>
      <c r="V259" s="160"/>
      <c r="W259" s="160"/>
      <c r="X259" s="160"/>
      <c r="Y259" s="151"/>
      <c r="Z259" s="151"/>
      <c r="AA259" s="151"/>
      <c r="AB259" s="151"/>
      <c r="AC259" s="151"/>
      <c r="AD259" s="151"/>
      <c r="AE259" s="151"/>
      <c r="AF259" s="151"/>
      <c r="AG259" s="151" t="s">
        <v>192</v>
      </c>
      <c r="AH259" s="151">
        <v>0</v>
      </c>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188" t="s">
        <v>398</v>
      </c>
      <c r="D260" s="164"/>
      <c r="E260" s="165">
        <v>2.2000000000000002</v>
      </c>
      <c r="F260" s="160"/>
      <c r="G260" s="160"/>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192</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188" t="s">
        <v>399</v>
      </c>
      <c r="D261" s="164"/>
      <c r="E261" s="165">
        <v>11.55</v>
      </c>
      <c r="F261" s="160"/>
      <c r="G261" s="160"/>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192</v>
      </c>
      <c r="AH261" s="151">
        <v>0</v>
      </c>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1" x14ac:dyDescent="0.25">
      <c r="A262" s="158"/>
      <c r="B262" s="159"/>
      <c r="C262" s="195" t="s">
        <v>400</v>
      </c>
      <c r="D262" s="193"/>
      <c r="E262" s="194">
        <v>14.45</v>
      </c>
      <c r="F262" s="160"/>
      <c r="G262" s="160"/>
      <c r="H262" s="160"/>
      <c r="I262" s="160"/>
      <c r="J262" s="160"/>
      <c r="K262" s="160"/>
      <c r="L262" s="160"/>
      <c r="M262" s="160"/>
      <c r="N262" s="160"/>
      <c r="O262" s="160"/>
      <c r="P262" s="160"/>
      <c r="Q262" s="160"/>
      <c r="R262" s="160"/>
      <c r="S262" s="160"/>
      <c r="T262" s="160"/>
      <c r="U262" s="160"/>
      <c r="V262" s="160"/>
      <c r="W262" s="160"/>
      <c r="X262" s="160"/>
      <c r="Y262" s="151"/>
      <c r="Z262" s="151"/>
      <c r="AA262" s="151"/>
      <c r="AB262" s="151"/>
      <c r="AC262" s="151"/>
      <c r="AD262" s="151"/>
      <c r="AE262" s="151"/>
      <c r="AF262" s="151"/>
      <c r="AG262" s="151" t="s">
        <v>192</v>
      </c>
      <c r="AH262" s="151">
        <v>1</v>
      </c>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x14ac:dyDescent="0.25">
      <c r="A263" s="167" t="s">
        <v>181</v>
      </c>
      <c r="B263" s="168" t="s">
        <v>120</v>
      </c>
      <c r="C263" s="186" t="s">
        <v>121</v>
      </c>
      <c r="D263" s="169"/>
      <c r="E263" s="170"/>
      <c r="F263" s="171"/>
      <c r="G263" s="171">
        <f>SUMIF(AG264:AG325,"&lt;&gt;NOR",G264:G325)</f>
        <v>28532.75</v>
      </c>
      <c r="H263" s="171"/>
      <c r="I263" s="171">
        <f>SUM(I264:I325)</f>
        <v>0</v>
      </c>
      <c r="J263" s="171"/>
      <c r="K263" s="171">
        <f>SUM(K264:K325)</f>
        <v>0</v>
      </c>
      <c r="L263" s="171"/>
      <c r="M263" s="171">
        <f>SUM(M264:M325)</f>
        <v>34524.627499999995</v>
      </c>
      <c r="N263" s="171"/>
      <c r="O263" s="171">
        <f>SUM(O264:O325)</f>
        <v>0.38</v>
      </c>
      <c r="P263" s="171"/>
      <c r="Q263" s="171">
        <f>SUM(Q264:Q325)</f>
        <v>0</v>
      </c>
      <c r="R263" s="171"/>
      <c r="S263" s="171"/>
      <c r="T263" s="172"/>
      <c r="U263" s="166"/>
      <c r="V263" s="166">
        <f>SUM(V264:V325)</f>
        <v>7.5699999999999994</v>
      </c>
      <c r="W263" s="166"/>
      <c r="X263" s="166"/>
      <c r="AG263" t="s">
        <v>182</v>
      </c>
    </row>
    <row r="264" spans="1:60" ht="30.6" outlineLevel="1" x14ac:dyDescent="0.25">
      <c r="A264" s="177">
        <v>20</v>
      </c>
      <c r="B264" s="178" t="s">
        <v>266</v>
      </c>
      <c r="C264" s="187" t="s">
        <v>267</v>
      </c>
      <c r="D264" s="179" t="s">
        <v>237</v>
      </c>
      <c r="E264" s="180">
        <v>11.5</v>
      </c>
      <c r="F264" s="181">
        <v>1210.5</v>
      </c>
      <c r="G264" s="182">
        <f>ROUND(E264*F264,2)</f>
        <v>13920.75</v>
      </c>
      <c r="H264" s="181"/>
      <c r="I264" s="182">
        <f>ROUND(E264*H264,2)</f>
        <v>0</v>
      </c>
      <c r="J264" s="181"/>
      <c r="K264" s="182">
        <f>ROUND(E264*J264,2)</f>
        <v>0</v>
      </c>
      <c r="L264" s="182">
        <v>21</v>
      </c>
      <c r="M264" s="182">
        <f>G264*(1+L264/100)</f>
        <v>16844.107499999998</v>
      </c>
      <c r="N264" s="182">
        <v>9.8399999999999998E-3</v>
      </c>
      <c r="O264" s="182">
        <f>ROUND(E264*N264,2)</f>
        <v>0.11</v>
      </c>
      <c r="P264" s="182">
        <v>0</v>
      </c>
      <c r="Q264" s="182">
        <f>ROUND(E264*P264,2)</f>
        <v>0</v>
      </c>
      <c r="R264" s="182" t="s">
        <v>256</v>
      </c>
      <c r="S264" s="182" t="s">
        <v>185</v>
      </c>
      <c r="T264" s="183" t="s">
        <v>185</v>
      </c>
      <c r="U264" s="160">
        <v>0.42</v>
      </c>
      <c r="V264" s="160">
        <f>ROUND(E264*U264,2)</f>
        <v>4.83</v>
      </c>
      <c r="W264" s="160"/>
      <c r="X264" s="160" t="s">
        <v>239</v>
      </c>
      <c r="Y264" s="151"/>
      <c r="Z264" s="151"/>
      <c r="AA264" s="151"/>
      <c r="AB264" s="151"/>
      <c r="AC264" s="151"/>
      <c r="AD264" s="151"/>
      <c r="AE264" s="151"/>
      <c r="AF264" s="151"/>
      <c r="AG264" s="151" t="s">
        <v>240</v>
      </c>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269" t="s">
        <v>268</v>
      </c>
      <c r="D265" s="270"/>
      <c r="E265" s="270"/>
      <c r="F265" s="270"/>
      <c r="G265" s="270"/>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251</v>
      </c>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1" x14ac:dyDescent="0.25">
      <c r="A266" s="158"/>
      <c r="B266" s="159"/>
      <c r="C266" s="188" t="s">
        <v>350</v>
      </c>
      <c r="D266" s="164"/>
      <c r="E266" s="165"/>
      <c r="F266" s="160"/>
      <c r="G266" s="160"/>
      <c r="H266" s="160"/>
      <c r="I266" s="160"/>
      <c r="J266" s="160"/>
      <c r="K266" s="160"/>
      <c r="L266" s="160"/>
      <c r="M266" s="160"/>
      <c r="N266" s="160"/>
      <c r="O266" s="160"/>
      <c r="P266" s="160"/>
      <c r="Q266" s="160"/>
      <c r="R266" s="160"/>
      <c r="S266" s="160"/>
      <c r="T266" s="160"/>
      <c r="U266" s="160"/>
      <c r="V266" s="160"/>
      <c r="W266" s="160"/>
      <c r="X266" s="160"/>
      <c r="Y266" s="151"/>
      <c r="Z266" s="151"/>
      <c r="AA266" s="151"/>
      <c r="AB266" s="151"/>
      <c r="AC266" s="151"/>
      <c r="AD266" s="151"/>
      <c r="AE266" s="151"/>
      <c r="AF266" s="151"/>
      <c r="AG266" s="151" t="s">
        <v>192</v>
      </c>
      <c r="AH266" s="151">
        <v>0</v>
      </c>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188" t="s">
        <v>494</v>
      </c>
      <c r="D267" s="164"/>
      <c r="E267" s="165"/>
      <c r="F267" s="160"/>
      <c r="G267" s="160"/>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192</v>
      </c>
      <c r="AH267" s="151">
        <v>0</v>
      </c>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1" x14ac:dyDescent="0.25">
      <c r="A268" s="158"/>
      <c r="B268" s="159"/>
      <c r="C268" s="188" t="s">
        <v>495</v>
      </c>
      <c r="D268" s="164"/>
      <c r="E268" s="165">
        <v>1.6</v>
      </c>
      <c r="F268" s="160"/>
      <c r="G268" s="160"/>
      <c r="H268" s="160"/>
      <c r="I268" s="160"/>
      <c r="J268" s="160"/>
      <c r="K268" s="160"/>
      <c r="L268" s="160"/>
      <c r="M268" s="160"/>
      <c r="N268" s="160"/>
      <c r="O268" s="160"/>
      <c r="P268" s="160"/>
      <c r="Q268" s="160"/>
      <c r="R268" s="160"/>
      <c r="S268" s="160"/>
      <c r="T268" s="160"/>
      <c r="U268" s="160"/>
      <c r="V268" s="160"/>
      <c r="W268" s="160"/>
      <c r="X268" s="160"/>
      <c r="Y268" s="151"/>
      <c r="Z268" s="151"/>
      <c r="AA268" s="151"/>
      <c r="AB268" s="151"/>
      <c r="AC268" s="151"/>
      <c r="AD268" s="151"/>
      <c r="AE268" s="151"/>
      <c r="AF268" s="151"/>
      <c r="AG268" s="151" t="s">
        <v>192</v>
      </c>
      <c r="AH268" s="151">
        <v>0</v>
      </c>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1" x14ac:dyDescent="0.25">
      <c r="A269" s="158"/>
      <c r="B269" s="159"/>
      <c r="C269" s="188" t="s">
        <v>496</v>
      </c>
      <c r="D269" s="164"/>
      <c r="E269" s="165">
        <v>2.5</v>
      </c>
      <c r="F269" s="160"/>
      <c r="G269" s="160"/>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192</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1" x14ac:dyDescent="0.25">
      <c r="A270" s="158"/>
      <c r="B270" s="159"/>
      <c r="C270" s="188" t="s">
        <v>497</v>
      </c>
      <c r="D270" s="164"/>
      <c r="E270" s="165">
        <v>0.7</v>
      </c>
      <c r="F270" s="160"/>
      <c r="G270" s="160"/>
      <c r="H270" s="160"/>
      <c r="I270" s="160"/>
      <c r="J270" s="160"/>
      <c r="K270" s="160"/>
      <c r="L270" s="160"/>
      <c r="M270" s="160"/>
      <c r="N270" s="160"/>
      <c r="O270" s="160"/>
      <c r="P270" s="160"/>
      <c r="Q270" s="160"/>
      <c r="R270" s="160"/>
      <c r="S270" s="160"/>
      <c r="T270" s="160"/>
      <c r="U270" s="160"/>
      <c r="V270" s="160"/>
      <c r="W270" s="160"/>
      <c r="X270" s="160"/>
      <c r="Y270" s="151"/>
      <c r="Z270" s="151"/>
      <c r="AA270" s="151"/>
      <c r="AB270" s="151"/>
      <c r="AC270" s="151"/>
      <c r="AD270" s="151"/>
      <c r="AE270" s="151"/>
      <c r="AF270" s="151"/>
      <c r="AG270" s="151" t="s">
        <v>192</v>
      </c>
      <c r="AH270" s="151">
        <v>0</v>
      </c>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1" x14ac:dyDescent="0.25">
      <c r="A271" s="158"/>
      <c r="B271" s="159"/>
      <c r="C271" s="195" t="s">
        <v>400</v>
      </c>
      <c r="D271" s="193"/>
      <c r="E271" s="194">
        <v>4.8</v>
      </c>
      <c r="F271" s="160"/>
      <c r="G271" s="160"/>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192</v>
      </c>
      <c r="AH271" s="151">
        <v>1</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58"/>
      <c r="B272" s="159"/>
      <c r="C272" s="188" t="s">
        <v>498</v>
      </c>
      <c r="D272" s="164"/>
      <c r="E272" s="165"/>
      <c r="F272" s="160"/>
      <c r="G272" s="160"/>
      <c r="H272" s="160"/>
      <c r="I272" s="160"/>
      <c r="J272" s="160"/>
      <c r="K272" s="160"/>
      <c r="L272" s="160"/>
      <c r="M272" s="160"/>
      <c r="N272" s="160"/>
      <c r="O272" s="160"/>
      <c r="P272" s="160"/>
      <c r="Q272" s="160"/>
      <c r="R272" s="160"/>
      <c r="S272" s="160"/>
      <c r="T272" s="160"/>
      <c r="U272" s="160"/>
      <c r="V272" s="160"/>
      <c r="W272" s="160"/>
      <c r="X272" s="160"/>
      <c r="Y272" s="151"/>
      <c r="Z272" s="151"/>
      <c r="AA272" s="151"/>
      <c r="AB272" s="151"/>
      <c r="AC272" s="151"/>
      <c r="AD272" s="151"/>
      <c r="AE272" s="151"/>
      <c r="AF272" s="151"/>
      <c r="AG272" s="151" t="s">
        <v>192</v>
      </c>
      <c r="AH272" s="151">
        <v>0</v>
      </c>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1" x14ac:dyDescent="0.25">
      <c r="A273" s="158"/>
      <c r="B273" s="159"/>
      <c r="C273" s="188" t="s">
        <v>499</v>
      </c>
      <c r="D273" s="164"/>
      <c r="E273" s="165">
        <v>1.2</v>
      </c>
      <c r="F273" s="160"/>
      <c r="G273" s="160"/>
      <c r="H273" s="160"/>
      <c r="I273" s="160"/>
      <c r="J273" s="160"/>
      <c r="K273" s="160"/>
      <c r="L273" s="160"/>
      <c r="M273" s="160"/>
      <c r="N273" s="160"/>
      <c r="O273" s="160"/>
      <c r="P273" s="160"/>
      <c r="Q273" s="160"/>
      <c r="R273" s="160"/>
      <c r="S273" s="160"/>
      <c r="T273" s="160"/>
      <c r="U273" s="160"/>
      <c r="V273" s="160"/>
      <c r="W273" s="160"/>
      <c r="X273" s="160"/>
      <c r="Y273" s="151"/>
      <c r="Z273" s="151"/>
      <c r="AA273" s="151"/>
      <c r="AB273" s="151"/>
      <c r="AC273" s="151"/>
      <c r="AD273" s="151"/>
      <c r="AE273" s="151"/>
      <c r="AF273" s="151"/>
      <c r="AG273" s="151" t="s">
        <v>192</v>
      </c>
      <c r="AH273" s="151">
        <v>0</v>
      </c>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1" x14ac:dyDescent="0.25">
      <c r="A274" s="158"/>
      <c r="B274" s="159"/>
      <c r="C274" s="188" t="s">
        <v>500</v>
      </c>
      <c r="D274" s="164"/>
      <c r="E274" s="165">
        <v>5.5</v>
      </c>
      <c r="F274" s="160"/>
      <c r="G274" s="160"/>
      <c r="H274" s="160"/>
      <c r="I274" s="160"/>
      <c r="J274" s="160"/>
      <c r="K274" s="160"/>
      <c r="L274" s="160"/>
      <c r="M274" s="160"/>
      <c r="N274" s="160"/>
      <c r="O274" s="160"/>
      <c r="P274" s="160"/>
      <c r="Q274" s="160"/>
      <c r="R274" s="160"/>
      <c r="S274" s="160"/>
      <c r="T274" s="160"/>
      <c r="U274" s="160"/>
      <c r="V274" s="160"/>
      <c r="W274" s="160"/>
      <c r="X274" s="160"/>
      <c r="Y274" s="151"/>
      <c r="Z274" s="151"/>
      <c r="AA274" s="151"/>
      <c r="AB274" s="151"/>
      <c r="AC274" s="151"/>
      <c r="AD274" s="151"/>
      <c r="AE274" s="151"/>
      <c r="AF274" s="151"/>
      <c r="AG274" s="151" t="s">
        <v>192</v>
      </c>
      <c r="AH274" s="151">
        <v>0</v>
      </c>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outlineLevel="1" x14ac:dyDescent="0.25">
      <c r="A275" s="158"/>
      <c r="B275" s="159"/>
      <c r="C275" s="195" t="s">
        <v>400</v>
      </c>
      <c r="D275" s="193"/>
      <c r="E275" s="194">
        <v>6.7</v>
      </c>
      <c r="F275" s="160"/>
      <c r="G275" s="160"/>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192</v>
      </c>
      <c r="AH275" s="151">
        <v>1</v>
      </c>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ht="30.6" outlineLevel="1" x14ac:dyDescent="0.25">
      <c r="A276" s="177">
        <v>21</v>
      </c>
      <c r="B276" s="178" t="s">
        <v>501</v>
      </c>
      <c r="C276" s="187" t="s">
        <v>502</v>
      </c>
      <c r="D276" s="179" t="s">
        <v>237</v>
      </c>
      <c r="E276" s="180">
        <v>2</v>
      </c>
      <c r="F276" s="181">
        <v>2450</v>
      </c>
      <c r="G276" s="182">
        <f>ROUND(E276*F276,2)</f>
        <v>4900</v>
      </c>
      <c r="H276" s="181"/>
      <c r="I276" s="182">
        <f>ROUND(E276*H276,2)</f>
        <v>0</v>
      </c>
      <c r="J276" s="181"/>
      <c r="K276" s="182">
        <f>ROUND(E276*J276,2)</f>
        <v>0</v>
      </c>
      <c r="L276" s="182">
        <v>21</v>
      </c>
      <c r="M276" s="182">
        <f>G276*(1+L276/100)</f>
        <v>5929</v>
      </c>
      <c r="N276" s="182">
        <v>7.1480000000000002E-2</v>
      </c>
      <c r="O276" s="182">
        <f>ROUND(E276*N276,2)</f>
        <v>0.14000000000000001</v>
      </c>
      <c r="P276" s="182">
        <v>0</v>
      </c>
      <c r="Q276" s="182">
        <f>ROUND(E276*P276,2)</f>
        <v>0</v>
      </c>
      <c r="R276" s="182" t="s">
        <v>281</v>
      </c>
      <c r="S276" s="182" t="s">
        <v>185</v>
      </c>
      <c r="T276" s="183" t="s">
        <v>185</v>
      </c>
      <c r="U276" s="160">
        <v>0.67</v>
      </c>
      <c r="V276" s="160">
        <f>ROUND(E276*U276,2)</f>
        <v>1.34</v>
      </c>
      <c r="W276" s="160"/>
      <c r="X276" s="160" t="s">
        <v>239</v>
      </c>
      <c r="Y276" s="151"/>
      <c r="Z276" s="151"/>
      <c r="AA276" s="151"/>
      <c r="AB276" s="151"/>
      <c r="AC276" s="151"/>
      <c r="AD276" s="151"/>
      <c r="AE276" s="151"/>
      <c r="AF276" s="151"/>
      <c r="AG276" s="151" t="s">
        <v>240</v>
      </c>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1" x14ac:dyDescent="0.25">
      <c r="A277" s="158"/>
      <c r="B277" s="159"/>
      <c r="C277" s="269" t="s">
        <v>503</v>
      </c>
      <c r="D277" s="270"/>
      <c r="E277" s="270"/>
      <c r="F277" s="270"/>
      <c r="G277" s="270"/>
      <c r="H277" s="160"/>
      <c r="I277" s="160"/>
      <c r="J277" s="160"/>
      <c r="K277" s="160"/>
      <c r="L277" s="160"/>
      <c r="M277" s="160"/>
      <c r="N277" s="160"/>
      <c r="O277" s="160"/>
      <c r="P277" s="160"/>
      <c r="Q277" s="160"/>
      <c r="R277" s="160"/>
      <c r="S277" s="160"/>
      <c r="T277" s="160"/>
      <c r="U277" s="160"/>
      <c r="V277" s="160"/>
      <c r="W277" s="160"/>
      <c r="X277" s="160"/>
      <c r="Y277" s="151"/>
      <c r="Z277" s="151"/>
      <c r="AA277" s="151"/>
      <c r="AB277" s="151"/>
      <c r="AC277" s="151"/>
      <c r="AD277" s="151"/>
      <c r="AE277" s="151"/>
      <c r="AF277" s="151"/>
      <c r="AG277" s="151" t="s">
        <v>251</v>
      </c>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1" x14ac:dyDescent="0.25">
      <c r="A278" s="158"/>
      <c r="B278" s="159"/>
      <c r="C278" s="188" t="s">
        <v>350</v>
      </c>
      <c r="D278" s="164"/>
      <c r="E278" s="165"/>
      <c r="F278" s="160"/>
      <c r="G278" s="160"/>
      <c r="H278" s="160"/>
      <c r="I278" s="160"/>
      <c r="J278" s="160"/>
      <c r="K278" s="160"/>
      <c r="L278" s="160"/>
      <c r="M278" s="160"/>
      <c r="N278" s="160"/>
      <c r="O278" s="160"/>
      <c r="P278" s="160"/>
      <c r="Q278" s="160"/>
      <c r="R278" s="160"/>
      <c r="S278" s="160"/>
      <c r="T278" s="160"/>
      <c r="U278" s="160"/>
      <c r="V278" s="160"/>
      <c r="W278" s="160"/>
      <c r="X278" s="160"/>
      <c r="Y278" s="151"/>
      <c r="Z278" s="151"/>
      <c r="AA278" s="151"/>
      <c r="AB278" s="151"/>
      <c r="AC278" s="151"/>
      <c r="AD278" s="151"/>
      <c r="AE278" s="151"/>
      <c r="AF278" s="151"/>
      <c r="AG278" s="151" t="s">
        <v>192</v>
      </c>
      <c r="AH278" s="151">
        <v>0</v>
      </c>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1" x14ac:dyDescent="0.25">
      <c r="A279" s="158"/>
      <c r="B279" s="159"/>
      <c r="C279" s="188" t="s">
        <v>404</v>
      </c>
      <c r="D279" s="164"/>
      <c r="E279" s="165"/>
      <c r="F279" s="160"/>
      <c r="G279" s="160"/>
      <c r="H279" s="160"/>
      <c r="I279" s="160"/>
      <c r="J279" s="160"/>
      <c r="K279" s="160"/>
      <c r="L279" s="160"/>
      <c r="M279" s="160"/>
      <c r="N279" s="160"/>
      <c r="O279" s="160"/>
      <c r="P279" s="160"/>
      <c r="Q279" s="160"/>
      <c r="R279" s="160"/>
      <c r="S279" s="160"/>
      <c r="T279" s="160"/>
      <c r="U279" s="160"/>
      <c r="V279" s="160"/>
      <c r="W279" s="160"/>
      <c r="X279" s="160"/>
      <c r="Y279" s="151"/>
      <c r="Z279" s="151"/>
      <c r="AA279" s="151"/>
      <c r="AB279" s="151"/>
      <c r="AC279" s="151"/>
      <c r="AD279" s="151"/>
      <c r="AE279" s="151"/>
      <c r="AF279" s="151"/>
      <c r="AG279" s="151" t="s">
        <v>192</v>
      </c>
      <c r="AH279" s="151">
        <v>0</v>
      </c>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1" x14ac:dyDescent="0.25">
      <c r="A280" s="158"/>
      <c r="B280" s="159"/>
      <c r="C280" s="188" t="s">
        <v>504</v>
      </c>
      <c r="D280" s="164"/>
      <c r="E280" s="165"/>
      <c r="F280" s="160"/>
      <c r="G280" s="160"/>
      <c r="H280" s="160"/>
      <c r="I280" s="160"/>
      <c r="J280" s="160"/>
      <c r="K280" s="160"/>
      <c r="L280" s="160"/>
      <c r="M280" s="160"/>
      <c r="N280" s="160"/>
      <c r="O280" s="160"/>
      <c r="P280" s="160"/>
      <c r="Q280" s="160"/>
      <c r="R280" s="160"/>
      <c r="S280" s="160"/>
      <c r="T280" s="160"/>
      <c r="U280" s="160"/>
      <c r="V280" s="160"/>
      <c r="W280" s="160"/>
      <c r="X280" s="160"/>
      <c r="Y280" s="151"/>
      <c r="Z280" s="151"/>
      <c r="AA280" s="151"/>
      <c r="AB280" s="151"/>
      <c r="AC280" s="151"/>
      <c r="AD280" s="151"/>
      <c r="AE280" s="151"/>
      <c r="AF280" s="151"/>
      <c r="AG280" s="151" t="s">
        <v>192</v>
      </c>
      <c r="AH280" s="151">
        <v>0</v>
      </c>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ht="20.399999999999999" outlineLevel="1" x14ac:dyDescent="0.25">
      <c r="A281" s="158"/>
      <c r="B281" s="159"/>
      <c r="C281" s="188" t="s">
        <v>505</v>
      </c>
      <c r="D281" s="164"/>
      <c r="E281" s="165">
        <v>2</v>
      </c>
      <c r="F281" s="160"/>
      <c r="G281" s="160"/>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192</v>
      </c>
      <c r="AH281" s="151">
        <v>0</v>
      </c>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5">
      <c r="A282" s="177">
        <v>22</v>
      </c>
      <c r="B282" s="178" t="s">
        <v>270</v>
      </c>
      <c r="C282" s="187" t="s">
        <v>271</v>
      </c>
      <c r="D282" s="179" t="s">
        <v>237</v>
      </c>
      <c r="E282" s="180">
        <v>11.5</v>
      </c>
      <c r="F282" s="181">
        <v>60</v>
      </c>
      <c r="G282" s="182">
        <f>ROUND(E282*F282,2)</f>
        <v>690</v>
      </c>
      <c r="H282" s="181"/>
      <c r="I282" s="182">
        <f>ROUND(E282*H282,2)</f>
        <v>0</v>
      </c>
      <c r="J282" s="181"/>
      <c r="K282" s="182">
        <f>ROUND(E282*J282,2)</f>
        <v>0</v>
      </c>
      <c r="L282" s="182">
        <v>21</v>
      </c>
      <c r="M282" s="182">
        <f>G282*(1+L282/100)</f>
        <v>834.9</v>
      </c>
      <c r="N282" s="182">
        <v>1.0000000000000001E-5</v>
      </c>
      <c r="O282" s="182">
        <f>ROUND(E282*N282,2)</f>
        <v>0</v>
      </c>
      <c r="P282" s="182">
        <v>0</v>
      </c>
      <c r="Q282" s="182">
        <f>ROUND(E282*P282,2)</f>
        <v>0</v>
      </c>
      <c r="R282" s="182" t="s">
        <v>272</v>
      </c>
      <c r="S282" s="182" t="s">
        <v>185</v>
      </c>
      <c r="T282" s="183" t="s">
        <v>185</v>
      </c>
      <c r="U282" s="160">
        <v>1.6E-2</v>
      </c>
      <c r="V282" s="160">
        <f>ROUND(E282*U282,2)</f>
        <v>0.18</v>
      </c>
      <c r="W282" s="160"/>
      <c r="X282" s="160" t="s">
        <v>239</v>
      </c>
      <c r="Y282" s="151"/>
      <c r="Z282" s="151"/>
      <c r="AA282" s="151"/>
      <c r="AB282" s="151"/>
      <c r="AC282" s="151"/>
      <c r="AD282" s="151"/>
      <c r="AE282" s="151"/>
      <c r="AF282" s="151"/>
      <c r="AG282" s="151" t="s">
        <v>282</v>
      </c>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1" x14ac:dyDescent="0.25">
      <c r="A283" s="158"/>
      <c r="B283" s="159"/>
      <c r="C283" s="269" t="s">
        <v>273</v>
      </c>
      <c r="D283" s="270"/>
      <c r="E283" s="270"/>
      <c r="F283" s="270"/>
      <c r="G283" s="270"/>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251</v>
      </c>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outlineLevel="1" x14ac:dyDescent="0.25">
      <c r="A284" s="158"/>
      <c r="B284" s="159"/>
      <c r="C284" s="188" t="s">
        <v>350</v>
      </c>
      <c r="D284" s="164"/>
      <c r="E284" s="165"/>
      <c r="F284" s="160"/>
      <c r="G284" s="160"/>
      <c r="H284" s="160"/>
      <c r="I284" s="160"/>
      <c r="J284" s="160"/>
      <c r="K284" s="160"/>
      <c r="L284" s="160"/>
      <c r="M284" s="160"/>
      <c r="N284" s="160"/>
      <c r="O284" s="160"/>
      <c r="P284" s="160"/>
      <c r="Q284" s="160"/>
      <c r="R284" s="160"/>
      <c r="S284" s="160"/>
      <c r="T284" s="160"/>
      <c r="U284" s="160"/>
      <c r="V284" s="160"/>
      <c r="W284" s="160"/>
      <c r="X284" s="160"/>
      <c r="Y284" s="151"/>
      <c r="Z284" s="151"/>
      <c r="AA284" s="151"/>
      <c r="AB284" s="151"/>
      <c r="AC284" s="151"/>
      <c r="AD284" s="151"/>
      <c r="AE284" s="151"/>
      <c r="AF284" s="151"/>
      <c r="AG284" s="151" t="s">
        <v>192</v>
      </c>
      <c r="AH284" s="151">
        <v>0</v>
      </c>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row>
    <row r="285" spans="1:60" outlineLevel="1" x14ac:dyDescent="0.25">
      <c r="A285" s="158"/>
      <c r="B285" s="159"/>
      <c r="C285" s="188" t="s">
        <v>494</v>
      </c>
      <c r="D285" s="164"/>
      <c r="E285" s="165"/>
      <c r="F285" s="160"/>
      <c r="G285" s="160"/>
      <c r="H285" s="160"/>
      <c r="I285" s="160"/>
      <c r="J285" s="160"/>
      <c r="K285" s="160"/>
      <c r="L285" s="160"/>
      <c r="M285" s="160"/>
      <c r="N285" s="160"/>
      <c r="O285" s="160"/>
      <c r="P285" s="160"/>
      <c r="Q285" s="160"/>
      <c r="R285" s="160"/>
      <c r="S285" s="160"/>
      <c r="T285" s="160"/>
      <c r="U285" s="160"/>
      <c r="V285" s="160"/>
      <c r="W285" s="160"/>
      <c r="X285" s="160"/>
      <c r="Y285" s="151"/>
      <c r="Z285" s="151"/>
      <c r="AA285" s="151"/>
      <c r="AB285" s="151"/>
      <c r="AC285" s="151"/>
      <c r="AD285" s="151"/>
      <c r="AE285" s="151"/>
      <c r="AF285" s="151"/>
      <c r="AG285" s="151" t="s">
        <v>192</v>
      </c>
      <c r="AH285" s="151">
        <v>0</v>
      </c>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1" x14ac:dyDescent="0.25">
      <c r="A286" s="158"/>
      <c r="B286" s="159"/>
      <c r="C286" s="188" t="s">
        <v>495</v>
      </c>
      <c r="D286" s="164"/>
      <c r="E286" s="165">
        <v>1.6</v>
      </c>
      <c r="F286" s="160"/>
      <c r="G286" s="160"/>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192</v>
      </c>
      <c r="AH286" s="151">
        <v>0</v>
      </c>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1" x14ac:dyDescent="0.25">
      <c r="A287" s="158"/>
      <c r="B287" s="159"/>
      <c r="C287" s="188" t="s">
        <v>496</v>
      </c>
      <c r="D287" s="164"/>
      <c r="E287" s="165">
        <v>2.5</v>
      </c>
      <c r="F287" s="160"/>
      <c r="G287" s="160"/>
      <c r="H287" s="160"/>
      <c r="I287" s="160"/>
      <c r="J287" s="160"/>
      <c r="K287" s="160"/>
      <c r="L287" s="160"/>
      <c r="M287" s="160"/>
      <c r="N287" s="160"/>
      <c r="O287" s="160"/>
      <c r="P287" s="160"/>
      <c r="Q287" s="160"/>
      <c r="R287" s="160"/>
      <c r="S287" s="160"/>
      <c r="T287" s="160"/>
      <c r="U287" s="160"/>
      <c r="V287" s="160"/>
      <c r="W287" s="160"/>
      <c r="X287" s="160"/>
      <c r="Y287" s="151"/>
      <c r="Z287" s="151"/>
      <c r="AA287" s="151"/>
      <c r="AB287" s="151"/>
      <c r="AC287" s="151"/>
      <c r="AD287" s="151"/>
      <c r="AE287" s="151"/>
      <c r="AF287" s="151"/>
      <c r="AG287" s="151" t="s">
        <v>192</v>
      </c>
      <c r="AH287" s="151">
        <v>0</v>
      </c>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188" t="s">
        <v>506</v>
      </c>
      <c r="D288" s="164"/>
      <c r="E288" s="165">
        <v>0.7</v>
      </c>
      <c r="F288" s="160"/>
      <c r="G288" s="160"/>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192</v>
      </c>
      <c r="AH288" s="151">
        <v>0</v>
      </c>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1" x14ac:dyDescent="0.25">
      <c r="A289" s="158"/>
      <c r="B289" s="159"/>
      <c r="C289" s="195" t="s">
        <v>400</v>
      </c>
      <c r="D289" s="193"/>
      <c r="E289" s="194">
        <v>4.8</v>
      </c>
      <c r="F289" s="160"/>
      <c r="G289" s="160"/>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192</v>
      </c>
      <c r="AH289" s="151">
        <v>1</v>
      </c>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1" x14ac:dyDescent="0.25">
      <c r="A290" s="158"/>
      <c r="B290" s="159"/>
      <c r="C290" s="188" t="s">
        <v>498</v>
      </c>
      <c r="D290" s="164"/>
      <c r="E290" s="165"/>
      <c r="F290" s="160"/>
      <c r="G290" s="160"/>
      <c r="H290" s="160"/>
      <c r="I290" s="160"/>
      <c r="J290" s="160"/>
      <c r="K290" s="160"/>
      <c r="L290" s="160"/>
      <c r="M290" s="160"/>
      <c r="N290" s="160"/>
      <c r="O290" s="160"/>
      <c r="P290" s="160"/>
      <c r="Q290" s="160"/>
      <c r="R290" s="160"/>
      <c r="S290" s="160"/>
      <c r="T290" s="160"/>
      <c r="U290" s="160"/>
      <c r="V290" s="160"/>
      <c r="W290" s="160"/>
      <c r="X290" s="160"/>
      <c r="Y290" s="151"/>
      <c r="Z290" s="151"/>
      <c r="AA290" s="151"/>
      <c r="AB290" s="151"/>
      <c r="AC290" s="151"/>
      <c r="AD290" s="151"/>
      <c r="AE290" s="151"/>
      <c r="AF290" s="151"/>
      <c r="AG290" s="151" t="s">
        <v>192</v>
      </c>
      <c r="AH290" s="151">
        <v>0</v>
      </c>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1" x14ac:dyDescent="0.25">
      <c r="A291" s="158"/>
      <c r="B291" s="159"/>
      <c r="C291" s="188" t="s">
        <v>499</v>
      </c>
      <c r="D291" s="164"/>
      <c r="E291" s="165">
        <v>1.2</v>
      </c>
      <c r="F291" s="160"/>
      <c r="G291" s="160"/>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192</v>
      </c>
      <c r="AH291" s="151">
        <v>0</v>
      </c>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58"/>
      <c r="B292" s="159"/>
      <c r="C292" s="188" t="s">
        <v>500</v>
      </c>
      <c r="D292" s="164"/>
      <c r="E292" s="165">
        <v>5.5</v>
      </c>
      <c r="F292" s="160"/>
      <c r="G292" s="160"/>
      <c r="H292" s="160"/>
      <c r="I292" s="160"/>
      <c r="J292" s="160"/>
      <c r="K292" s="160"/>
      <c r="L292" s="160"/>
      <c r="M292" s="160"/>
      <c r="N292" s="160"/>
      <c r="O292" s="160"/>
      <c r="P292" s="160"/>
      <c r="Q292" s="160"/>
      <c r="R292" s="160"/>
      <c r="S292" s="160"/>
      <c r="T292" s="160"/>
      <c r="U292" s="160"/>
      <c r="V292" s="160"/>
      <c r="W292" s="160"/>
      <c r="X292" s="160"/>
      <c r="Y292" s="151"/>
      <c r="Z292" s="151"/>
      <c r="AA292" s="151"/>
      <c r="AB292" s="151"/>
      <c r="AC292" s="151"/>
      <c r="AD292" s="151"/>
      <c r="AE292" s="151"/>
      <c r="AF292" s="151"/>
      <c r="AG292" s="151" t="s">
        <v>192</v>
      </c>
      <c r="AH292" s="151">
        <v>0</v>
      </c>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195" t="s">
        <v>400</v>
      </c>
      <c r="D293" s="193"/>
      <c r="E293" s="194">
        <v>6.7</v>
      </c>
      <c r="F293" s="160"/>
      <c r="G293" s="160"/>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192</v>
      </c>
      <c r="AH293" s="151">
        <v>1</v>
      </c>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outlineLevel="1" x14ac:dyDescent="0.25">
      <c r="A294" s="177">
        <v>23</v>
      </c>
      <c r="B294" s="178" t="s">
        <v>507</v>
      </c>
      <c r="C294" s="187" t="s">
        <v>508</v>
      </c>
      <c r="D294" s="179" t="s">
        <v>237</v>
      </c>
      <c r="E294" s="180">
        <v>13.5</v>
      </c>
      <c r="F294" s="181">
        <v>285</v>
      </c>
      <c r="G294" s="182">
        <f>ROUND(E294*F294,2)</f>
        <v>3847.5</v>
      </c>
      <c r="H294" s="181"/>
      <c r="I294" s="182">
        <f>ROUND(E294*H294,2)</f>
        <v>0</v>
      </c>
      <c r="J294" s="181"/>
      <c r="K294" s="182">
        <f>ROUND(E294*J294,2)</f>
        <v>0</v>
      </c>
      <c r="L294" s="182">
        <v>21</v>
      </c>
      <c r="M294" s="182">
        <f>G294*(1+L294/100)</f>
        <v>4655.4749999999995</v>
      </c>
      <c r="N294" s="182">
        <v>3.6999999999999999E-4</v>
      </c>
      <c r="O294" s="182">
        <f>ROUND(E294*N294,2)</f>
        <v>0</v>
      </c>
      <c r="P294" s="182">
        <v>0</v>
      </c>
      <c r="Q294" s="182">
        <f>ROUND(E294*P294,2)</f>
        <v>0</v>
      </c>
      <c r="R294" s="182"/>
      <c r="S294" s="182" t="s">
        <v>277</v>
      </c>
      <c r="T294" s="183" t="s">
        <v>186</v>
      </c>
      <c r="U294" s="160">
        <v>0.09</v>
      </c>
      <c r="V294" s="160">
        <f>ROUND(E294*U294,2)</f>
        <v>1.22</v>
      </c>
      <c r="W294" s="160"/>
      <c r="X294" s="160" t="s">
        <v>239</v>
      </c>
      <c r="Y294" s="151"/>
      <c r="Z294" s="151"/>
      <c r="AA294" s="151"/>
      <c r="AB294" s="151"/>
      <c r="AC294" s="151"/>
      <c r="AD294" s="151"/>
      <c r="AE294" s="151"/>
      <c r="AF294" s="151"/>
      <c r="AG294" s="151" t="s">
        <v>240</v>
      </c>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1" x14ac:dyDescent="0.25">
      <c r="A295" s="158"/>
      <c r="B295" s="159"/>
      <c r="C295" s="188" t="s">
        <v>350</v>
      </c>
      <c r="D295" s="164"/>
      <c r="E295" s="165"/>
      <c r="F295" s="160"/>
      <c r="G295" s="160"/>
      <c r="H295" s="160"/>
      <c r="I295" s="160"/>
      <c r="J295" s="160"/>
      <c r="K295" s="160"/>
      <c r="L295" s="160"/>
      <c r="M295" s="160"/>
      <c r="N295" s="160"/>
      <c r="O295" s="160"/>
      <c r="P295" s="160"/>
      <c r="Q295" s="160"/>
      <c r="R295" s="160"/>
      <c r="S295" s="160"/>
      <c r="T295" s="160"/>
      <c r="U295" s="160"/>
      <c r="V295" s="160"/>
      <c r="W295" s="160"/>
      <c r="X295" s="160"/>
      <c r="Y295" s="151"/>
      <c r="Z295" s="151"/>
      <c r="AA295" s="151"/>
      <c r="AB295" s="151"/>
      <c r="AC295" s="151"/>
      <c r="AD295" s="151"/>
      <c r="AE295" s="151"/>
      <c r="AF295" s="151"/>
      <c r="AG295" s="151" t="s">
        <v>192</v>
      </c>
      <c r="AH295" s="151">
        <v>0</v>
      </c>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row>
    <row r="296" spans="1:60" outlineLevel="1" x14ac:dyDescent="0.25">
      <c r="A296" s="158"/>
      <c r="B296" s="159"/>
      <c r="C296" s="188" t="s">
        <v>494</v>
      </c>
      <c r="D296" s="164"/>
      <c r="E296" s="165"/>
      <c r="F296" s="160"/>
      <c r="G296" s="160"/>
      <c r="H296" s="160"/>
      <c r="I296" s="160"/>
      <c r="J296" s="160"/>
      <c r="K296" s="160"/>
      <c r="L296" s="160"/>
      <c r="M296" s="160"/>
      <c r="N296" s="160"/>
      <c r="O296" s="160"/>
      <c r="P296" s="160"/>
      <c r="Q296" s="160"/>
      <c r="R296" s="160"/>
      <c r="S296" s="160"/>
      <c r="T296" s="160"/>
      <c r="U296" s="160"/>
      <c r="V296" s="160"/>
      <c r="W296" s="160"/>
      <c r="X296" s="160"/>
      <c r="Y296" s="151"/>
      <c r="Z296" s="151"/>
      <c r="AA296" s="151"/>
      <c r="AB296" s="151"/>
      <c r="AC296" s="151"/>
      <c r="AD296" s="151"/>
      <c r="AE296" s="151"/>
      <c r="AF296" s="151"/>
      <c r="AG296" s="151" t="s">
        <v>192</v>
      </c>
      <c r="AH296" s="151">
        <v>0</v>
      </c>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5">
      <c r="A297" s="158"/>
      <c r="B297" s="159"/>
      <c r="C297" s="188" t="s">
        <v>495</v>
      </c>
      <c r="D297" s="164"/>
      <c r="E297" s="165">
        <v>1.6</v>
      </c>
      <c r="F297" s="160"/>
      <c r="G297" s="160"/>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192</v>
      </c>
      <c r="AH297" s="151">
        <v>0</v>
      </c>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outlineLevel="1" x14ac:dyDescent="0.25">
      <c r="A298" s="158"/>
      <c r="B298" s="159"/>
      <c r="C298" s="188" t="s">
        <v>496</v>
      </c>
      <c r="D298" s="164"/>
      <c r="E298" s="165">
        <v>2.5</v>
      </c>
      <c r="F298" s="160"/>
      <c r="G298" s="160"/>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192</v>
      </c>
      <c r="AH298" s="151">
        <v>0</v>
      </c>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1" x14ac:dyDescent="0.25">
      <c r="A299" s="158"/>
      <c r="B299" s="159"/>
      <c r="C299" s="188" t="s">
        <v>509</v>
      </c>
      <c r="D299" s="164"/>
      <c r="E299" s="165">
        <v>0.7</v>
      </c>
      <c r="F299" s="160"/>
      <c r="G299" s="160"/>
      <c r="H299" s="160"/>
      <c r="I299" s="160"/>
      <c r="J299" s="160"/>
      <c r="K299" s="160"/>
      <c r="L299" s="160"/>
      <c r="M299" s="160"/>
      <c r="N299" s="160"/>
      <c r="O299" s="160"/>
      <c r="P299" s="160"/>
      <c r="Q299" s="160"/>
      <c r="R299" s="160"/>
      <c r="S299" s="160"/>
      <c r="T299" s="160"/>
      <c r="U299" s="160"/>
      <c r="V299" s="160"/>
      <c r="W299" s="160"/>
      <c r="X299" s="160"/>
      <c r="Y299" s="151"/>
      <c r="Z299" s="151"/>
      <c r="AA299" s="151"/>
      <c r="AB299" s="151"/>
      <c r="AC299" s="151"/>
      <c r="AD299" s="151"/>
      <c r="AE299" s="151"/>
      <c r="AF299" s="151"/>
      <c r="AG299" s="151" t="s">
        <v>192</v>
      </c>
      <c r="AH299" s="151">
        <v>0</v>
      </c>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5">
      <c r="A300" s="158"/>
      <c r="B300" s="159"/>
      <c r="C300" s="195" t="s">
        <v>400</v>
      </c>
      <c r="D300" s="193"/>
      <c r="E300" s="194">
        <v>4.8</v>
      </c>
      <c r="F300" s="160"/>
      <c r="G300" s="160"/>
      <c r="H300" s="160"/>
      <c r="I300" s="160"/>
      <c r="J300" s="160"/>
      <c r="K300" s="160"/>
      <c r="L300" s="160"/>
      <c r="M300" s="160"/>
      <c r="N300" s="160"/>
      <c r="O300" s="160"/>
      <c r="P300" s="160"/>
      <c r="Q300" s="160"/>
      <c r="R300" s="160"/>
      <c r="S300" s="160"/>
      <c r="T300" s="160"/>
      <c r="U300" s="160"/>
      <c r="V300" s="160"/>
      <c r="W300" s="160"/>
      <c r="X300" s="160"/>
      <c r="Y300" s="151"/>
      <c r="Z300" s="151"/>
      <c r="AA300" s="151"/>
      <c r="AB300" s="151"/>
      <c r="AC300" s="151"/>
      <c r="AD300" s="151"/>
      <c r="AE300" s="151"/>
      <c r="AF300" s="151"/>
      <c r="AG300" s="151" t="s">
        <v>192</v>
      </c>
      <c r="AH300" s="151">
        <v>1</v>
      </c>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1" x14ac:dyDescent="0.25">
      <c r="A301" s="158"/>
      <c r="B301" s="159"/>
      <c r="C301" s="188" t="s">
        <v>498</v>
      </c>
      <c r="D301" s="164"/>
      <c r="E301" s="165"/>
      <c r="F301" s="160"/>
      <c r="G301" s="160"/>
      <c r="H301" s="160"/>
      <c r="I301" s="160"/>
      <c r="J301" s="160"/>
      <c r="K301" s="160"/>
      <c r="L301" s="160"/>
      <c r="M301" s="160"/>
      <c r="N301" s="160"/>
      <c r="O301" s="160"/>
      <c r="P301" s="160"/>
      <c r="Q301" s="160"/>
      <c r="R301" s="160"/>
      <c r="S301" s="160"/>
      <c r="T301" s="160"/>
      <c r="U301" s="160"/>
      <c r="V301" s="160"/>
      <c r="W301" s="160"/>
      <c r="X301" s="160"/>
      <c r="Y301" s="151"/>
      <c r="Z301" s="151"/>
      <c r="AA301" s="151"/>
      <c r="AB301" s="151"/>
      <c r="AC301" s="151"/>
      <c r="AD301" s="151"/>
      <c r="AE301" s="151"/>
      <c r="AF301" s="151"/>
      <c r="AG301" s="151" t="s">
        <v>192</v>
      </c>
      <c r="AH301" s="151">
        <v>0</v>
      </c>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1" x14ac:dyDescent="0.25">
      <c r="A302" s="158"/>
      <c r="B302" s="159"/>
      <c r="C302" s="188" t="s">
        <v>499</v>
      </c>
      <c r="D302" s="164"/>
      <c r="E302" s="165">
        <v>1.2</v>
      </c>
      <c r="F302" s="160"/>
      <c r="G302" s="160"/>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192</v>
      </c>
      <c r="AH302" s="151">
        <v>0</v>
      </c>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1" x14ac:dyDescent="0.25">
      <c r="A303" s="158"/>
      <c r="B303" s="159"/>
      <c r="C303" s="188" t="s">
        <v>500</v>
      </c>
      <c r="D303" s="164"/>
      <c r="E303" s="165">
        <v>5.5</v>
      </c>
      <c r="F303" s="160"/>
      <c r="G303" s="160"/>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192</v>
      </c>
      <c r="AH303" s="151">
        <v>0</v>
      </c>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195" t="s">
        <v>400</v>
      </c>
      <c r="D304" s="193"/>
      <c r="E304" s="194">
        <v>6.7</v>
      </c>
      <c r="F304" s="160"/>
      <c r="G304" s="160"/>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192</v>
      </c>
      <c r="AH304" s="151">
        <v>1</v>
      </c>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outlineLevel="1" x14ac:dyDescent="0.25">
      <c r="A305" s="158"/>
      <c r="B305" s="159"/>
      <c r="C305" s="188" t="s">
        <v>350</v>
      </c>
      <c r="D305" s="164"/>
      <c r="E305" s="165"/>
      <c r="F305" s="160"/>
      <c r="G305" s="160"/>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192</v>
      </c>
      <c r="AH305" s="151">
        <v>0</v>
      </c>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outlineLevel="1" x14ac:dyDescent="0.25">
      <c r="A306" s="158"/>
      <c r="B306" s="159"/>
      <c r="C306" s="188" t="s">
        <v>404</v>
      </c>
      <c r="D306" s="164"/>
      <c r="E306" s="165"/>
      <c r="F306" s="160"/>
      <c r="G306" s="160"/>
      <c r="H306" s="160"/>
      <c r="I306" s="160"/>
      <c r="J306" s="160"/>
      <c r="K306" s="160"/>
      <c r="L306" s="160"/>
      <c r="M306" s="160"/>
      <c r="N306" s="160"/>
      <c r="O306" s="160"/>
      <c r="P306" s="160"/>
      <c r="Q306" s="160"/>
      <c r="R306" s="160"/>
      <c r="S306" s="160"/>
      <c r="T306" s="160"/>
      <c r="U306" s="160"/>
      <c r="V306" s="160"/>
      <c r="W306" s="160"/>
      <c r="X306" s="160"/>
      <c r="Y306" s="151"/>
      <c r="Z306" s="151"/>
      <c r="AA306" s="151"/>
      <c r="AB306" s="151"/>
      <c r="AC306" s="151"/>
      <c r="AD306" s="151"/>
      <c r="AE306" s="151"/>
      <c r="AF306" s="151"/>
      <c r="AG306" s="151" t="s">
        <v>192</v>
      </c>
      <c r="AH306" s="151">
        <v>0</v>
      </c>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1" x14ac:dyDescent="0.25">
      <c r="A307" s="158"/>
      <c r="B307" s="159"/>
      <c r="C307" s="188" t="s">
        <v>504</v>
      </c>
      <c r="D307" s="164"/>
      <c r="E307" s="165"/>
      <c r="F307" s="160"/>
      <c r="G307" s="160"/>
      <c r="H307" s="160"/>
      <c r="I307" s="160"/>
      <c r="J307" s="160"/>
      <c r="K307" s="160"/>
      <c r="L307" s="160"/>
      <c r="M307" s="160"/>
      <c r="N307" s="160"/>
      <c r="O307" s="160"/>
      <c r="P307" s="160"/>
      <c r="Q307" s="160"/>
      <c r="R307" s="160"/>
      <c r="S307" s="160"/>
      <c r="T307" s="160"/>
      <c r="U307" s="160"/>
      <c r="V307" s="160"/>
      <c r="W307" s="160"/>
      <c r="X307" s="160"/>
      <c r="Y307" s="151"/>
      <c r="Z307" s="151"/>
      <c r="AA307" s="151"/>
      <c r="AB307" s="151"/>
      <c r="AC307" s="151"/>
      <c r="AD307" s="151"/>
      <c r="AE307" s="151"/>
      <c r="AF307" s="151"/>
      <c r="AG307" s="151" t="s">
        <v>192</v>
      </c>
      <c r="AH307" s="151">
        <v>0</v>
      </c>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ht="20.399999999999999" outlineLevel="1" x14ac:dyDescent="0.25">
      <c r="A308" s="158"/>
      <c r="B308" s="159"/>
      <c r="C308" s="188" t="s">
        <v>505</v>
      </c>
      <c r="D308" s="164"/>
      <c r="E308" s="165">
        <v>2</v>
      </c>
      <c r="F308" s="160"/>
      <c r="G308" s="160"/>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192</v>
      </c>
      <c r="AH308" s="151">
        <v>0</v>
      </c>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5">
      <c r="A309" s="158"/>
      <c r="B309" s="159"/>
      <c r="C309" s="195" t="s">
        <v>400</v>
      </c>
      <c r="D309" s="193"/>
      <c r="E309" s="194">
        <v>2</v>
      </c>
      <c r="F309" s="160"/>
      <c r="G309" s="160"/>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192</v>
      </c>
      <c r="AH309" s="151">
        <v>1</v>
      </c>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outlineLevel="1" x14ac:dyDescent="0.25">
      <c r="A310" s="177">
        <v>24</v>
      </c>
      <c r="B310" s="178" t="s">
        <v>510</v>
      </c>
      <c r="C310" s="187" t="s">
        <v>511</v>
      </c>
      <c r="D310" s="179" t="s">
        <v>237</v>
      </c>
      <c r="E310" s="180">
        <v>11.5</v>
      </c>
      <c r="F310" s="181">
        <v>75</v>
      </c>
      <c r="G310" s="182">
        <f>ROUND(E310*F310,2)</f>
        <v>862.5</v>
      </c>
      <c r="H310" s="181"/>
      <c r="I310" s="182">
        <f>ROUND(E310*H310,2)</f>
        <v>0</v>
      </c>
      <c r="J310" s="181"/>
      <c r="K310" s="182">
        <f>ROUND(E310*J310,2)</f>
        <v>0</v>
      </c>
      <c r="L310" s="182">
        <v>21</v>
      </c>
      <c r="M310" s="182">
        <f>G310*(1+L310/100)</f>
        <v>1043.625</v>
      </c>
      <c r="N310" s="182">
        <v>0</v>
      </c>
      <c r="O310" s="182">
        <f>ROUND(E310*N310,2)</f>
        <v>0</v>
      </c>
      <c r="P310" s="182">
        <v>1E-4</v>
      </c>
      <c r="Q310" s="182">
        <f>ROUND(E310*P310,2)</f>
        <v>0</v>
      </c>
      <c r="R310" s="182"/>
      <c r="S310" s="182" t="s">
        <v>277</v>
      </c>
      <c r="T310" s="183" t="s">
        <v>186</v>
      </c>
      <c r="U310" s="160">
        <v>0</v>
      </c>
      <c r="V310" s="160">
        <f>ROUND(E310*U310,2)</f>
        <v>0</v>
      </c>
      <c r="W310" s="160"/>
      <c r="X310" s="160" t="s">
        <v>239</v>
      </c>
      <c r="Y310" s="151"/>
      <c r="Z310" s="151"/>
      <c r="AA310" s="151"/>
      <c r="AB310" s="151"/>
      <c r="AC310" s="151"/>
      <c r="AD310" s="151"/>
      <c r="AE310" s="151"/>
      <c r="AF310" s="151"/>
      <c r="AG310" s="151" t="s">
        <v>282</v>
      </c>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1" x14ac:dyDescent="0.25">
      <c r="A311" s="158"/>
      <c r="B311" s="159"/>
      <c r="C311" s="188" t="s">
        <v>350</v>
      </c>
      <c r="D311" s="164"/>
      <c r="E311" s="165"/>
      <c r="F311" s="160"/>
      <c r="G311" s="160"/>
      <c r="H311" s="160"/>
      <c r="I311" s="160"/>
      <c r="J311" s="160"/>
      <c r="K311" s="160"/>
      <c r="L311" s="160"/>
      <c r="M311" s="160"/>
      <c r="N311" s="160"/>
      <c r="O311" s="160"/>
      <c r="P311" s="160"/>
      <c r="Q311" s="160"/>
      <c r="R311" s="160"/>
      <c r="S311" s="160"/>
      <c r="T311" s="160"/>
      <c r="U311" s="160"/>
      <c r="V311" s="160"/>
      <c r="W311" s="160"/>
      <c r="X311" s="160"/>
      <c r="Y311" s="151"/>
      <c r="Z311" s="151"/>
      <c r="AA311" s="151"/>
      <c r="AB311" s="151"/>
      <c r="AC311" s="151"/>
      <c r="AD311" s="151"/>
      <c r="AE311" s="151"/>
      <c r="AF311" s="151"/>
      <c r="AG311" s="151" t="s">
        <v>192</v>
      </c>
      <c r="AH311" s="151">
        <v>0</v>
      </c>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188" t="s">
        <v>404</v>
      </c>
      <c r="D312" s="164"/>
      <c r="E312" s="165"/>
      <c r="F312" s="160"/>
      <c r="G312" s="160"/>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192</v>
      </c>
      <c r="AH312" s="151">
        <v>0</v>
      </c>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188" t="s">
        <v>494</v>
      </c>
      <c r="D313" s="164"/>
      <c r="E313" s="165"/>
      <c r="F313" s="160"/>
      <c r="G313" s="160"/>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192</v>
      </c>
      <c r="AH313" s="151">
        <v>0</v>
      </c>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1" x14ac:dyDescent="0.25">
      <c r="A314" s="158"/>
      <c r="B314" s="159"/>
      <c r="C314" s="188" t="s">
        <v>495</v>
      </c>
      <c r="D314" s="164"/>
      <c r="E314" s="165">
        <v>1.6</v>
      </c>
      <c r="F314" s="160"/>
      <c r="G314" s="160"/>
      <c r="H314" s="160"/>
      <c r="I314" s="160"/>
      <c r="J314" s="160"/>
      <c r="K314" s="160"/>
      <c r="L314" s="160"/>
      <c r="M314" s="160"/>
      <c r="N314" s="160"/>
      <c r="O314" s="160"/>
      <c r="P314" s="160"/>
      <c r="Q314" s="160"/>
      <c r="R314" s="160"/>
      <c r="S314" s="160"/>
      <c r="T314" s="160"/>
      <c r="U314" s="160"/>
      <c r="V314" s="160"/>
      <c r="W314" s="160"/>
      <c r="X314" s="160"/>
      <c r="Y314" s="151"/>
      <c r="Z314" s="151"/>
      <c r="AA314" s="151"/>
      <c r="AB314" s="151"/>
      <c r="AC314" s="151"/>
      <c r="AD314" s="151"/>
      <c r="AE314" s="151"/>
      <c r="AF314" s="151"/>
      <c r="AG314" s="151" t="s">
        <v>192</v>
      </c>
      <c r="AH314" s="151">
        <v>0</v>
      </c>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5">
      <c r="A315" s="158"/>
      <c r="B315" s="159"/>
      <c r="C315" s="188" t="s">
        <v>496</v>
      </c>
      <c r="D315" s="164"/>
      <c r="E315" s="165">
        <v>2.5</v>
      </c>
      <c r="F315" s="160"/>
      <c r="G315" s="160"/>
      <c r="H315" s="160"/>
      <c r="I315" s="160"/>
      <c r="J315" s="160"/>
      <c r="K315" s="160"/>
      <c r="L315" s="160"/>
      <c r="M315" s="160"/>
      <c r="N315" s="160"/>
      <c r="O315" s="160"/>
      <c r="P315" s="160"/>
      <c r="Q315" s="160"/>
      <c r="R315" s="160"/>
      <c r="S315" s="160"/>
      <c r="T315" s="160"/>
      <c r="U315" s="160"/>
      <c r="V315" s="160"/>
      <c r="W315" s="160"/>
      <c r="X315" s="160"/>
      <c r="Y315" s="151"/>
      <c r="Z315" s="151"/>
      <c r="AA315" s="151"/>
      <c r="AB315" s="151"/>
      <c r="AC315" s="151"/>
      <c r="AD315" s="151"/>
      <c r="AE315" s="151"/>
      <c r="AF315" s="151"/>
      <c r="AG315" s="151" t="s">
        <v>192</v>
      </c>
      <c r="AH315" s="151">
        <v>0</v>
      </c>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1" x14ac:dyDescent="0.25">
      <c r="A316" s="158"/>
      <c r="B316" s="159"/>
      <c r="C316" s="188" t="s">
        <v>497</v>
      </c>
      <c r="D316" s="164"/>
      <c r="E316" s="165">
        <v>0.7</v>
      </c>
      <c r="F316" s="160"/>
      <c r="G316" s="160"/>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192</v>
      </c>
      <c r="AH316" s="151">
        <v>0</v>
      </c>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5">
      <c r="A317" s="158"/>
      <c r="B317" s="159"/>
      <c r="C317" s="195" t="s">
        <v>400</v>
      </c>
      <c r="D317" s="193"/>
      <c r="E317" s="194">
        <v>4.8</v>
      </c>
      <c r="F317" s="160"/>
      <c r="G317" s="160"/>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192</v>
      </c>
      <c r="AH317" s="151">
        <v>1</v>
      </c>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1" x14ac:dyDescent="0.25">
      <c r="A318" s="158"/>
      <c r="B318" s="159"/>
      <c r="C318" s="188" t="s">
        <v>498</v>
      </c>
      <c r="D318" s="164"/>
      <c r="E318" s="165"/>
      <c r="F318" s="160"/>
      <c r="G318" s="160"/>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192</v>
      </c>
      <c r="AH318" s="151">
        <v>0</v>
      </c>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1" x14ac:dyDescent="0.25">
      <c r="A319" s="158"/>
      <c r="B319" s="159"/>
      <c r="C319" s="188" t="s">
        <v>499</v>
      </c>
      <c r="D319" s="164"/>
      <c r="E319" s="165">
        <v>1.2</v>
      </c>
      <c r="F319" s="160"/>
      <c r="G319" s="160"/>
      <c r="H319" s="160"/>
      <c r="I319" s="160"/>
      <c r="J319" s="160"/>
      <c r="K319" s="160"/>
      <c r="L319" s="160"/>
      <c r="M319" s="160"/>
      <c r="N319" s="160"/>
      <c r="O319" s="160"/>
      <c r="P319" s="160"/>
      <c r="Q319" s="160"/>
      <c r="R319" s="160"/>
      <c r="S319" s="160"/>
      <c r="T319" s="160"/>
      <c r="U319" s="160"/>
      <c r="V319" s="160"/>
      <c r="W319" s="160"/>
      <c r="X319" s="160"/>
      <c r="Y319" s="151"/>
      <c r="Z319" s="151"/>
      <c r="AA319" s="151"/>
      <c r="AB319" s="151"/>
      <c r="AC319" s="151"/>
      <c r="AD319" s="151"/>
      <c r="AE319" s="151"/>
      <c r="AF319" s="151"/>
      <c r="AG319" s="151" t="s">
        <v>192</v>
      </c>
      <c r="AH319" s="151">
        <v>0</v>
      </c>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1" x14ac:dyDescent="0.25">
      <c r="A320" s="158"/>
      <c r="B320" s="159"/>
      <c r="C320" s="188" t="s">
        <v>500</v>
      </c>
      <c r="D320" s="164"/>
      <c r="E320" s="165">
        <v>5.5</v>
      </c>
      <c r="F320" s="160"/>
      <c r="G320" s="160"/>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192</v>
      </c>
      <c r="AH320" s="151">
        <v>0</v>
      </c>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1" x14ac:dyDescent="0.25">
      <c r="A321" s="158"/>
      <c r="B321" s="159"/>
      <c r="C321" s="195" t="s">
        <v>400</v>
      </c>
      <c r="D321" s="193"/>
      <c r="E321" s="194">
        <v>6.7</v>
      </c>
      <c r="F321" s="160"/>
      <c r="G321" s="160"/>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192</v>
      </c>
      <c r="AH321" s="151">
        <v>1</v>
      </c>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1" x14ac:dyDescent="0.25">
      <c r="A322" s="177">
        <v>25</v>
      </c>
      <c r="B322" s="178" t="s">
        <v>512</v>
      </c>
      <c r="C322" s="187" t="s">
        <v>513</v>
      </c>
      <c r="D322" s="179" t="s">
        <v>237</v>
      </c>
      <c r="E322" s="180">
        <v>2.2000000000000002</v>
      </c>
      <c r="F322" s="181">
        <v>1960</v>
      </c>
      <c r="G322" s="182">
        <f>ROUND(E322*F322,2)</f>
        <v>4312</v>
      </c>
      <c r="H322" s="181"/>
      <c r="I322" s="182">
        <f>ROUND(E322*H322,2)</f>
        <v>0</v>
      </c>
      <c r="J322" s="181"/>
      <c r="K322" s="182">
        <f>ROUND(E322*J322,2)</f>
        <v>0</v>
      </c>
      <c r="L322" s="182">
        <v>21</v>
      </c>
      <c r="M322" s="182">
        <f>G322*(1+L322/100)</f>
        <v>5217.5199999999995</v>
      </c>
      <c r="N322" s="182">
        <v>5.8999999999999997E-2</v>
      </c>
      <c r="O322" s="182">
        <f>ROUND(E322*N322,2)</f>
        <v>0.13</v>
      </c>
      <c r="P322" s="182">
        <v>0</v>
      </c>
      <c r="Q322" s="182">
        <f>ROUND(E322*P322,2)</f>
        <v>0</v>
      </c>
      <c r="R322" s="182" t="s">
        <v>514</v>
      </c>
      <c r="S322" s="182" t="s">
        <v>185</v>
      </c>
      <c r="T322" s="183" t="s">
        <v>185</v>
      </c>
      <c r="U322" s="160">
        <v>0</v>
      </c>
      <c r="V322" s="160">
        <f>ROUND(E322*U322,2)</f>
        <v>0</v>
      </c>
      <c r="W322" s="160"/>
      <c r="X322" s="160" t="s">
        <v>310</v>
      </c>
      <c r="Y322" s="151"/>
      <c r="Z322" s="151"/>
      <c r="AA322" s="151"/>
      <c r="AB322" s="151"/>
      <c r="AC322" s="151"/>
      <c r="AD322" s="151"/>
      <c r="AE322" s="151"/>
      <c r="AF322" s="151"/>
      <c r="AG322" s="151" t="s">
        <v>515</v>
      </c>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58"/>
      <c r="B323" s="159"/>
      <c r="C323" s="188" t="s">
        <v>350</v>
      </c>
      <c r="D323" s="164"/>
      <c r="E323" s="165"/>
      <c r="F323" s="160"/>
      <c r="G323" s="160"/>
      <c r="H323" s="160"/>
      <c r="I323" s="160"/>
      <c r="J323" s="160"/>
      <c r="K323" s="160"/>
      <c r="L323" s="160"/>
      <c r="M323" s="160"/>
      <c r="N323" s="160"/>
      <c r="O323" s="160"/>
      <c r="P323" s="160"/>
      <c r="Q323" s="160"/>
      <c r="R323" s="160"/>
      <c r="S323" s="160"/>
      <c r="T323" s="160"/>
      <c r="U323" s="160"/>
      <c r="V323" s="160"/>
      <c r="W323" s="160"/>
      <c r="X323" s="160"/>
      <c r="Y323" s="151"/>
      <c r="Z323" s="151"/>
      <c r="AA323" s="151"/>
      <c r="AB323" s="151"/>
      <c r="AC323" s="151"/>
      <c r="AD323" s="151"/>
      <c r="AE323" s="151"/>
      <c r="AF323" s="151"/>
      <c r="AG323" s="151" t="s">
        <v>192</v>
      </c>
      <c r="AH323" s="151">
        <v>0</v>
      </c>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188" t="s">
        <v>504</v>
      </c>
      <c r="D324" s="164"/>
      <c r="E324" s="165"/>
      <c r="F324" s="160"/>
      <c r="G324" s="160"/>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192</v>
      </c>
      <c r="AH324" s="151">
        <v>0</v>
      </c>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ht="20.399999999999999" outlineLevel="1" x14ac:dyDescent="0.25">
      <c r="A325" s="158"/>
      <c r="B325" s="159"/>
      <c r="C325" s="188" t="s">
        <v>516</v>
      </c>
      <c r="D325" s="164"/>
      <c r="E325" s="165">
        <v>2.2000000000000002</v>
      </c>
      <c r="F325" s="160"/>
      <c r="G325" s="160"/>
      <c r="H325" s="160"/>
      <c r="I325" s="160"/>
      <c r="J325" s="160"/>
      <c r="K325" s="160"/>
      <c r="L325" s="160"/>
      <c r="M325" s="160"/>
      <c r="N325" s="160"/>
      <c r="O325" s="160"/>
      <c r="P325" s="160"/>
      <c r="Q325" s="160"/>
      <c r="R325" s="160"/>
      <c r="S325" s="160"/>
      <c r="T325" s="160"/>
      <c r="U325" s="160"/>
      <c r="V325" s="160"/>
      <c r="W325" s="160"/>
      <c r="X325" s="160"/>
      <c r="Y325" s="151"/>
      <c r="Z325" s="151"/>
      <c r="AA325" s="151"/>
      <c r="AB325" s="151"/>
      <c r="AC325" s="151"/>
      <c r="AD325" s="151"/>
      <c r="AE325" s="151"/>
      <c r="AF325" s="151"/>
      <c r="AG325" s="151" t="s">
        <v>192</v>
      </c>
      <c r="AH325" s="151">
        <v>0</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x14ac:dyDescent="0.25">
      <c r="A326" s="167" t="s">
        <v>181</v>
      </c>
      <c r="B326" s="168" t="s">
        <v>122</v>
      </c>
      <c r="C326" s="186" t="s">
        <v>123</v>
      </c>
      <c r="D326" s="169"/>
      <c r="E326" s="170"/>
      <c r="F326" s="171"/>
      <c r="G326" s="171">
        <f>SUMIF(AG327:AG354,"&lt;&gt;NOR",G327:G354)</f>
        <v>129666</v>
      </c>
      <c r="H326" s="171"/>
      <c r="I326" s="171">
        <f>SUM(I327:I354)</f>
        <v>0</v>
      </c>
      <c r="J326" s="171"/>
      <c r="K326" s="171">
        <f>SUM(K327:K354)</f>
        <v>0</v>
      </c>
      <c r="L326" s="171"/>
      <c r="M326" s="171">
        <f>SUM(M327:M354)</f>
        <v>156895.85999999999</v>
      </c>
      <c r="N326" s="171"/>
      <c r="O326" s="171">
        <f>SUM(O327:O354)</f>
        <v>1.18</v>
      </c>
      <c r="P326" s="171"/>
      <c r="Q326" s="171">
        <f>SUM(Q327:Q354)</f>
        <v>0</v>
      </c>
      <c r="R326" s="171"/>
      <c r="S326" s="171"/>
      <c r="T326" s="172"/>
      <c r="U326" s="166"/>
      <c r="V326" s="166">
        <f>SUM(V327:V354)</f>
        <v>64.069999999999993</v>
      </c>
      <c r="W326" s="166"/>
      <c r="X326" s="166"/>
      <c r="AG326" t="s">
        <v>182</v>
      </c>
    </row>
    <row r="327" spans="1:60" outlineLevel="1" x14ac:dyDescent="0.25">
      <c r="A327" s="177">
        <v>26</v>
      </c>
      <c r="B327" s="178" t="s">
        <v>517</v>
      </c>
      <c r="C327" s="187" t="s">
        <v>518</v>
      </c>
      <c r="D327" s="179" t="s">
        <v>237</v>
      </c>
      <c r="E327" s="180">
        <v>120</v>
      </c>
      <c r="F327" s="181">
        <v>315</v>
      </c>
      <c r="G327" s="182">
        <f>ROUND(E327*F327,2)</f>
        <v>37800</v>
      </c>
      <c r="H327" s="181"/>
      <c r="I327" s="182">
        <f>ROUND(E327*H327,2)</f>
        <v>0</v>
      </c>
      <c r="J327" s="181"/>
      <c r="K327" s="182">
        <f>ROUND(E327*J327,2)</f>
        <v>0</v>
      </c>
      <c r="L327" s="182">
        <v>21</v>
      </c>
      <c r="M327" s="182">
        <f>G327*(1+L327/100)</f>
        <v>45738</v>
      </c>
      <c r="N327" s="182">
        <v>5.9199999999999999E-3</v>
      </c>
      <c r="O327" s="182">
        <f>ROUND(E327*N327,2)</f>
        <v>0.71</v>
      </c>
      <c r="P327" s="182">
        <v>0</v>
      </c>
      <c r="Q327" s="182">
        <f>ROUND(E327*P327,2)</f>
        <v>0</v>
      </c>
      <c r="R327" s="182" t="s">
        <v>519</v>
      </c>
      <c r="S327" s="182" t="s">
        <v>185</v>
      </c>
      <c r="T327" s="183" t="s">
        <v>185</v>
      </c>
      <c r="U327" s="160">
        <v>0.26</v>
      </c>
      <c r="V327" s="160">
        <f>ROUND(E327*U327,2)</f>
        <v>31.2</v>
      </c>
      <c r="W327" s="160"/>
      <c r="X327" s="160" t="s">
        <v>239</v>
      </c>
      <c r="Y327" s="151"/>
      <c r="Z327" s="151"/>
      <c r="AA327" s="151"/>
      <c r="AB327" s="151"/>
      <c r="AC327" s="151"/>
      <c r="AD327" s="151"/>
      <c r="AE327" s="151"/>
      <c r="AF327" s="151"/>
      <c r="AG327" s="151" t="s">
        <v>240</v>
      </c>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58"/>
      <c r="B328" s="159"/>
      <c r="C328" s="188" t="s">
        <v>520</v>
      </c>
      <c r="D328" s="164"/>
      <c r="E328" s="165"/>
      <c r="F328" s="160"/>
      <c r="G328" s="160"/>
      <c r="H328" s="160"/>
      <c r="I328" s="160"/>
      <c r="J328" s="160"/>
      <c r="K328" s="160"/>
      <c r="L328" s="160"/>
      <c r="M328" s="160"/>
      <c r="N328" s="160"/>
      <c r="O328" s="160"/>
      <c r="P328" s="160"/>
      <c r="Q328" s="160"/>
      <c r="R328" s="160"/>
      <c r="S328" s="160"/>
      <c r="T328" s="160"/>
      <c r="U328" s="160"/>
      <c r="V328" s="160"/>
      <c r="W328" s="160"/>
      <c r="X328" s="160"/>
      <c r="Y328" s="151"/>
      <c r="Z328" s="151"/>
      <c r="AA328" s="151"/>
      <c r="AB328" s="151"/>
      <c r="AC328" s="151"/>
      <c r="AD328" s="151"/>
      <c r="AE328" s="151"/>
      <c r="AF328" s="151"/>
      <c r="AG328" s="151" t="s">
        <v>192</v>
      </c>
      <c r="AH328" s="151">
        <v>0</v>
      </c>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188" t="s">
        <v>350</v>
      </c>
      <c r="D329" s="164"/>
      <c r="E329" s="165"/>
      <c r="F329" s="160"/>
      <c r="G329" s="160"/>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192</v>
      </c>
      <c r="AH329" s="151">
        <v>0</v>
      </c>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1" x14ac:dyDescent="0.25">
      <c r="A330" s="158"/>
      <c r="B330" s="159"/>
      <c r="C330" s="188" t="s">
        <v>521</v>
      </c>
      <c r="D330" s="164"/>
      <c r="E330" s="165">
        <v>40</v>
      </c>
      <c r="F330" s="160"/>
      <c r="G330" s="160"/>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192</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1" x14ac:dyDescent="0.25">
      <c r="A331" s="158"/>
      <c r="B331" s="159"/>
      <c r="C331" s="188" t="s">
        <v>522</v>
      </c>
      <c r="D331" s="164"/>
      <c r="E331" s="165">
        <v>20</v>
      </c>
      <c r="F331" s="160"/>
      <c r="G331" s="160"/>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192</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outlineLevel="1" x14ac:dyDescent="0.25">
      <c r="A332" s="158"/>
      <c r="B332" s="159"/>
      <c r="C332" s="188" t="s">
        <v>523</v>
      </c>
      <c r="D332" s="164"/>
      <c r="E332" s="165">
        <v>20</v>
      </c>
      <c r="F332" s="160"/>
      <c r="G332" s="160"/>
      <c r="H332" s="160"/>
      <c r="I332" s="160"/>
      <c r="J332" s="160"/>
      <c r="K332" s="160"/>
      <c r="L332" s="160"/>
      <c r="M332" s="160"/>
      <c r="N332" s="160"/>
      <c r="O332" s="160"/>
      <c r="P332" s="160"/>
      <c r="Q332" s="160"/>
      <c r="R332" s="160"/>
      <c r="S332" s="160"/>
      <c r="T332" s="160"/>
      <c r="U332" s="160"/>
      <c r="V332" s="160"/>
      <c r="W332" s="160"/>
      <c r="X332" s="160"/>
      <c r="Y332" s="151"/>
      <c r="Z332" s="151"/>
      <c r="AA332" s="151"/>
      <c r="AB332" s="151"/>
      <c r="AC332" s="151"/>
      <c r="AD332" s="151"/>
      <c r="AE332" s="151"/>
      <c r="AF332" s="151"/>
      <c r="AG332" s="151" t="s">
        <v>192</v>
      </c>
      <c r="AH332" s="151">
        <v>0</v>
      </c>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1" x14ac:dyDescent="0.25">
      <c r="A333" s="158"/>
      <c r="B333" s="159"/>
      <c r="C333" s="188" t="s">
        <v>524</v>
      </c>
      <c r="D333" s="164"/>
      <c r="E333" s="165">
        <v>40</v>
      </c>
      <c r="F333" s="160"/>
      <c r="G333" s="160"/>
      <c r="H333" s="160"/>
      <c r="I333" s="160"/>
      <c r="J333" s="160"/>
      <c r="K333" s="160"/>
      <c r="L333" s="160"/>
      <c r="M333" s="160"/>
      <c r="N333" s="160"/>
      <c r="O333" s="160"/>
      <c r="P333" s="160"/>
      <c r="Q333" s="160"/>
      <c r="R333" s="160"/>
      <c r="S333" s="160"/>
      <c r="T333" s="160"/>
      <c r="U333" s="160"/>
      <c r="V333" s="160"/>
      <c r="W333" s="160"/>
      <c r="X333" s="160"/>
      <c r="Y333" s="151"/>
      <c r="Z333" s="151"/>
      <c r="AA333" s="151"/>
      <c r="AB333" s="151"/>
      <c r="AC333" s="151"/>
      <c r="AD333" s="151"/>
      <c r="AE333" s="151"/>
      <c r="AF333" s="151"/>
      <c r="AG333" s="151" t="s">
        <v>192</v>
      </c>
      <c r="AH333" s="151">
        <v>0</v>
      </c>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row>
    <row r="334" spans="1:60" outlineLevel="1" x14ac:dyDescent="0.25">
      <c r="A334" s="177">
        <v>27</v>
      </c>
      <c r="B334" s="178" t="s">
        <v>525</v>
      </c>
      <c r="C334" s="187" t="s">
        <v>526</v>
      </c>
      <c r="D334" s="179" t="s">
        <v>237</v>
      </c>
      <c r="E334" s="180">
        <v>80.400000000000006</v>
      </c>
      <c r="F334" s="181">
        <v>415</v>
      </c>
      <c r="G334" s="182">
        <f>ROUND(E334*F334,2)</f>
        <v>33366</v>
      </c>
      <c r="H334" s="181"/>
      <c r="I334" s="182">
        <f>ROUND(E334*H334,2)</f>
        <v>0</v>
      </c>
      <c r="J334" s="181"/>
      <c r="K334" s="182">
        <f>ROUND(E334*J334,2)</f>
        <v>0</v>
      </c>
      <c r="L334" s="182">
        <v>21</v>
      </c>
      <c r="M334" s="182">
        <f>G334*(1+L334/100)</f>
        <v>40372.86</v>
      </c>
      <c r="N334" s="182">
        <v>5.8599999999999998E-3</v>
      </c>
      <c r="O334" s="182">
        <f>ROUND(E334*N334,2)</f>
        <v>0.47</v>
      </c>
      <c r="P334" s="182">
        <v>0</v>
      </c>
      <c r="Q334" s="182">
        <f>ROUND(E334*P334,2)</f>
        <v>0</v>
      </c>
      <c r="R334" s="182" t="s">
        <v>519</v>
      </c>
      <c r="S334" s="182" t="s">
        <v>185</v>
      </c>
      <c r="T334" s="183" t="s">
        <v>185</v>
      </c>
      <c r="U334" s="160">
        <v>0.27200000000000002</v>
      </c>
      <c r="V334" s="160">
        <f>ROUND(E334*U334,2)</f>
        <v>21.87</v>
      </c>
      <c r="W334" s="160"/>
      <c r="X334" s="160" t="s">
        <v>239</v>
      </c>
      <c r="Y334" s="151"/>
      <c r="Z334" s="151"/>
      <c r="AA334" s="151"/>
      <c r="AB334" s="151"/>
      <c r="AC334" s="151"/>
      <c r="AD334" s="151"/>
      <c r="AE334" s="151"/>
      <c r="AF334" s="151"/>
      <c r="AG334" s="151" t="s">
        <v>240</v>
      </c>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outlineLevel="1" x14ac:dyDescent="0.25">
      <c r="A335" s="158"/>
      <c r="B335" s="159"/>
      <c r="C335" s="188" t="s">
        <v>350</v>
      </c>
      <c r="D335" s="164"/>
      <c r="E335" s="165"/>
      <c r="F335" s="160"/>
      <c r="G335" s="160"/>
      <c r="H335" s="160"/>
      <c r="I335" s="160"/>
      <c r="J335" s="160"/>
      <c r="K335" s="160"/>
      <c r="L335" s="160"/>
      <c r="M335" s="160"/>
      <c r="N335" s="160"/>
      <c r="O335" s="160"/>
      <c r="P335" s="160"/>
      <c r="Q335" s="160"/>
      <c r="R335" s="160"/>
      <c r="S335" s="160"/>
      <c r="T335" s="160"/>
      <c r="U335" s="160"/>
      <c r="V335" s="160"/>
      <c r="W335" s="160"/>
      <c r="X335" s="160"/>
      <c r="Y335" s="151"/>
      <c r="Z335" s="151"/>
      <c r="AA335" s="151"/>
      <c r="AB335" s="151"/>
      <c r="AC335" s="151"/>
      <c r="AD335" s="151"/>
      <c r="AE335" s="151"/>
      <c r="AF335" s="151"/>
      <c r="AG335" s="151" t="s">
        <v>192</v>
      </c>
      <c r="AH335" s="151">
        <v>0</v>
      </c>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outlineLevel="1" x14ac:dyDescent="0.25">
      <c r="A336" s="158"/>
      <c r="B336" s="159"/>
      <c r="C336" s="188" t="s">
        <v>527</v>
      </c>
      <c r="D336" s="164"/>
      <c r="E336" s="165">
        <v>80.400000000000006</v>
      </c>
      <c r="F336" s="160"/>
      <c r="G336" s="160"/>
      <c r="H336" s="160"/>
      <c r="I336" s="160"/>
      <c r="J336" s="160"/>
      <c r="K336" s="160"/>
      <c r="L336" s="160"/>
      <c r="M336" s="160"/>
      <c r="N336" s="160"/>
      <c r="O336" s="160"/>
      <c r="P336" s="160"/>
      <c r="Q336" s="160"/>
      <c r="R336" s="160"/>
      <c r="S336" s="160"/>
      <c r="T336" s="160"/>
      <c r="U336" s="160"/>
      <c r="V336" s="160"/>
      <c r="W336" s="160"/>
      <c r="X336" s="160"/>
      <c r="Y336" s="151"/>
      <c r="Z336" s="151"/>
      <c r="AA336" s="151"/>
      <c r="AB336" s="151"/>
      <c r="AC336" s="151"/>
      <c r="AD336" s="151"/>
      <c r="AE336" s="151"/>
      <c r="AF336" s="151"/>
      <c r="AG336" s="151" t="s">
        <v>192</v>
      </c>
      <c r="AH336" s="151">
        <v>0</v>
      </c>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ht="20.399999999999999" outlineLevel="1" x14ac:dyDescent="0.25">
      <c r="A337" s="177">
        <v>28</v>
      </c>
      <c r="B337" s="178" t="s">
        <v>528</v>
      </c>
      <c r="C337" s="187" t="s">
        <v>529</v>
      </c>
      <c r="D337" s="179" t="s">
        <v>530</v>
      </c>
      <c r="E337" s="180">
        <v>4</v>
      </c>
      <c r="F337" s="181">
        <v>1500</v>
      </c>
      <c r="G337" s="182">
        <f>ROUND(E337*F337,2)</f>
        <v>6000</v>
      </c>
      <c r="H337" s="181"/>
      <c r="I337" s="182">
        <f>ROUND(E337*H337,2)</f>
        <v>0</v>
      </c>
      <c r="J337" s="181"/>
      <c r="K337" s="182">
        <f>ROUND(E337*J337,2)</f>
        <v>0</v>
      </c>
      <c r="L337" s="182">
        <v>21</v>
      </c>
      <c r="M337" s="182">
        <f>G337*(1+L337/100)</f>
        <v>7260</v>
      </c>
      <c r="N337" s="182">
        <v>0</v>
      </c>
      <c r="O337" s="182">
        <f>ROUND(E337*N337,2)</f>
        <v>0</v>
      </c>
      <c r="P337" s="182">
        <v>0</v>
      </c>
      <c r="Q337" s="182">
        <f>ROUND(E337*P337,2)</f>
        <v>0</v>
      </c>
      <c r="R337" s="182" t="s">
        <v>519</v>
      </c>
      <c r="S337" s="182" t="s">
        <v>185</v>
      </c>
      <c r="T337" s="183" t="s">
        <v>185</v>
      </c>
      <c r="U337" s="160">
        <v>1.6</v>
      </c>
      <c r="V337" s="160">
        <f>ROUND(E337*U337,2)</f>
        <v>6.4</v>
      </c>
      <c r="W337" s="160"/>
      <c r="X337" s="160" t="s">
        <v>239</v>
      </c>
      <c r="Y337" s="151"/>
      <c r="Z337" s="151"/>
      <c r="AA337" s="151"/>
      <c r="AB337" s="151"/>
      <c r="AC337" s="151"/>
      <c r="AD337" s="151"/>
      <c r="AE337" s="151"/>
      <c r="AF337" s="151"/>
      <c r="AG337" s="151" t="s">
        <v>240</v>
      </c>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5">
      <c r="A338" s="158"/>
      <c r="B338" s="159"/>
      <c r="C338" s="188" t="s">
        <v>350</v>
      </c>
      <c r="D338" s="164"/>
      <c r="E338" s="165"/>
      <c r="F338" s="160"/>
      <c r="G338" s="160"/>
      <c r="H338" s="160"/>
      <c r="I338" s="160"/>
      <c r="J338" s="160"/>
      <c r="K338" s="160"/>
      <c r="L338" s="160"/>
      <c r="M338" s="160"/>
      <c r="N338" s="160"/>
      <c r="O338" s="160"/>
      <c r="P338" s="160"/>
      <c r="Q338" s="160"/>
      <c r="R338" s="160"/>
      <c r="S338" s="160"/>
      <c r="T338" s="160"/>
      <c r="U338" s="160"/>
      <c r="V338" s="160"/>
      <c r="W338" s="160"/>
      <c r="X338" s="160"/>
      <c r="Y338" s="151"/>
      <c r="Z338" s="151"/>
      <c r="AA338" s="151"/>
      <c r="AB338" s="151"/>
      <c r="AC338" s="151"/>
      <c r="AD338" s="151"/>
      <c r="AE338" s="151"/>
      <c r="AF338" s="151"/>
      <c r="AG338" s="151" t="s">
        <v>192</v>
      </c>
      <c r="AH338" s="151">
        <v>0</v>
      </c>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outlineLevel="1" x14ac:dyDescent="0.25">
      <c r="A339" s="158"/>
      <c r="B339" s="159"/>
      <c r="C339" s="188" t="s">
        <v>531</v>
      </c>
      <c r="D339" s="164"/>
      <c r="E339" s="165">
        <v>1</v>
      </c>
      <c r="F339" s="160"/>
      <c r="G339" s="160"/>
      <c r="H339" s="160"/>
      <c r="I339" s="160"/>
      <c r="J339" s="160"/>
      <c r="K339" s="160"/>
      <c r="L339" s="160"/>
      <c r="M339" s="160"/>
      <c r="N339" s="160"/>
      <c r="O339" s="160"/>
      <c r="P339" s="160"/>
      <c r="Q339" s="160"/>
      <c r="R339" s="160"/>
      <c r="S339" s="160"/>
      <c r="T339" s="160"/>
      <c r="U339" s="160"/>
      <c r="V339" s="160"/>
      <c r="W339" s="160"/>
      <c r="X339" s="160"/>
      <c r="Y339" s="151"/>
      <c r="Z339" s="151"/>
      <c r="AA339" s="151"/>
      <c r="AB339" s="151"/>
      <c r="AC339" s="151"/>
      <c r="AD339" s="151"/>
      <c r="AE339" s="151"/>
      <c r="AF339" s="151"/>
      <c r="AG339" s="151" t="s">
        <v>192</v>
      </c>
      <c r="AH339" s="151">
        <v>0</v>
      </c>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outlineLevel="1" x14ac:dyDescent="0.25">
      <c r="A340" s="158"/>
      <c r="B340" s="159"/>
      <c r="C340" s="188" t="s">
        <v>532</v>
      </c>
      <c r="D340" s="164"/>
      <c r="E340" s="165">
        <v>1</v>
      </c>
      <c r="F340" s="160"/>
      <c r="G340" s="160"/>
      <c r="H340" s="160"/>
      <c r="I340" s="160"/>
      <c r="J340" s="160"/>
      <c r="K340" s="160"/>
      <c r="L340" s="160"/>
      <c r="M340" s="160"/>
      <c r="N340" s="160"/>
      <c r="O340" s="160"/>
      <c r="P340" s="160"/>
      <c r="Q340" s="160"/>
      <c r="R340" s="160"/>
      <c r="S340" s="160"/>
      <c r="T340" s="160"/>
      <c r="U340" s="160"/>
      <c r="V340" s="160"/>
      <c r="W340" s="160"/>
      <c r="X340" s="160"/>
      <c r="Y340" s="151"/>
      <c r="Z340" s="151"/>
      <c r="AA340" s="151"/>
      <c r="AB340" s="151"/>
      <c r="AC340" s="151"/>
      <c r="AD340" s="151"/>
      <c r="AE340" s="151"/>
      <c r="AF340" s="151"/>
      <c r="AG340" s="151" t="s">
        <v>192</v>
      </c>
      <c r="AH340" s="151">
        <v>0</v>
      </c>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outlineLevel="1" x14ac:dyDescent="0.25">
      <c r="A341" s="158"/>
      <c r="B341" s="159"/>
      <c r="C341" s="188" t="s">
        <v>533</v>
      </c>
      <c r="D341" s="164"/>
      <c r="E341" s="165">
        <v>1</v>
      </c>
      <c r="F341" s="160"/>
      <c r="G341" s="160"/>
      <c r="H341" s="160"/>
      <c r="I341" s="160"/>
      <c r="J341" s="160"/>
      <c r="K341" s="160"/>
      <c r="L341" s="160"/>
      <c r="M341" s="160"/>
      <c r="N341" s="160"/>
      <c r="O341" s="160"/>
      <c r="P341" s="160"/>
      <c r="Q341" s="160"/>
      <c r="R341" s="160"/>
      <c r="S341" s="160"/>
      <c r="T341" s="160"/>
      <c r="U341" s="160"/>
      <c r="V341" s="160"/>
      <c r="W341" s="160"/>
      <c r="X341" s="160"/>
      <c r="Y341" s="151"/>
      <c r="Z341" s="151"/>
      <c r="AA341" s="151"/>
      <c r="AB341" s="151"/>
      <c r="AC341" s="151"/>
      <c r="AD341" s="151"/>
      <c r="AE341" s="151"/>
      <c r="AF341" s="151"/>
      <c r="AG341" s="151" t="s">
        <v>192</v>
      </c>
      <c r="AH341" s="151">
        <v>0</v>
      </c>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outlineLevel="1" x14ac:dyDescent="0.25">
      <c r="A342" s="158"/>
      <c r="B342" s="159"/>
      <c r="C342" s="188" t="s">
        <v>534</v>
      </c>
      <c r="D342" s="164"/>
      <c r="E342" s="165">
        <v>1</v>
      </c>
      <c r="F342" s="160"/>
      <c r="G342" s="160"/>
      <c r="H342" s="160"/>
      <c r="I342" s="160"/>
      <c r="J342" s="160"/>
      <c r="K342" s="160"/>
      <c r="L342" s="160"/>
      <c r="M342" s="160"/>
      <c r="N342" s="160"/>
      <c r="O342" s="160"/>
      <c r="P342" s="160"/>
      <c r="Q342" s="160"/>
      <c r="R342" s="160"/>
      <c r="S342" s="160"/>
      <c r="T342" s="160"/>
      <c r="U342" s="160"/>
      <c r="V342" s="160"/>
      <c r="W342" s="160"/>
      <c r="X342" s="160"/>
      <c r="Y342" s="151"/>
      <c r="Z342" s="151"/>
      <c r="AA342" s="151"/>
      <c r="AB342" s="151"/>
      <c r="AC342" s="151"/>
      <c r="AD342" s="151"/>
      <c r="AE342" s="151"/>
      <c r="AF342" s="151"/>
      <c r="AG342" s="151" t="s">
        <v>192</v>
      </c>
      <c r="AH342" s="151">
        <v>0</v>
      </c>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ht="30.6" outlineLevel="1" x14ac:dyDescent="0.25">
      <c r="A343" s="177">
        <v>29</v>
      </c>
      <c r="B343" s="178" t="s">
        <v>535</v>
      </c>
      <c r="C343" s="187" t="s">
        <v>536</v>
      </c>
      <c r="D343" s="179" t="s">
        <v>537</v>
      </c>
      <c r="E343" s="180">
        <v>300</v>
      </c>
      <c r="F343" s="181">
        <v>155</v>
      </c>
      <c r="G343" s="182">
        <f>ROUND(E343*F343,2)</f>
        <v>46500</v>
      </c>
      <c r="H343" s="181"/>
      <c r="I343" s="182">
        <f>ROUND(E343*H343,2)</f>
        <v>0</v>
      </c>
      <c r="J343" s="181"/>
      <c r="K343" s="182">
        <f>ROUND(E343*J343,2)</f>
        <v>0</v>
      </c>
      <c r="L343" s="182">
        <v>21</v>
      </c>
      <c r="M343" s="182">
        <f>G343*(1+L343/100)</f>
        <v>56265</v>
      </c>
      <c r="N343" s="182">
        <v>0</v>
      </c>
      <c r="O343" s="182">
        <f>ROUND(E343*N343,2)</f>
        <v>0</v>
      </c>
      <c r="P343" s="182">
        <v>0</v>
      </c>
      <c r="Q343" s="182">
        <f>ROUND(E343*P343,2)</f>
        <v>0</v>
      </c>
      <c r="R343" s="182" t="s">
        <v>519</v>
      </c>
      <c r="S343" s="182" t="s">
        <v>185</v>
      </c>
      <c r="T343" s="183" t="s">
        <v>185</v>
      </c>
      <c r="U343" s="160">
        <v>0</v>
      </c>
      <c r="V343" s="160">
        <f>ROUND(E343*U343,2)</f>
        <v>0</v>
      </c>
      <c r="W343" s="160"/>
      <c r="X343" s="160" t="s">
        <v>239</v>
      </c>
      <c r="Y343" s="151"/>
      <c r="Z343" s="151"/>
      <c r="AA343" s="151"/>
      <c r="AB343" s="151"/>
      <c r="AC343" s="151"/>
      <c r="AD343" s="151"/>
      <c r="AE343" s="151"/>
      <c r="AF343" s="151"/>
      <c r="AG343" s="151" t="s">
        <v>240</v>
      </c>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row>
    <row r="344" spans="1:60" outlineLevel="1" x14ac:dyDescent="0.25">
      <c r="A344" s="158"/>
      <c r="B344" s="159"/>
      <c r="C344" s="188" t="s">
        <v>350</v>
      </c>
      <c r="D344" s="164"/>
      <c r="E344" s="165"/>
      <c r="F344" s="160"/>
      <c r="G344" s="160"/>
      <c r="H344" s="160"/>
      <c r="I344" s="160"/>
      <c r="J344" s="160"/>
      <c r="K344" s="160"/>
      <c r="L344" s="160"/>
      <c r="M344" s="160"/>
      <c r="N344" s="160"/>
      <c r="O344" s="160"/>
      <c r="P344" s="160"/>
      <c r="Q344" s="160"/>
      <c r="R344" s="160"/>
      <c r="S344" s="160"/>
      <c r="T344" s="160"/>
      <c r="U344" s="160"/>
      <c r="V344" s="160"/>
      <c r="W344" s="160"/>
      <c r="X344" s="160"/>
      <c r="Y344" s="151"/>
      <c r="Z344" s="151"/>
      <c r="AA344" s="151"/>
      <c r="AB344" s="151"/>
      <c r="AC344" s="151"/>
      <c r="AD344" s="151"/>
      <c r="AE344" s="151"/>
      <c r="AF344" s="151"/>
      <c r="AG344" s="151" t="s">
        <v>192</v>
      </c>
      <c r="AH344" s="151">
        <v>0</v>
      </c>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1" x14ac:dyDescent="0.25">
      <c r="A345" s="158"/>
      <c r="B345" s="159"/>
      <c r="C345" s="188" t="s">
        <v>538</v>
      </c>
      <c r="D345" s="164"/>
      <c r="E345" s="165">
        <v>90</v>
      </c>
      <c r="F345" s="160"/>
      <c r="G345" s="160"/>
      <c r="H345" s="160"/>
      <c r="I345" s="160"/>
      <c r="J345" s="160"/>
      <c r="K345" s="160"/>
      <c r="L345" s="160"/>
      <c r="M345" s="160"/>
      <c r="N345" s="160"/>
      <c r="O345" s="160"/>
      <c r="P345" s="160"/>
      <c r="Q345" s="160"/>
      <c r="R345" s="160"/>
      <c r="S345" s="160"/>
      <c r="T345" s="160"/>
      <c r="U345" s="160"/>
      <c r="V345" s="160"/>
      <c r="W345" s="160"/>
      <c r="X345" s="160"/>
      <c r="Y345" s="151"/>
      <c r="Z345" s="151"/>
      <c r="AA345" s="151"/>
      <c r="AB345" s="151"/>
      <c r="AC345" s="151"/>
      <c r="AD345" s="151"/>
      <c r="AE345" s="151"/>
      <c r="AF345" s="151"/>
      <c r="AG345" s="151" t="s">
        <v>192</v>
      </c>
      <c r="AH345" s="151">
        <v>0</v>
      </c>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1" x14ac:dyDescent="0.25">
      <c r="A346" s="158"/>
      <c r="B346" s="159"/>
      <c r="C346" s="188" t="s">
        <v>539</v>
      </c>
      <c r="D346" s="164"/>
      <c r="E346" s="165">
        <v>60</v>
      </c>
      <c r="F346" s="160"/>
      <c r="G346" s="160"/>
      <c r="H346" s="160"/>
      <c r="I346" s="160"/>
      <c r="J346" s="160"/>
      <c r="K346" s="160"/>
      <c r="L346" s="160"/>
      <c r="M346" s="160"/>
      <c r="N346" s="160"/>
      <c r="O346" s="160"/>
      <c r="P346" s="160"/>
      <c r="Q346" s="160"/>
      <c r="R346" s="160"/>
      <c r="S346" s="160"/>
      <c r="T346" s="160"/>
      <c r="U346" s="160"/>
      <c r="V346" s="160"/>
      <c r="W346" s="160"/>
      <c r="X346" s="160"/>
      <c r="Y346" s="151"/>
      <c r="Z346" s="151"/>
      <c r="AA346" s="151"/>
      <c r="AB346" s="151"/>
      <c r="AC346" s="151"/>
      <c r="AD346" s="151"/>
      <c r="AE346" s="151"/>
      <c r="AF346" s="151"/>
      <c r="AG346" s="151" t="s">
        <v>192</v>
      </c>
      <c r="AH346" s="151">
        <v>0</v>
      </c>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1" x14ac:dyDescent="0.25">
      <c r="A347" s="158"/>
      <c r="B347" s="159"/>
      <c r="C347" s="188" t="s">
        <v>540</v>
      </c>
      <c r="D347" s="164"/>
      <c r="E347" s="165">
        <v>60</v>
      </c>
      <c r="F347" s="160"/>
      <c r="G347" s="160"/>
      <c r="H347" s="160"/>
      <c r="I347" s="160"/>
      <c r="J347" s="160"/>
      <c r="K347" s="160"/>
      <c r="L347" s="160"/>
      <c r="M347" s="160"/>
      <c r="N347" s="160"/>
      <c r="O347" s="160"/>
      <c r="P347" s="160"/>
      <c r="Q347" s="160"/>
      <c r="R347" s="160"/>
      <c r="S347" s="160"/>
      <c r="T347" s="160"/>
      <c r="U347" s="160"/>
      <c r="V347" s="160"/>
      <c r="W347" s="160"/>
      <c r="X347" s="160"/>
      <c r="Y347" s="151"/>
      <c r="Z347" s="151"/>
      <c r="AA347" s="151"/>
      <c r="AB347" s="151"/>
      <c r="AC347" s="151"/>
      <c r="AD347" s="151"/>
      <c r="AE347" s="151"/>
      <c r="AF347" s="151"/>
      <c r="AG347" s="151" t="s">
        <v>192</v>
      </c>
      <c r="AH347" s="151">
        <v>0</v>
      </c>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1" x14ac:dyDescent="0.25">
      <c r="A348" s="158"/>
      <c r="B348" s="159"/>
      <c r="C348" s="188" t="s">
        <v>541</v>
      </c>
      <c r="D348" s="164"/>
      <c r="E348" s="165">
        <v>90</v>
      </c>
      <c r="F348" s="160"/>
      <c r="G348" s="160"/>
      <c r="H348" s="160"/>
      <c r="I348" s="160"/>
      <c r="J348" s="160"/>
      <c r="K348" s="160"/>
      <c r="L348" s="160"/>
      <c r="M348" s="160"/>
      <c r="N348" s="160"/>
      <c r="O348" s="160"/>
      <c r="P348" s="160"/>
      <c r="Q348" s="160"/>
      <c r="R348" s="160"/>
      <c r="S348" s="160"/>
      <c r="T348" s="160"/>
      <c r="U348" s="160"/>
      <c r="V348" s="160"/>
      <c r="W348" s="160"/>
      <c r="X348" s="160"/>
      <c r="Y348" s="151"/>
      <c r="Z348" s="151"/>
      <c r="AA348" s="151"/>
      <c r="AB348" s="151"/>
      <c r="AC348" s="151"/>
      <c r="AD348" s="151"/>
      <c r="AE348" s="151"/>
      <c r="AF348" s="151"/>
      <c r="AG348" s="151" t="s">
        <v>192</v>
      </c>
      <c r="AH348" s="151">
        <v>0</v>
      </c>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ht="20.399999999999999" outlineLevel="1" x14ac:dyDescent="0.25">
      <c r="A349" s="177">
        <v>30</v>
      </c>
      <c r="B349" s="178" t="s">
        <v>542</v>
      </c>
      <c r="C349" s="187" t="s">
        <v>543</v>
      </c>
      <c r="D349" s="179" t="s">
        <v>530</v>
      </c>
      <c r="E349" s="180">
        <v>4</v>
      </c>
      <c r="F349" s="181">
        <v>1500</v>
      </c>
      <c r="G349" s="182">
        <f>ROUND(E349*F349,2)</f>
        <v>6000</v>
      </c>
      <c r="H349" s="181"/>
      <c r="I349" s="182">
        <f>ROUND(E349*H349,2)</f>
        <v>0</v>
      </c>
      <c r="J349" s="181"/>
      <c r="K349" s="182">
        <f>ROUND(E349*J349,2)</f>
        <v>0</v>
      </c>
      <c r="L349" s="182">
        <v>21</v>
      </c>
      <c r="M349" s="182">
        <f>G349*(1+L349/100)</f>
        <v>7260</v>
      </c>
      <c r="N349" s="182">
        <v>0</v>
      </c>
      <c r="O349" s="182">
        <f>ROUND(E349*N349,2)</f>
        <v>0</v>
      </c>
      <c r="P349" s="182">
        <v>0</v>
      </c>
      <c r="Q349" s="182">
        <f>ROUND(E349*P349,2)</f>
        <v>0</v>
      </c>
      <c r="R349" s="182" t="s">
        <v>519</v>
      </c>
      <c r="S349" s="182" t="s">
        <v>185</v>
      </c>
      <c r="T349" s="183" t="s">
        <v>185</v>
      </c>
      <c r="U349" s="160">
        <v>1.1499999999999999</v>
      </c>
      <c r="V349" s="160">
        <f>ROUND(E349*U349,2)</f>
        <v>4.5999999999999996</v>
      </c>
      <c r="W349" s="160"/>
      <c r="X349" s="160" t="s">
        <v>239</v>
      </c>
      <c r="Y349" s="151"/>
      <c r="Z349" s="151"/>
      <c r="AA349" s="151"/>
      <c r="AB349" s="151"/>
      <c r="AC349" s="151"/>
      <c r="AD349" s="151"/>
      <c r="AE349" s="151"/>
      <c r="AF349" s="151"/>
      <c r="AG349" s="151" t="s">
        <v>240</v>
      </c>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1" x14ac:dyDescent="0.25">
      <c r="A350" s="158"/>
      <c r="B350" s="159"/>
      <c r="C350" s="188" t="s">
        <v>350</v>
      </c>
      <c r="D350" s="164"/>
      <c r="E350" s="165"/>
      <c r="F350" s="160"/>
      <c r="G350" s="160"/>
      <c r="H350" s="160"/>
      <c r="I350" s="160"/>
      <c r="J350" s="160"/>
      <c r="K350" s="160"/>
      <c r="L350" s="160"/>
      <c r="M350" s="160"/>
      <c r="N350" s="160"/>
      <c r="O350" s="160"/>
      <c r="P350" s="160"/>
      <c r="Q350" s="160"/>
      <c r="R350" s="160"/>
      <c r="S350" s="160"/>
      <c r="T350" s="160"/>
      <c r="U350" s="160"/>
      <c r="V350" s="160"/>
      <c r="W350" s="160"/>
      <c r="X350" s="160"/>
      <c r="Y350" s="151"/>
      <c r="Z350" s="151"/>
      <c r="AA350" s="151"/>
      <c r="AB350" s="151"/>
      <c r="AC350" s="151"/>
      <c r="AD350" s="151"/>
      <c r="AE350" s="151"/>
      <c r="AF350" s="151"/>
      <c r="AG350" s="151" t="s">
        <v>192</v>
      </c>
      <c r="AH350" s="151">
        <v>0</v>
      </c>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1" x14ac:dyDescent="0.25">
      <c r="A351" s="158"/>
      <c r="B351" s="159"/>
      <c r="C351" s="188" t="s">
        <v>531</v>
      </c>
      <c r="D351" s="164"/>
      <c r="E351" s="165">
        <v>1</v>
      </c>
      <c r="F351" s="160"/>
      <c r="G351" s="160"/>
      <c r="H351" s="160"/>
      <c r="I351" s="160"/>
      <c r="J351" s="160"/>
      <c r="K351" s="160"/>
      <c r="L351" s="160"/>
      <c r="M351" s="160"/>
      <c r="N351" s="160"/>
      <c r="O351" s="160"/>
      <c r="P351" s="160"/>
      <c r="Q351" s="160"/>
      <c r="R351" s="160"/>
      <c r="S351" s="160"/>
      <c r="T351" s="160"/>
      <c r="U351" s="160"/>
      <c r="V351" s="160"/>
      <c r="W351" s="160"/>
      <c r="X351" s="160"/>
      <c r="Y351" s="151"/>
      <c r="Z351" s="151"/>
      <c r="AA351" s="151"/>
      <c r="AB351" s="151"/>
      <c r="AC351" s="151"/>
      <c r="AD351" s="151"/>
      <c r="AE351" s="151"/>
      <c r="AF351" s="151"/>
      <c r="AG351" s="151" t="s">
        <v>192</v>
      </c>
      <c r="AH351" s="151">
        <v>0</v>
      </c>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1" x14ac:dyDescent="0.25">
      <c r="A352" s="158"/>
      <c r="B352" s="159"/>
      <c r="C352" s="188" t="s">
        <v>532</v>
      </c>
      <c r="D352" s="164"/>
      <c r="E352" s="165">
        <v>1</v>
      </c>
      <c r="F352" s="160"/>
      <c r="G352" s="160"/>
      <c r="H352" s="160"/>
      <c r="I352" s="160"/>
      <c r="J352" s="160"/>
      <c r="K352" s="160"/>
      <c r="L352" s="160"/>
      <c r="M352" s="160"/>
      <c r="N352" s="160"/>
      <c r="O352" s="160"/>
      <c r="P352" s="160"/>
      <c r="Q352" s="160"/>
      <c r="R352" s="160"/>
      <c r="S352" s="160"/>
      <c r="T352" s="160"/>
      <c r="U352" s="160"/>
      <c r="V352" s="160"/>
      <c r="W352" s="160"/>
      <c r="X352" s="160"/>
      <c r="Y352" s="151"/>
      <c r="Z352" s="151"/>
      <c r="AA352" s="151"/>
      <c r="AB352" s="151"/>
      <c r="AC352" s="151"/>
      <c r="AD352" s="151"/>
      <c r="AE352" s="151"/>
      <c r="AF352" s="151"/>
      <c r="AG352" s="151" t="s">
        <v>192</v>
      </c>
      <c r="AH352" s="151">
        <v>0</v>
      </c>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outlineLevel="1" x14ac:dyDescent="0.25">
      <c r="A353" s="158"/>
      <c r="B353" s="159"/>
      <c r="C353" s="188" t="s">
        <v>533</v>
      </c>
      <c r="D353" s="164"/>
      <c r="E353" s="165">
        <v>1</v>
      </c>
      <c r="F353" s="160"/>
      <c r="G353" s="160"/>
      <c r="H353" s="160"/>
      <c r="I353" s="160"/>
      <c r="J353" s="160"/>
      <c r="K353" s="160"/>
      <c r="L353" s="160"/>
      <c r="M353" s="160"/>
      <c r="N353" s="160"/>
      <c r="O353" s="160"/>
      <c r="P353" s="160"/>
      <c r="Q353" s="160"/>
      <c r="R353" s="160"/>
      <c r="S353" s="160"/>
      <c r="T353" s="160"/>
      <c r="U353" s="160"/>
      <c r="V353" s="160"/>
      <c r="W353" s="160"/>
      <c r="X353" s="160"/>
      <c r="Y353" s="151"/>
      <c r="Z353" s="151"/>
      <c r="AA353" s="151"/>
      <c r="AB353" s="151"/>
      <c r="AC353" s="151"/>
      <c r="AD353" s="151"/>
      <c r="AE353" s="151"/>
      <c r="AF353" s="151"/>
      <c r="AG353" s="151" t="s">
        <v>192</v>
      </c>
      <c r="AH353" s="151">
        <v>0</v>
      </c>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outlineLevel="1" x14ac:dyDescent="0.25">
      <c r="A354" s="158"/>
      <c r="B354" s="159"/>
      <c r="C354" s="188" t="s">
        <v>534</v>
      </c>
      <c r="D354" s="164"/>
      <c r="E354" s="165">
        <v>1</v>
      </c>
      <c r="F354" s="160"/>
      <c r="G354" s="160"/>
      <c r="H354" s="160"/>
      <c r="I354" s="160"/>
      <c r="J354" s="160"/>
      <c r="K354" s="160"/>
      <c r="L354" s="160"/>
      <c r="M354" s="160"/>
      <c r="N354" s="160"/>
      <c r="O354" s="160"/>
      <c r="P354" s="160"/>
      <c r="Q354" s="160"/>
      <c r="R354" s="160"/>
      <c r="S354" s="160"/>
      <c r="T354" s="160"/>
      <c r="U354" s="160"/>
      <c r="V354" s="160"/>
      <c r="W354" s="160"/>
      <c r="X354" s="160"/>
      <c r="Y354" s="151"/>
      <c r="Z354" s="151"/>
      <c r="AA354" s="151"/>
      <c r="AB354" s="151"/>
      <c r="AC354" s="151"/>
      <c r="AD354" s="151"/>
      <c r="AE354" s="151"/>
      <c r="AF354" s="151"/>
      <c r="AG354" s="151" t="s">
        <v>192</v>
      </c>
      <c r="AH354" s="151">
        <v>0</v>
      </c>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x14ac:dyDescent="0.25">
      <c r="A355" s="167" t="s">
        <v>181</v>
      </c>
      <c r="B355" s="168" t="s">
        <v>124</v>
      </c>
      <c r="C355" s="186" t="s">
        <v>125</v>
      </c>
      <c r="D355" s="169"/>
      <c r="E355" s="170"/>
      <c r="F355" s="171"/>
      <c r="G355" s="171">
        <f>SUMIF(AG356:AG371,"&lt;&gt;NOR",G356:G371)</f>
        <v>83054.399999999994</v>
      </c>
      <c r="H355" s="171"/>
      <c r="I355" s="171">
        <f>SUM(I356:I371)</f>
        <v>0</v>
      </c>
      <c r="J355" s="171"/>
      <c r="K355" s="171">
        <f>SUM(K356:K371)</f>
        <v>0</v>
      </c>
      <c r="L355" s="171"/>
      <c r="M355" s="171">
        <f>SUM(M356:M371)</f>
        <v>100495.82399999999</v>
      </c>
      <c r="N355" s="171"/>
      <c r="O355" s="171">
        <f>SUM(O356:O371)</f>
        <v>0.01</v>
      </c>
      <c r="P355" s="171"/>
      <c r="Q355" s="171">
        <f>SUM(Q356:Q371)</f>
        <v>0</v>
      </c>
      <c r="R355" s="171"/>
      <c r="S355" s="171"/>
      <c r="T355" s="172"/>
      <c r="U355" s="166"/>
      <c r="V355" s="166">
        <f>SUM(V356:V371)</f>
        <v>173.14</v>
      </c>
      <c r="W355" s="166"/>
      <c r="X355" s="166"/>
      <c r="AG355" t="s">
        <v>182</v>
      </c>
    </row>
    <row r="356" spans="1:60" ht="40.799999999999997" outlineLevel="1" x14ac:dyDescent="0.25">
      <c r="A356" s="177">
        <v>31</v>
      </c>
      <c r="B356" s="178" t="s">
        <v>279</v>
      </c>
      <c r="C356" s="187" t="s">
        <v>280</v>
      </c>
      <c r="D356" s="179" t="s">
        <v>237</v>
      </c>
      <c r="E356" s="180">
        <v>302.39999999999998</v>
      </c>
      <c r="F356" s="181">
        <v>131</v>
      </c>
      <c r="G356" s="182">
        <f>ROUND(E356*F356,2)</f>
        <v>39614.400000000001</v>
      </c>
      <c r="H356" s="181"/>
      <c r="I356" s="182">
        <f>ROUND(E356*H356,2)</f>
        <v>0</v>
      </c>
      <c r="J356" s="181"/>
      <c r="K356" s="182">
        <f>ROUND(E356*J356,2)</f>
        <v>0</v>
      </c>
      <c r="L356" s="182">
        <v>21</v>
      </c>
      <c r="M356" s="182">
        <f>G356*(1+L356/100)</f>
        <v>47933.423999999999</v>
      </c>
      <c r="N356" s="182">
        <v>4.0000000000000003E-5</v>
      </c>
      <c r="O356" s="182">
        <f>ROUND(E356*N356,2)</f>
        <v>0.01</v>
      </c>
      <c r="P356" s="182">
        <v>0</v>
      </c>
      <c r="Q356" s="182">
        <f>ROUND(E356*P356,2)</f>
        <v>0</v>
      </c>
      <c r="R356" s="182" t="s">
        <v>281</v>
      </c>
      <c r="S356" s="182" t="s">
        <v>185</v>
      </c>
      <c r="T356" s="183" t="s">
        <v>185</v>
      </c>
      <c r="U356" s="160">
        <v>0.308</v>
      </c>
      <c r="V356" s="160">
        <f>ROUND(E356*U356,2)</f>
        <v>93.14</v>
      </c>
      <c r="W356" s="160"/>
      <c r="X356" s="160" t="s">
        <v>239</v>
      </c>
      <c r="Y356" s="151"/>
      <c r="Z356" s="151"/>
      <c r="AA356" s="151"/>
      <c r="AB356" s="151"/>
      <c r="AC356" s="151"/>
      <c r="AD356" s="151"/>
      <c r="AE356" s="151"/>
      <c r="AF356" s="151"/>
      <c r="AG356" s="151" t="s">
        <v>282</v>
      </c>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1" x14ac:dyDescent="0.25">
      <c r="A357" s="158"/>
      <c r="B357" s="159"/>
      <c r="C357" s="188" t="s">
        <v>350</v>
      </c>
      <c r="D357" s="164"/>
      <c r="E357" s="165"/>
      <c r="F357" s="160"/>
      <c r="G357" s="160"/>
      <c r="H357" s="160"/>
      <c r="I357" s="160"/>
      <c r="J357" s="160"/>
      <c r="K357" s="160"/>
      <c r="L357" s="160"/>
      <c r="M357" s="160"/>
      <c r="N357" s="160"/>
      <c r="O357" s="160"/>
      <c r="P357" s="160"/>
      <c r="Q357" s="160"/>
      <c r="R357" s="160"/>
      <c r="S357" s="160"/>
      <c r="T357" s="160"/>
      <c r="U357" s="160"/>
      <c r="V357" s="160"/>
      <c r="W357" s="160"/>
      <c r="X357" s="160"/>
      <c r="Y357" s="151"/>
      <c r="Z357" s="151"/>
      <c r="AA357" s="151"/>
      <c r="AB357" s="151"/>
      <c r="AC357" s="151"/>
      <c r="AD357" s="151"/>
      <c r="AE357" s="151"/>
      <c r="AF357" s="151"/>
      <c r="AG357" s="151" t="s">
        <v>192</v>
      </c>
      <c r="AH357" s="151">
        <v>0</v>
      </c>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1" x14ac:dyDescent="0.25">
      <c r="A358" s="158"/>
      <c r="B358" s="159"/>
      <c r="C358" s="188" t="s">
        <v>544</v>
      </c>
      <c r="D358" s="164"/>
      <c r="E358" s="165">
        <v>8.9</v>
      </c>
      <c r="F358" s="160"/>
      <c r="G358" s="160"/>
      <c r="H358" s="160"/>
      <c r="I358" s="160"/>
      <c r="J358" s="160"/>
      <c r="K358" s="160"/>
      <c r="L358" s="160"/>
      <c r="M358" s="160"/>
      <c r="N358" s="160"/>
      <c r="O358" s="160"/>
      <c r="P358" s="160"/>
      <c r="Q358" s="160"/>
      <c r="R358" s="160"/>
      <c r="S358" s="160"/>
      <c r="T358" s="160"/>
      <c r="U358" s="160"/>
      <c r="V358" s="160"/>
      <c r="W358" s="160"/>
      <c r="X358" s="160"/>
      <c r="Y358" s="151"/>
      <c r="Z358" s="151"/>
      <c r="AA358" s="151"/>
      <c r="AB358" s="151"/>
      <c r="AC358" s="151"/>
      <c r="AD358" s="151"/>
      <c r="AE358" s="151"/>
      <c r="AF358" s="151"/>
      <c r="AG358" s="151" t="s">
        <v>192</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1" x14ac:dyDescent="0.25">
      <c r="A359" s="158"/>
      <c r="B359" s="159"/>
      <c r="C359" s="188" t="s">
        <v>545</v>
      </c>
      <c r="D359" s="164"/>
      <c r="E359" s="165">
        <v>68.599999999999994</v>
      </c>
      <c r="F359" s="160"/>
      <c r="G359" s="160"/>
      <c r="H359" s="160"/>
      <c r="I359" s="160"/>
      <c r="J359" s="160"/>
      <c r="K359" s="160"/>
      <c r="L359" s="160"/>
      <c r="M359" s="160"/>
      <c r="N359" s="160"/>
      <c r="O359" s="160"/>
      <c r="P359" s="160"/>
      <c r="Q359" s="160"/>
      <c r="R359" s="160"/>
      <c r="S359" s="160"/>
      <c r="T359" s="160"/>
      <c r="U359" s="160"/>
      <c r="V359" s="160"/>
      <c r="W359" s="160"/>
      <c r="X359" s="160"/>
      <c r="Y359" s="151"/>
      <c r="Z359" s="151"/>
      <c r="AA359" s="151"/>
      <c r="AB359" s="151"/>
      <c r="AC359" s="151"/>
      <c r="AD359" s="151"/>
      <c r="AE359" s="151"/>
      <c r="AF359" s="151"/>
      <c r="AG359" s="151" t="s">
        <v>192</v>
      </c>
      <c r="AH359" s="151">
        <v>0</v>
      </c>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1" x14ac:dyDescent="0.25">
      <c r="A360" s="158"/>
      <c r="B360" s="159"/>
      <c r="C360" s="188" t="s">
        <v>546</v>
      </c>
      <c r="D360" s="164"/>
      <c r="E360" s="165">
        <v>35.9</v>
      </c>
      <c r="F360" s="160"/>
      <c r="G360" s="160"/>
      <c r="H360" s="160"/>
      <c r="I360" s="160"/>
      <c r="J360" s="160"/>
      <c r="K360" s="160"/>
      <c r="L360" s="160"/>
      <c r="M360" s="160"/>
      <c r="N360" s="160"/>
      <c r="O360" s="160"/>
      <c r="P360" s="160"/>
      <c r="Q360" s="160"/>
      <c r="R360" s="160"/>
      <c r="S360" s="160"/>
      <c r="T360" s="160"/>
      <c r="U360" s="160"/>
      <c r="V360" s="160"/>
      <c r="W360" s="160"/>
      <c r="X360" s="160"/>
      <c r="Y360" s="151"/>
      <c r="Z360" s="151"/>
      <c r="AA360" s="151"/>
      <c r="AB360" s="151"/>
      <c r="AC360" s="151"/>
      <c r="AD360" s="151"/>
      <c r="AE360" s="151"/>
      <c r="AF360" s="151"/>
      <c r="AG360" s="151" t="s">
        <v>192</v>
      </c>
      <c r="AH360" s="151">
        <v>0</v>
      </c>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1" x14ac:dyDescent="0.25">
      <c r="A361" s="158"/>
      <c r="B361" s="159"/>
      <c r="C361" s="188" t="s">
        <v>547</v>
      </c>
      <c r="D361" s="164"/>
      <c r="E361" s="165">
        <v>36.4</v>
      </c>
      <c r="F361" s="160"/>
      <c r="G361" s="160"/>
      <c r="H361" s="160"/>
      <c r="I361" s="160"/>
      <c r="J361" s="160"/>
      <c r="K361" s="160"/>
      <c r="L361" s="160"/>
      <c r="M361" s="160"/>
      <c r="N361" s="160"/>
      <c r="O361" s="160"/>
      <c r="P361" s="160"/>
      <c r="Q361" s="160"/>
      <c r="R361" s="160"/>
      <c r="S361" s="160"/>
      <c r="T361" s="160"/>
      <c r="U361" s="160"/>
      <c r="V361" s="160"/>
      <c r="W361" s="160"/>
      <c r="X361" s="160"/>
      <c r="Y361" s="151"/>
      <c r="Z361" s="151"/>
      <c r="AA361" s="151"/>
      <c r="AB361" s="151"/>
      <c r="AC361" s="151"/>
      <c r="AD361" s="151"/>
      <c r="AE361" s="151"/>
      <c r="AF361" s="151"/>
      <c r="AG361" s="151" t="s">
        <v>192</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1" x14ac:dyDescent="0.25">
      <c r="A362" s="158"/>
      <c r="B362" s="159"/>
      <c r="C362" s="188" t="s">
        <v>548</v>
      </c>
      <c r="D362" s="164"/>
      <c r="E362" s="165">
        <v>98.3</v>
      </c>
      <c r="F362" s="160"/>
      <c r="G362" s="160"/>
      <c r="H362" s="160"/>
      <c r="I362" s="160"/>
      <c r="J362" s="160"/>
      <c r="K362" s="160"/>
      <c r="L362" s="160"/>
      <c r="M362" s="160"/>
      <c r="N362" s="160"/>
      <c r="O362" s="160"/>
      <c r="P362" s="160"/>
      <c r="Q362" s="160"/>
      <c r="R362" s="160"/>
      <c r="S362" s="160"/>
      <c r="T362" s="160"/>
      <c r="U362" s="160"/>
      <c r="V362" s="160"/>
      <c r="W362" s="160"/>
      <c r="X362" s="160"/>
      <c r="Y362" s="151"/>
      <c r="Z362" s="151"/>
      <c r="AA362" s="151"/>
      <c r="AB362" s="151"/>
      <c r="AC362" s="151"/>
      <c r="AD362" s="151"/>
      <c r="AE362" s="151"/>
      <c r="AF362" s="151"/>
      <c r="AG362" s="151" t="s">
        <v>192</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5">
      <c r="A363" s="158"/>
      <c r="B363" s="159"/>
      <c r="C363" s="188" t="s">
        <v>549</v>
      </c>
      <c r="D363" s="164"/>
      <c r="E363" s="165">
        <v>54.3</v>
      </c>
      <c r="F363" s="160"/>
      <c r="G363" s="160"/>
      <c r="H363" s="160"/>
      <c r="I363" s="160"/>
      <c r="J363" s="160"/>
      <c r="K363" s="160"/>
      <c r="L363" s="160"/>
      <c r="M363" s="160"/>
      <c r="N363" s="160"/>
      <c r="O363" s="160"/>
      <c r="P363" s="160"/>
      <c r="Q363" s="160"/>
      <c r="R363" s="160"/>
      <c r="S363" s="160"/>
      <c r="T363" s="160"/>
      <c r="U363" s="160"/>
      <c r="V363" s="160"/>
      <c r="W363" s="160"/>
      <c r="X363" s="160"/>
      <c r="Y363" s="151"/>
      <c r="Z363" s="151"/>
      <c r="AA363" s="151"/>
      <c r="AB363" s="151"/>
      <c r="AC363" s="151"/>
      <c r="AD363" s="151"/>
      <c r="AE363" s="151"/>
      <c r="AF363" s="151"/>
      <c r="AG363" s="151" t="s">
        <v>192</v>
      </c>
      <c r="AH363" s="151">
        <v>0</v>
      </c>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outlineLevel="1" x14ac:dyDescent="0.25">
      <c r="A364" s="177">
        <v>32</v>
      </c>
      <c r="B364" s="178" t="s">
        <v>550</v>
      </c>
      <c r="C364" s="187" t="s">
        <v>551</v>
      </c>
      <c r="D364" s="179" t="s">
        <v>255</v>
      </c>
      <c r="E364" s="180">
        <v>1</v>
      </c>
      <c r="F364" s="181">
        <v>5600</v>
      </c>
      <c r="G364" s="182">
        <f>ROUND(E364*F364,2)</f>
        <v>5600</v>
      </c>
      <c r="H364" s="181"/>
      <c r="I364" s="182">
        <f>ROUND(E364*H364,2)</f>
        <v>0</v>
      </c>
      <c r="J364" s="181"/>
      <c r="K364" s="182">
        <f>ROUND(E364*J364,2)</f>
        <v>0</v>
      </c>
      <c r="L364" s="182">
        <v>21</v>
      </c>
      <c r="M364" s="182">
        <f>G364*(1+L364/100)</f>
        <v>6776</v>
      </c>
      <c r="N364" s="182">
        <v>0</v>
      </c>
      <c r="O364" s="182">
        <f>ROUND(E364*N364,2)</f>
        <v>0</v>
      </c>
      <c r="P364" s="182">
        <v>0</v>
      </c>
      <c r="Q364" s="182">
        <f>ROUND(E364*P364,2)</f>
        <v>0</v>
      </c>
      <c r="R364" s="182"/>
      <c r="S364" s="182" t="s">
        <v>277</v>
      </c>
      <c r="T364" s="183" t="s">
        <v>186</v>
      </c>
      <c r="U364" s="160">
        <v>0</v>
      </c>
      <c r="V364" s="160">
        <f>ROUND(E364*U364,2)</f>
        <v>0</v>
      </c>
      <c r="W364" s="160"/>
      <c r="X364" s="160" t="s">
        <v>239</v>
      </c>
      <c r="Y364" s="151"/>
      <c r="Z364" s="151"/>
      <c r="AA364" s="151"/>
      <c r="AB364" s="151"/>
      <c r="AC364" s="151"/>
      <c r="AD364" s="151"/>
      <c r="AE364" s="151"/>
      <c r="AF364" s="151"/>
      <c r="AG364" s="151" t="s">
        <v>240</v>
      </c>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1" x14ac:dyDescent="0.25">
      <c r="A365" s="158"/>
      <c r="B365" s="159"/>
      <c r="C365" s="188" t="s">
        <v>350</v>
      </c>
      <c r="D365" s="164"/>
      <c r="E365" s="165"/>
      <c r="F365" s="160"/>
      <c r="G365" s="160"/>
      <c r="H365" s="160"/>
      <c r="I365" s="160"/>
      <c r="J365" s="160"/>
      <c r="K365" s="160"/>
      <c r="L365" s="160"/>
      <c r="M365" s="160"/>
      <c r="N365" s="160"/>
      <c r="O365" s="160"/>
      <c r="P365" s="160"/>
      <c r="Q365" s="160"/>
      <c r="R365" s="160"/>
      <c r="S365" s="160"/>
      <c r="T365" s="160"/>
      <c r="U365" s="160"/>
      <c r="V365" s="160"/>
      <c r="W365" s="160"/>
      <c r="X365" s="160"/>
      <c r="Y365" s="151"/>
      <c r="Z365" s="151"/>
      <c r="AA365" s="151"/>
      <c r="AB365" s="151"/>
      <c r="AC365" s="151"/>
      <c r="AD365" s="151"/>
      <c r="AE365" s="151"/>
      <c r="AF365" s="151"/>
      <c r="AG365" s="151" t="s">
        <v>192</v>
      </c>
      <c r="AH365" s="151">
        <v>0</v>
      </c>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outlineLevel="1" x14ac:dyDescent="0.25">
      <c r="A366" s="158"/>
      <c r="B366" s="159"/>
      <c r="C366" s="188" t="s">
        <v>552</v>
      </c>
      <c r="D366" s="164"/>
      <c r="E366" s="165">
        <v>1</v>
      </c>
      <c r="F366" s="160"/>
      <c r="G366" s="160"/>
      <c r="H366" s="160"/>
      <c r="I366" s="160"/>
      <c r="J366" s="160"/>
      <c r="K366" s="160"/>
      <c r="L366" s="160"/>
      <c r="M366" s="160"/>
      <c r="N366" s="160"/>
      <c r="O366" s="160"/>
      <c r="P366" s="160"/>
      <c r="Q366" s="160"/>
      <c r="R366" s="160"/>
      <c r="S366" s="160"/>
      <c r="T366" s="160"/>
      <c r="U366" s="160"/>
      <c r="V366" s="160"/>
      <c r="W366" s="160"/>
      <c r="X366" s="160"/>
      <c r="Y366" s="151"/>
      <c r="Z366" s="151"/>
      <c r="AA366" s="151"/>
      <c r="AB366" s="151"/>
      <c r="AC366" s="151"/>
      <c r="AD366" s="151"/>
      <c r="AE366" s="151"/>
      <c r="AF366" s="151"/>
      <c r="AG366" s="151" t="s">
        <v>192</v>
      </c>
      <c r="AH366" s="151">
        <v>0</v>
      </c>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1" x14ac:dyDescent="0.25">
      <c r="A367" s="177">
        <v>33</v>
      </c>
      <c r="B367" s="178" t="s">
        <v>283</v>
      </c>
      <c r="C367" s="187" t="s">
        <v>284</v>
      </c>
      <c r="D367" s="179" t="s">
        <v>198</v>
      </c>
      <c r="E367" s="180">
        <v>80</v>
      </c>
      <c r="F367" s="181">
        <v>473</v>
      </c>
      <c r="G367" s="182">
        <f>ROUND(E367*F367,2)</f>
        <v>37840</v>
      </c>
      <c r="H367" s="181"/>
      <c r="I367" s="182">
        <f>ROUND(E367*H367,2)</f>
        <v>0</v>
      </c>
      <c r="J367" s="181"/>
      <c r="K367" s="182">
        <f>ROUND(E367*J367,2)</f>
        <v>0</v>
      </c>
      <c r="L367" s="182">
        <v>21</v>
      </c>
      <c r="M367" s="182">
        <f>G367*(1+L367/100)</f>
        <v>45786.400000000001</v>
      </c>
      <c r="N367" s="182">
        <v>0</v>
      </c>
      <c r="O367" s="182">
        <f>ROUND(E367*N367,2)</f>
        <v>0</v>
      </c>
      <c r="P367" s="182">
        <v>0</v>
      </c>
      <c r="Q367" s="182">
        <f>ROUND(E367*P367,2)</f>
        <v>0</v>
      </c>
      <c r="R367" s="182" t="s">
        <v>199</v>
      </c>
      <c r="S367" s="182" t="s">
        <v>185</v>
      </c>
      <c r="T367" s="183" t="s">
        <v>185</v>
      </c>
      <c r="U367" s="160">
        <v>1</v>
      </c>
      <c r="V367" s="160">
        <f>ROUND(E367*U367,2)</f>
        <v>80</v>
      </c>
      <c r="W367" s="160"/>
      <c r="X367" s="160" t="s">
        <v>200</v>
      </c>
      <c r="Y367" s="151"/>
      <c r="Z367" s="151"/>
      <c r="AA367" s="151"/>
      <c r="AB367" s="151"/>
      <c r="AC367" s="151"/>
      <c r="AD367" s="151"/>
      <c r="AE367" s="151"/>
      <c r="AF367" s="151"/>
      <c r="AG367" s="151" t="s">
        <v>201</v>
      </c>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1" x14ac:dyDescent="0.25">
      <c r="A368" s="158"/>
      <c r="B368" s="159"/>
      <c r="C368" s="188" t="s">
        <v>350</v>
      </c>
      <c r="D368" s="164"/>
      <c r="E368" s="165"/>
      <c r="F368" s="160"/>
      <c r="G368" s="160"/>
      <c r="H368" s="160"/>
      <c r="I368" s="160"/>
      <c r="J368" s="160"/>
      <c r="K368" s="160"/>
      <c r="L368" s="160"/>
      <c r="M368" s="160"/>
      <c r="N368" s="160"/>
      <c r="O368" s="160"/>
      <c r="P368" s="160"/>
      <c r="Q368" s="160"/>
      <c r="R368" s="160"/>
      <c r="S368" s="160"/>
      <c r="T368" s="160"/>
      <c r="U368" s="160"/>
      <c r="V368" s="160"/>
      <c r="W368" s="160"/>
      <c r="X368" s="160"/>
      <c r="Y368" s="151"/>
      <c r="Z368" s="151"/>
      <c r="AA368" s="151"/>
      <c r="AB368" s="151"/>
      <c r="AC368" s="151"/>
      <c r="AD368" s="151"/>
      <c r="AE368" s="151"/>
      <c r="AF368" s="151"/>
      <c r="AG368" s="151" t="s">
        <v>192</v>
      </c>
      <c r="AH368" s="151">
        <v>0</v>
      </c>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1" x14ac:dyDescent="0.25">
      <c r="A369" s="158"/>
      <c r="B369" s="159"/>
      <c r="C369" s="188" t="s">
        <v>553</v>
      </c>
      <c r="D369" s="164"/>
      <c r="E369" s="165">
        <v>50</v>
      </c>
      <c r="F369" s="160"/>
      <c r="G369" s="160"/>
      <c r="H369" s="160"/>
      <c r="I369" s="160"/>
      <c r="J369" s="160"/>
      <c r="K369" s="160"/>
      <c r="L369" s="160"/>
      <c r="M369" s="160"/>
      <c r="N369" s="160"/>
      <c r="O369" s="160"/>
      <c r="P369" s="160"/>
      <c r="Q369" s="160"/>
      <c r="R369" s="160"/>
      <c r="S369" s="160"/>
      <c r="T369" s="160"/>
      <c r="U369" s="160"/>
      <c r="V369" s="160"/>
      <c r="W369" s="160"/>
      <c r="X369" s="160"/>
      <c r="Y369" s="151"/>
      <c r="Z369" s="151"/>
      <c r="AA369" s="151"/>
      <c r="AB369" s="151"/>
      <c r="AC369" s="151"/>
      <c r="AD369" s="151"/>
      <c r="AE369" s="151"/>
      <c r="AF369" s="151"/>
      <c r="AG369" s="151" t="s">
        <v>192</v>
      </c>
      <c r="AH369" s="151">
        <v>0</v>
      </c>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outlineLevel="1" x14ac:dyDescent="0.25">
      <c r="A370" s="158"/>
      <c r="B370" s="159"/>
      <c r="C370" s="188" t="s">
        <v>554</v>
      </c>
      <c r="D370" s="164"/>
      <c r="E370" s="165">
        <v>10</v>
      </c>
      <c r="F370" s="160"/>
      <c r="G370" s="160"/>
      <c r="H370" s="160"/>
      <c r="I370" s="160"/>
      <c r="J370" s="160"/>
      <c r="K370" s="160"/>
      <c r="L370" s="160"/>
      <c r="M370" s="160"/>
      <c r="N370" s="160"/>
      <c r="O370" s="160"/>
      <c r="P370" s="160"/>
      <c r="Q370" s="160"/>
      <c r="R370" s="160"/>
      <c r="S370" s="160"/>
      <c r="T370" s="160"/>
      <c r="U370" s="160"/>
      <c r="V370" s="160"/>
      <c r="W370" s="160"/>
      <c r="X370" s="160"/>
      <c r="Y370" s="151"/>
      <c r="Z370" s="151"/>
      <c r="AA370" s="151"/>
      <c r="AB370" s="151"/>
      <c r="AC370" s="151"/>
      <c r="AD370" s="151"/>
      <c r="AE370" s="151"/>
      <c r="AF370" s="151"/>
      <c r="AG370" s="151" t="s">
        <v>192</v>
      </c>
      <c r="AH370" s="151">
        <v>0</v>
      </c>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1" x14ac:dyDescent="0.25">
      <c r="A371" s="158"/>
      <c r="B371" s="159"/>
      <c r="C371" s="188" t="s">
        <v>555</v>
      </c>
      <c r="D371" s="164"/>
      <c r="E371" s="165">
        <v>20</v>
      </c>
      <c r="F371" s="160"/>
      <c r="G371" s="160"/>
      <c r="H371" s="160"/>
      <c r="I371" s="160"/>
      <c r="J371" s="160"/>
      <c r="K371" s="160"/>
      <c r="L371" s="160"/>
      <c r="M371" s="160"/>
      <c r="N371" s="160"/>
      <c r="O371" s="160"/>
      <c r="P371" s="160"/>
      <c r="Q371" s="160"/>
      <c r="R371" s="160"/>
      <c r="S371" s="160"/>
      <c r="T371" s="160"/>
      <c r="U371" s="160"/>
      <c r="V371" s="160"/>
      <c r="W371" s="160"/>
      <c r="X371" s="160"/>
      <c r="Y371" s="151"/>
      <c r="Z371" s="151"/>
      <c r="AA371" s="151"/>
      <c r="AB371" s="151"/>
      <c r="AC371" s="151"/>
      <c r="AD371" s="151"/>
      <c r="AE371" s="151"/>
      <c r="AF371" s="151"/>
      <c r="AG371" s="151" t="s">
        <v>192</v>
      </c>
      <c r="AH371" s="151">
        <v>0</v>
      </c>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x14ac:dyDescent="0.25">
      <c r="A372" s="167" t="s">
        <v>181</v>
      </c>
      <c r="B372" s="168" t="s">
        <v>126</v>
      </c>
      <c r="C372" s="186" t="s">
        <v>127</v>
      </c>
      <c r="D372" s="169"/>
      <c r="E372" s="170"/>
      <c r="F372" s="171"/>
      <c r="G372" s="171">
        <f>SUMIF(AG373:AG421,"&lt;&gt;NOR",G373:G421)</f>
        <v>68102.98</v>
      </c>
      <c r="H372" s="171"/>
      <c r="I372" s="171">
        <f>SUM(I373:I421)</f>
        <v>0</v>
      </c>
      <c r="J372" s="171"/>
      <c r="K372" s="171">
        <f>SUM(K373:K421)</f>
        <v>0</v>
      </c>
      <c r="L372" s="171"/>
      <c r="M372" s="171">
        <f>SUM(M373:M421)</f>
        <v>82404.605800000005</v>
      </c>
      <c r="N372" s="171"/>
      <c r="O372" s="171">
        <f>SUM(O373:O421)</f>
        <v>0</v>
      </c>
      <c r="P372" s="171"/>
      <c r="Q372" s="171">
        <f>SUM(Q373:Q421)</f>
        <v>2.0499999999999998</v>
      </c>
      <c r="R372" s="171"/>
      <c r="S372" s="171"/>
      <c r="T372" s="172"/>
      <c r="U372" s="166"/>
      <c r="V372" s="166">
        <f>SUM(V373:V421)</f>
        <v>92.63</v>
      </c>
      <c r="W372" s="166"/>
      <c r="X372" s="166"/>
      <c r="AG372" t="s">
        <v>182</v>
      </c>
    </row>
    <row r="373" spans="1:60" outlineLevel="1" x14ac:dyDescent="0.25">
      <c r="A373" s="177">
        <v>34</v>
      </c>
      <c r="B373" s="178" t="s">
        <v>556</v>
      </c>
      <c r="C373" s="187" t="s">
        <v>557</v>
      </c>
      <c r="D373" s="179" t="s">
        <v>255</v>
      </c>
      <c r="E373" s="180">
        <v>2</v>
      </c>
      <c r="F373" s="181">
        <v>219.6</v>
      </c>
      <c r="G373" s="182">
        <f>ROUND(E373*F373,2)</f>
        <v>439.2</v>
      </c>
      <c r="H373" s="181"/>
      <c r="I373" s="182">
        <f>ROUND(E373*H373,2)</f>
        <v>0</v>
      </c>
      <c r="J373" s="181"/>
      <c r="K373" s="182">
        <f>ROUND(E373*J373,2)</f>
        <v>0</v>
      </c>
      <c r="L373" s="182">
        <v>21</v>
      </c>
      <c r="M373" s="182">
        <f>G373*(1+L373/100)</f>
        <v>531.43200000000002</v>
      </c>
      <c r="N373" s="182">
        <v>1.6199999999999999E-3</v>
      </c>
      <c r="O373" s="182">
        <f>ROUND(E373*N373,2)</f>
        <v>0</v>
      </c>
      <c r="P373" s="182">
        <v>7.4999999999999997E-2</v>
      </c>
      <c r="Q373" s="182">
        <f>ROUND(E373*P373,2)</f>
        <v>0.15</v>
      </c>
      <c r="R373" s="182" t="s">
        <v>289</v>
      </c>
      <c r="S373" s="182" t="s">
        <v>185</v>
      </c>
      <c r="T373" s="183" t="s">
        <v>185</v>
      </c>
      <c r="U373" s="160">
        <v>2.1269999999999998</v>
      </c>
      <c r="V373" s="160">
        <f>ROUND(E373*U373,2)</f>
        <v>4.25</v>
      </c>
      <c r="W373" s="160"/>
      <c r="X373" s="160" t="s">
        <v>239</v>
      </c>
      <c r="Y373" s="151"/>
      <c r="Z373" s="151"/>
      <c r="AA373" s="151"/>
      <c r="AB373" s="151"/>
      <c r="AC373" s="151"/>
      <c r="AD373" s="151"/>
      <c r="AE373" s="151"/>
      <c r="AF373" s="151"/>
      <c r="AG373" s="151" t="s">
        <v>240</v>
      </c>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row>
    <row r="374" spans="1:60" outlineLevel="1" x14ac:dyDescent="0.25">
      <c r="A374" s="158"/>
      <c r="B374" s="159"/>
      <c r="C374" s="269" t="s">
        <v>558</v>
      </c>
      <c r="D374" s="270"/>
      <c r="E374" s="270"/>
      <c r="F374" s="270"/>
      <c r="G374" s="270"/>
      <c r="H374" s="160"/>
      <c r="I374" s="160"/>
      <c r="J374" s="160"/>
      <c r="K374" s="160"/>
      <c r="L374" s="160"/>
      <c r="M374" s="160"/>
      <c r="N374" s="160"/>
      <c r="O374" s="160"/>
      <c r="P374" s="160"/>
      <c r="Q374" s="160"/>
      <c r="R374" s="160"/>
      <c r="S374" s="160"/>
      <c r="T374" s="160"/>
      <c r="U374" s="160"/>
      <c r="V374" s="160"/>
      <c r="W374" s="160"/>
      <c r="X374" s="160"/>
      <c r="Y374" s="151"/>
      <c r="Z374" s="151"/>
      <c r="AA374" s="151"/>
      <c r="AB374" s="151"/>
      <c r="AC374" s="151"/>
      <c r="AD374" s="151"/>
      <c r="AE374" s="151"/>
      <c r="AF374" s="151"/>
      <c r="AG374" s="151" t="s">
        <v>251</v>
      </c>
      <c r="AH374" s="151"/>
      <c r="AI374" s="151"/>
      <c r="AJ374" s="151"/>
      <c r="AK374" s="151"/>
      <c r="AL374" s="151"/>
      <c r="AM374" s="151"/>
      <c r="AN374" s="151"/>
      <c r="AO374" s="151"/>
      <c r="AP374" s="151"/>
      <c r="AQ374" s="151"/>
      <c r="AR374" s="151"/>
      <c r="AS374" s="151"/>
      <c r="AT374" s="151"/>
      <c r="AU374" s="151"/>
      <c r="AV374" s="151"/>
      <c r="AW374" s="151"/>
      <c r="AX374" s="151"/>
      <c r="AY374" s="151"/>
      <c r="AZ374" s="151"/>
      <c r="BA374" s="184" t="str">
        <f>C374</f>
        <v>při jeho výměně pro jakoukoliv délku uložení, včetně pomocného lešení o výšce podlahy do 1900 mm a pro zatížení do 1,5 kPa  (150 kg/m2),</v>
      </c>
      <c r="BB374" s="151"/>
      <c r="BC374" s="151"/>
      <c r="BD374" s="151"/>
      <c r="BE374" s="151"/>
      <c r="BF374" s="151"/>
      <c r="BG374" s="151"/>
      <c r="BH374" s="151"/>
    </row>
    <row r="375" spans="1:60" outlineLevel="1" x14ac:dyDescent="0.25">
      <c r="A375" s="158"/>
      <c r="B375" s="159"/>
      <c r="C375" s="188" t="s">
        <v>350</v>
      </c>
      <c r="D375" s="164"/>
      <c r="E375" s="165"/>
      <c r="F375" s="160"/>
      <c r="G375" s="160"/>
      <c r="H375" s="160"/>
      <c r="I375" s="160"/>
      <c r="J375" s="160"/>
      <c r="K375" s="160"/>
      <c r="L375" s="160"/>
      <c r="M375" s="160"/>
      <c r="N375" s="160"/>
      <c r="O375" s="160"/>
      <c r="P375" s="160"/>
      <c r="Q375" s="160"/>
      <c r="R375" s="160"/>
      <c r="S375" s="160"/>
      <c r="T375" s="160"/>
      <c r="U375" s="160"/>
      <c r="V375" s="160"/>
      <c r="W375" s="160"/>
      <c r="X375" s="160"/>
      <c r="Y375" s="151"/>
      <c r="Z375" s="151"/>
      <c r="AA375" s="151"/>
      <c r="AB375" s="151"/>
      <c r="AC375" s="151"/>
      <c r="AD375" s="151"/>
      <c r="AE375" s="151"/>
      <c r="AF375" s="151"/>
      <c r="AG375" s="151" t="s">
        <v>192</v>
      </c>
      <c r="AH375" s="151">
        <v>0</v>
      </c>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outlineLevel="1" x14ac:dyDescent="0.25">
      <c r="A376" s="158"/>
      <c r="B376" s="159"/>
      <c r="C376" s="188" t="s">
        <v>559</v>
      </c>
      <c r="D376" s="164"/>
      <c r="E376" s="165">
        <v>1</v>
      </c>
      <c r="F376" s="160"/>
      <c r="G376" s="160"/>
      <c r="H376" s="160"/>
      <c r="I376" s="160"/>
      <c r="J376" s="160"/>
      <c r="K376" s="160"/>
      <c r="L376" s="160"/>
      <c r="M376" s="160"/>
      <c r="N376" s="160"/>
      <c r="O376" s="160"/>
      <c r="P376" s="160"/>
      <c r="Q376" s="160"/>
      <c r="R376" s="160"/>
      <c r="S376" s="160"/>
      <c r="T376" s="160"/>
      <c r="U376" s="160"/>
      <c r="V376" s="160"/>
      <c r="W376" s="160"/>
      <c r="X376" s="160"/>
      <c r="Y376" s="151"/>
      <c r="Z376" s="151"/>
      <c r="AA376" s="151"/>
      <c r="AB376" s="151"/>
      <c r="AC376" s="151"/>
      <c r="AD376" s="151"/>
      <c r="AE376" s="151"/>
      <c r="AF376" s="151"/>
      <c r="AG376" s="151" t="s">
        <v>192</v>
      </c>
      <c r="AH376" s="151">
        <v>0</v>
      </c>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1" x14ac:dyDescent="0.25">
      <c r="A377" s="158"/>
      <c r="B377" s="159"/>
      <c r="C377" s="188" t="s">
        <v>560</v>
      </c>
      <c r="D377" s="164"/>
      <c r="E377" s="165">
        <v>1</v>
      </c>
      <c r="F377" s="160"/>
      <c r="G377" s="160"/>
      <c r="H377" s="160"/>
      <c r="I377" s="160"/>
      <c r="J377" s="160"/>
      <c r="K377" s="160"/>
      <c r="L377" s="160"/>
      <c r="M377" s="160"/>
      <c r="N377" s="160"/>
      <c r="O377" s="160"/>
      <c r="P377" s="160"/>
      <c r="Q377" s="160"/>
      <c r="R377" s="160"/>
      <c r="S377" s="160"/>
      <c r="T377" s="160"/>
      <c r="U377" s="160"/>
      <c r="V377" s="160"/>
      <c r="W377" s="160"/>
      <c r="X377" s="160"/>
      <c r="Y377" s="151"/>
      <c r="Z377" s="151"/>
      <c r="AA377" s="151"/>
      <c r="AB377" s="151"/>
      <c r="AC377" s="151"/>
      <c r="AD377" s="151"/>
      <c r="AE377" s="151"/>
      <c r="AF377" s="151"/>
      <c r="AG377" s="151" t="s">
        <v>192</v>
      </c>
      <c r="AH377" s="151">
        <v>0</v>
      </c>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ht="20.399999999999999" outlineLevel="1" x14ac:dyDescent="0.25">
      <c r="A378" s="177">
        <v>35</v>
      </c>
      <c r="B378" s="178" t="s">
        <v>561</v>
      </c>
      <c r="C378" s="187" t="s">
        <v>562</v>
      </c>
      <c r="D378" s="179" t="s">
        <v>276</v>
      </c>
      <c r="E378" s="180">
        <v>1.056</v>
      </c>
      <c r="F378" s="181">
        <v>1393</v>
      </c>
      <c r="G378" s="182">
        <f>ROUND(E378*F378,2)</f>
        <v>1471.01</v>
      </c>
      <c r="H378" s="181"/>
      <c r="I378" s="182">
        <f>ROUND(E378*H378,2)</f>
        <v>0</v>
      </c>
      <c r="J378" s="181"/>
      <c r="K378" s="182">
        <f>ROUND(E378*J378,2)</f>
        <v>0</v>
      </c>
      <c r="L378" s="182">
        <v>21</v>
      </c>
      <c r="M378" s="182">
        <f>G378*(1+L378/100)</f>
        <v>1779.9221</v>
      </c>
      <c r="N378" s="182">
        <v>1.82E-3</v>
      </c>
      <c r="O378" s="182">
        <f>ROUND(E378*N378,2)</f>
        <v>0</v>
      </c>
      <c r="P378" s="182">
        <v>1.8</v>
      </c>
      <c r="Q378" s="182">
        <f>ROUND(E378*P378,2)</f>
        <v>1.9</v>
      </c>
      <c r="R378" s="182" t="s">
        <v>289</v>
      </c>
      <c r="S378" s="182" t="s">
        <v>185</v>
      </c>
      <c r="T378" s="183" t="s">
        <v>185</v>
      </c>
      <c r="U378" s="160">
        <v>3.1960000000000002</v>
      </c>
      <c r="V378" s="160">
        <f>ROUND(E378*U378,2)</f>
        <v>3.37</v>
      </c>
      <c r="W378" s="160"/>
      <c r="X378" s="160" t="s">
        <v>239</v>
      </c>
      <c r="Y378" s="151"/>
      <c r="Z378" s="151"/>
      <c r="AA378" s="151"/>
      <c r="AB378" s="151"/>
      <c r="AC378" s="151"/>
      <c r="AD378" s="151"/>
      <c r="AE378" s="151"/>
      <c r="AF378" s="151"/>
      <c r="AG378" s="151" t="s">
        <v>240</v>
      </c>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outlineLevel="1" x14ac:dyDescent="0.25">
      <c r="A379" s="158"/>
      <c r="B379" s="159"/>
      <c r="C379" s="269" t="s">
        <v>563</v>
      </c>
      <c r="D379" s="270"/>
      <c r="E379" s="270"/>
      <c r="F379" s="270"/>
      <c r="G379" s="270"/>
      <c r="H379" s="160"/>
      <c r="I379" s="160"/>
      <c r="J379" s="160"/>
      <c r="K379" s="160"/>
      <c r="L379" s="160"/>
      <c r="M379" s="160"/>
      <c r="N379" s="160"/>
      <c r="O379" s="160"/>
      <c r="P379" s="160"/>
      <c r="Q379" s="160"/>
      <c r="R379" s="160"/>
      <c r="S379" s="160"/>
      <c r="T379" s="160"/>
      <c r="U379" s="160"/>
      <c r="V379" s="160"/>
      <c r="W379" s="160"/>
      <c r="X379" s="160"/>
      <c r="Y379" s="151"/>
      <c r="Z379" s="151"/>
      <c r="AA379" s="151"/>
      <c r="AB379" s="151"/>
      <c r="AC379" s="151"/>
      <c r="AD379" s="151"/>
      <c r="AE379" s="151"/>
      <c r="AF379" s="151"/>
      <c r="AG379" s="151" t="s">
        <v>251</v>
      </c>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1" x14ac:dyDescent="0.25">
      <c r="A380" s="158"/>
      <c r="B380" s="159"/>
      <c r="C380" s="271" t="s">
        <v>564</v>
      </c>
      <c r="D380" s="272"/>
      <c r="E380" s="272"/>
      <c r="F380" s="272"/>
      <c r="G380" s="272"/>
      <c r="H380" s="160"/>
      <c r="I380" s="160"/>
      <c r="J380" s="160"/>
      <c r="K380" s="160"/>
      <c r="L380" s="160"/>
      <c r="M380" s="160"/>
      <c r="N380" s="160"/>
      <c r="O380" s="160"/>
      <c r="P380" s="160"/>
      <c r="Q380" s="160"/>
      <c r="R380" s="160"/>
      <c r="S380" s="160"/>
      <c r="T380" s="160"/>
      <c r="U380" s="160"/>
      <c r="V380" s="160"/>
      <c r="W380" s="160"/>
      <c r="X380" s="160"/>
      <c r="Y380" s="151"/>
      <c r="Z380" s="151"/>
      <c r="AA380" s="151"/>
      <c r="AB380" s="151"/>
      <c r="AC380" s="151"/>
      <c r="AD380" s="151"/>
      <c r="AE380" s="151"/>
      <c r="AF380" s="151"/>
      <c r="AG380" s="151" t="s">
        <v>190</v>
      </c>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1" x14ac:dyDescent="0.25">
      <c r="A381" s="158"/>
      <c r="B381" s="159"/>
      <c r="C381" s="188" t="s">
        <v>350</v>
      </c>
      <c r="D381" s="164"/>
      <c r="E381" s="165"/>
      <c r="F381" s="160"/>
      <c r="G381" s="160"/>
      <c r="H381" s="160"/>
      <c r="I381" s="160"/>
      <c r="J381" s="160"/>
      <c r="K381" s="160"/>
      <c r="L381" s="160"/>
      <c r="M381" s="160"/>
      <c r="N381" s="160"/>
      <c r="O381" s="160"/>
      <c r="P381" s="160"/>
      <c r="Q381" s="160"/>
      <c r="R381" s="160"/>
      <c r="S381" s="160"/>
      <c r="T381" s="160"/>
      <c r="U381" s="160"/>
      <c r="V381" s="160"/>
      <c r="W381" s="160"/>
      <c r="X381" s="160"/>
      <c r="Y381" s="151"/>
      <c r="Z381" s="151"/>
      <c r="AA381" s="151"/>
      <c r="AB381" s="151"/>
      <c r="AC381" s="151"/>
      <c r="AD381" s="151"/>
      <c r="AE381" s="151"/>
      <c r="AF381" s="151"/>
      <c r="AG381" s="151" t="s">
        <v>192</v>
      </c>
      <c r="AH381" s="151">
        <v>0</v>
      </c>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row>
    <row r="382" spans="1:60" outlineLevel="1" x14ac:dyDescent="0.25">
      <c r="A382" s="158"/>
      <c r="B382" s="159"/>
      <c r="C382" s="188" t="s">
        <v>565</v>
      </c>
      <c r="D382" s="164"/>
      <c r="E382" s="165">
        <v>1.056</v>
      </c>
      <c r="F382" s="160"/>
      <c r="G382" s="160"/>
      <c r="H382" s="160"/>
      <c r="I382" s="160"/>
      <c r="J382" s="160"/>
      <c r="K382" s="160"/>
      <c r="L382" s="160"/>
      <c r="M382" s="160"/>
      <c r="N382" s="160"/>
      <c r="O382" s="160"/>
      <c r="P382" s="160"/>
      <c r="Q382" s="160"/>
      <c r="R382" s="160"/>
      <c r="S382" s="160"/>
      <c r="T382" s="160"/>
      <c r="U382" s="160"/>
      <c r="V382" s="160"/>
      <c r="W382" s="160"/>
      <c r="X382" s="160"/>
      <c r="Y382" s="151"/>
      <c r="Z382" s="151"/>
      <c r="AA382" s="151"/>
      <c r="AB382" s="151"/>
      <c r="AC382" s="151"/>
      <c r="AD382" s="151"/>
      <c r="AE382" s="151"/>
      <c r="AF382" s="151"/>
      <c r="AG382" s="151" t="s">
        <v>192</v>
      </c>
      <c r="AH382" s="151">
        <v>0</v>
      </c>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1" x14ac:dyDescent="0.25">
      <c r="A383" s="177">
        <v>36</v>
      </c>
      <c r="B383" s="178" t="s">
        <v>290</v>
      </c>
      <c r="C383" s="187" t="s">
        <v>291</v>
      </c>
      <c r="D383" s="179" t="s">
        <v>276</v>
      </c>
      <c r="E383" s="180">
        <v>6.3220000000000001</v>
      </c>
      <c r="F383" s="181">
        <v>5520</v>
      </c>
      <c r="G383" s="182">
        <f>ROUND(E383*F383,2)</f>
        <v>34897.440000000002</v>
      </c>
      <c r="H383" s="181"/>
      <c r="I383" s="182">
        <f>ROUND(E383*H383,2)</f>
        <v>0</v>
      </c>
      <c r="J383" s="181"/>
      <c r="K383" s="182">
        <f>ROUND(E383*J383,2)</f>
        <v>0</v>
      </c>
      <c r="L383" s="182">
        <v>21</v>
      </c>
      <c r="M383" s="182">
        <f>G383*(1+L383/100)</f>
        <v>42225.902399999999</v>
      </c>
      <c r="N383" s="182">
        <v>0</v>
      </c>
      <c r="O383" s="182">
        <f>ROUND(E383*N383,2)</f>
        <v>0</v>
      </c>
      <c r="P383" s="182">
        <v>0</v>
      </c>
      <c r="Q383" s="182">
        <f>ROUND(E383*P383,2)</f>
        <v>0</v>
      </c>
      <c r="R383" s="182" t="s">
        <v>238</v>
      </c>
      <c r="S383" s="182" t="s">
        <v>185</v>
      </c>
      <c r="T383" s="183" t="s">
        <v>185</v>
      </c>
      <c r="U383" s="160">
        <v>8.3849999999999998</v>
      </c>
      <c r="V383" s="160">
        <f>ROUND(E383*U383,2)</f>
        <v>53.01</v>
      </c>
      <c r="W383" s="160"/>
      <c r="X383" s="160" t="s">
        <v>239</v>
      </c>
      <c r="Y383" s="151"/>
      <c r="Z383" s="151"/>
      <c r="AA383" s="151"/>
      <c r="AB383" s="151"/>
      <c r="AC383" s="151"/>
      <c r="AD383" s="151"/>
      <c r="AE383" s="151"/>
      <c r="AF383" s="151"/>
      <c r="AG383" s="151" t="s">
        <v>240</v>
      </c>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1" x14ac:dyDescent="0.25">
      <c r="A384" s="158"/>
      <c r="B384" s="159"/>
      <c r="C384" s="269" t="s">
        <v>292</v>
      </c>
      <c r="D384" s="270"/>
      <c r="E384" s="270"/>
      <c r="F384" s="270"/>
      <c r="G384" s="270"/>
      <c r="H384" s="160"/>
      <c r="I384" s="160"/>
      <c r="J384" s="160"/>
      <c r="K384" s="160"/>
      <c r="L384" s="160"/>
      <c r="M384" s="160"/>
      <c r="N384" s="160"/>
      <c r="O384" s="160"/>
      <c r="P384" s="160"/>
      <c r="Q384" s="160"/>
      <c r="R384" s="160"/>
      <c r="S384" s="160"/>
      <c r="T384" s="160"/>
      <c r="U384" s="160"/>
      <c r="V384" s="160"/>
      <c r="W384" s="160"/>
      <c r="X384" s="160"/>
      <c r="Y384" s="151"/>
      <c r="Z384" s="151"/>
      <c r="AA384" s="151"/>
      <c r="AB384" s="151"/>
      <c r="AC384" s="151"/>
      <c r="AD384" s="151"/>
      <c r="AE384" s="151"/>
      <c r="AF384" s="151"/>
      <c r="AG384" s="151" t="s">
        <v>251</v>
      </c>
      <c r="AH384" s="151"/>
      <c r="AI384" s="151"/>
      <c r="AJ384" s="151"/>
      <c r="AK384" s="151"/>
      <c r="AL384" s="151"/>
      <c r="AM384" s="151"/>
      <c r="AN384" s="151"/>
      <c r="AO384" s="151"/>
      <c r="AP384" s="151"/>
      <c r="AQ384" s="151"/>
      <c r="AR384" s="151"/>
      <c r="AS384" s="151"/>
      <c r="AT384" s="151"/>
      <c r="AU384" s="151"/>
      <c r="AV384" s="151"/>
      <c r="AW384" s="151"/>
      <c r="AX384" s="151"/>
      <c r="AY384" s="151"/>
      <c r="AZ384" s="151"/>
      <c r="BA384" s="184" t="str">
        <f>C384</f>
        <v>o půdorysné ploše do 15 m2 na vzdálenost do 3 m od okraje vyklízeného prostoru nebo s naložením na dopravní prostředek,</v>
      </c>
      <c r="BB384" s="151"/>
      <c r="BC384" s="151"/>
      <c r="BD384" s="151"/>
      <c r="BE384" s="151"/>
      <c r="BF384" s="151"/>
      <c r="BG384" s="151"/>
      <c r="BH384" s="151"/>
    </row>
    <row r="385" spans="1:60" ht="20.399999999999999" outlineLevel="1" x14ac:dyDescent="0.25">
      <c r="A385" s="158"/>
      <c r="B385" s="159"/>
      <c r="C385" s="188" t="s">
        <v>566</v>
      </c>
      <c r="D385" s="164"/>
      <c r="E385" s="165"/>
      <c r="F385" s="160"/>
      <c r="G385" s="160"/>
      <c r="H385" s="160"/>
      <c r="I385" s="160"/>
      <c r="J385" s="160"/>
      <c r="K385" s="160"/>
      <c r="L385" s="160"/>
      <c r="M385" s="160"/>
      <c r="N385" s="160"/>
      <c r="O385" s="160"/>
      <c r="P385" s="160"/>
      <c r="Q385" s="160"/>
      <c r="R385" s="160"/>
      <c r="S385" s="160"/>
      <c r="T385" s="160"/>
      <c r="U385" s="160"/>
      <c r="V385" s="160"/>
      <c r="W385" s="160"/>
      <c r="X385" s="160"/>
      <c r="Y385" s="151"/>
      <c r="Z385" s="151"/>
      <c r="AA385" s="151"/>
      <c r="AB385" s="151"/>
      <c r="AC385" s="151"/>
      <c r="AD385" s="151"/>
      <c r="AE385" s="151"/>
      <c r="AF385" s="151"/>
      <c r="AG385" s="151" t="s">
        <v>192</v>
      </c>
      <c r="AH385" s="151">
        <v>0</v>
      </c>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outlineLevel="1" x14ac:dyDescent="0.25">
      <c r="A386" s="158"/>
      <c r="B386" s="159"/>
      <c r="C386" s="188" t="s">
        <v>350</v>
      </c>
      <c r="D386" s="164"/>
      <c r="E386" s="165"/>
      <c r="F386" s="160"/>
      <c r="G386" s="160"/>
      <c r="H386" s="160"/>
      <c r="I386" s="160"/>
      <c r="J386" s="160"/>
      <c r="K386" s="160"/>
      <c r="L386" s="160"/>
      <c r="M386" s="160"/>
      <c r="N386" s="160"/>
      <c r="O386" s="160"/>
      <c r="P386" s="160"/>
      <c r="Q386" s="160"/>
      <c r="R386" s="160"/>
      <c r="S386" s="160"/>
      <c r="T386" s="160"/>
      <c r="U386" s="160"/>
      <c r="V386" s="160"/>
      <c r="W386" s="160"/>
      <c r="X386" s="160"/>
      <c r="Y386" s="151"/>
      <c r="Z386" s="151"/>
      <c r="AA386" s="151"/>
      <c r="AB386" s="151"/>
      <c r="AC386" s="151"/>
      <c r="AD386" s="151"/>
      <c r="AE386" s="151"/>
      <c r="AF386" s="151"/>
      <c r="AG386" s="151" t="s">
        <v>192</v>
      </c>
      <c r="AH386" s="151">
        <v>0</v>
      </c>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1" x14ac:dyDescent="0.25">
      <c r="A387" s="158"/>
      <c r="B387" s="159"/>
      <c r="C387" s="188" t="s">
        <v>567</v>
      </c>
      <c r="D387" s="164"/>
      <c r="E387" s="165">
        <v>4.45</v>
      </c>
      <c r="F387" s="160"/>
      <c r="G387" s="160"/>
      <c r="H387" s="160"/>
      <c r="I387" s="160"/>
      <c r="J387" s="160"/>
      <c r="K387" s="160"/>
      <c r="L387" s="160"/>
      <c r="M387" s="160"/>
      <c r="N387" s="160"/>
      <c r="O387" s="160"/>
      <c r="P387" s="160"/>
      <c r="Q387" s="160"/>
      <c r="R387" s="160"/>
      <c r="S387" s="160"/>
      <c r="T387" s="160"/>
      <c r="U387" s="160"/>
      <c r="V387" s="160"/>
      <c r="W387" s="160"/>
      <c r="X387" s="160"/>
      <c r="Y387" s="151"/>
      <c r="Z387" s="151"/>
      <c r="AA387" s="151"/>
      <c r="AB387" s="151"/>
      <c r="AC387" s="151"/>
      <c r="AD387" s="151"/>
      <c r="AE387" s="151"/>
      <c r="AF387" s="151"/>
      <c r="AG387" s="151" t="s">
        <v>192</v>
      </c>
      <c r="AH387" s="151">
        <v>0</v>
      </c>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1" x14ac:dyDescent="0.25">
      <c r="A388" s="158"/>
      <c r="B388" s="159"/>
      <c r="C388" s="188" t="s">
        <v>568</v>
      </c>
      <c r="D388" s="164"/>
      <c r="E388" s="165">
        <v>1.8720000000000001</v>
      </c>
      <c r="F388" s="160"/>
      <c r="G388" s="160"/>
      <c r="H388" s="160"/>
      <c r="I388" s="160"/>
      <c r="J388" s="160"/>
      <c r="K388" s="160"/>
      <c r="L388" s="160"/>
      <c r="M388" s="160"/>
      <c r="N388" s="160"/>
      <c r="O388" s="160"/>
      <c r="P388" s="160"/>
      <c r="Q388" s="160"/>
      <c r="R388" s="160"/>
      <c r="S388" s="160"/>
      <c r="T388" s="160"/>
      <c r="U388" s="160"/>
      <c r="V388" s="160"/>
      <c r="W388" s="160"/>
      <c r="X388" s="160"/>
      <c r="Y388" s="151"/>
      <c r="Z388" s="151"/>
      <c r="AA388" s="151"/>
      <c r="AB388" s="151"/>
      <c r="AC388" s="151"/>
      <c r="AD388" s="151"/>
      <c r="AE388" s="151"/>
      <c r="AF388" s="151"/>
      <c r="AG388" s="151" t="s">
        <v>192</v>
      </c>
      <c r="AH388" s="151">
        <v>0</v>
      </c>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outlineLevel="1" x14ac:dyDescent="0.25">
      <c r="A389" s="177">
        <v>37</v>
      </c>
      <c r="B389" s="178" t="s">
        <v>294</v>
      </c>
      <c r="C389" s="187" t="s">
        <v>295</v>
      </c>
      <c r="D389" s="179" t="s">
        <v>255</v>
      </c>
      <c r="E389" s="180">
        <v>1</v>
      </c>
      <c r="F389" s="181">
        <v>5000</v>
      </c>
      <c r="G389" s="182">
        <f>ROUND(E389*F389,2)</f>
        <v>5000</v>
      </c>
      <c r="H389" s="181"/>
      <c r="I389" s="182">
        <f>ROUND(E389*H389,2)</f>
        <v>0</v>
      </c>
      <c r="J389" s="181"/>
      <c r="K389" s="182">
        <f>ROUND(E389*J389,2)</f>
        <v>0</v>
      </c>
      <c r="L389" s="182">
        <v>21</v>
      </c>
      <c r="M389" s="182">
        <f>G389*(1+L389/100)</f>
        <v>6050</v>
      </c>
      <c r="N389" s="182">
        <v>0</v>
      </c>
      <c r="O389" s="182">
        <f>ROUND(E389*N389,2)</f>
        <v>0</v>
      </c>
      <c r="P389" s="182">
        <v>0</v>
      </c>
      <c r="Q389" s="182">
        <f>ROUND(E389*P389,2)</f>
        <v>0</v>
      </c>
      <c r="R389" s="182"/>
      <c r="S389" s="182" t="s">
        <v>277</v>
      </c>
      <c r="T389" s="183" t="s">
        <v>186</v>
      </c>
      <c r="U389" s="160">
        <v>0</v>
      </c>
      <c r="V389" s="160">
        <f>ROUND(E389*U389,2)</f>
        <v>0</v>
      </c>
      <c r="W389" s="160"/>
      <c r="X389" s="160" t="s">
        <v>239</v>
      </c>
      <c r="Y389" s="151"/>
      <c r="Z389" s="151"/>
      <c r="AA389" s="151"/>
      <c r="AB389" s="151"/>
      <c r="AC389" s="151"/>
      <c r="AD389" s="151"/>
      <c r="AE389" s="151"/>
      <c r="AF389" s="151"/>
      <c r="AG389" s="151" t="s">
        <v>240</v>
      </c>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row>
    <row r="390" spans="1:60" outlineLevel="1" x14ac:dyDescent="0.25">
      <c r="A390" s="158"/>
      <c r="B390" s="159"/>
      <c r="C390" s="188" t="s">
        <v>350</v>
      </c>
      <c r="D390" s="164"/>
      <c r="E390" s="165"/>
      <c r="F390" s="160"/>
      <c r="G390" s="160"/>
      <c r="H390" s="160"/>
      <c r="I390" s="160"/>
      <c r="J390" s="160"/>
      <c r="K390" s="160"/>
      <c r="L390" s="160"/>
      <c r="M390" s="160"/>
      <c r="N390" s="160"/>
      <c r="O390" s="160"/>
      <c r="P390" s="160"/>
      <c r="Q390" s="160"/>
      <c r="R390" s="160"/>
      <c r="S390" s="160"/>
      <c r="T390" s="160"/>
      <c r="U390" s="160"/>
      <c r="V390" s="160"/>
      <c r="W390" s="160"/>
      <c r="X390" s="160"/>
      <c r="Y390" s="151"/>
      <c r="Z390" s="151"/>
      <c r="AA390" s="151"/>
      <c r="AB390" s="151"/>
      <c r="AC390" s="151"/>
      <c r="AD390" s="151"/>
      <c r="AE390" s="151"/>
      <c r="AF390" s="151"/>
      <c r="AG390" s="151" t="s">
        <v>192</v>
      </c>
      <c r="AH390" s="151">
        <v>0</v>
      </c>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1" x14ac:dyDescent="0.25">
      <c r="A391" s="158"/>
      <c r="B391" s="159"/>
      <c r="C391" s="188" t="s">
        <v>552</v>
      </c>
      <c r="D391" s="164"/>
      <c r="E391" s="165">
        <v>1</v>
      </c>
      <c r="F391" s="160"/>
      <c r="G391" s="160"/>
      <c r="H391" s="160"/>
      <c r="I391" s="160"/>
      <c r="J391" s="160"/>
      <c r="K391" s="160"/>
      <c r="L391" s="160"/>
      <c r="M391" s="160"/>
      <c r="N391" s="160"/>
      <c r="O391" s="160"/>
      <c r="P391" s="160"/>
      <c r="Q391" s="160"/>
      <c r="R391" s="160"/>
      <c r="S391" s="160"/>
      <c r="T391" s="160"/>
      <c r="U391" s="160"/>
      <c r="V391" s="160"/>
      <c r="W391" s="160"/>
      <c r="X391" s="160"/>
      <c r="Y391" s="151"/>
      <c r="Z391" s="151"/>
      <c r="AA391" s="151"/>
      <c r="AB391" s="151"/>
      <c r="AC391" s="151"/>
      <c r="AD391" s="151"/>
      <c r="AE391" s="151"/>
      <c r="AF391" s="151"/>
      <c r="AG391" s="151" t="s">
        <v>192</v>
      </c>
      <c r="AH391" s="151">
        <v>0</v>
      </c>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1" x14ac:dyDescent="0.25">
      <c r="A392" s="177">
        <v>38</v>
      </c>
      <c r="B392" s="178" t="s">
        <v>569</v>
      </c>
      <c r="C392" s="187" t="s">
        <v>570</v>
      </c>
      <c r="D392" s="179" t="s">
        <v>299</v>
      </c>
      <c r="E392" s="180">
        <v>6.1109299999999998</v>
      </c>
      <c r="F392" s="181">
        <v>439</v>
      </c>
      <c r="G392" s="182">
        <f>ROUND(E392*F392,2)</f>
        <v>2682.7</v>
      </c>
      <c r="H392" s="181"/>
      <c r="I392" s="182">
        <f>ROUND(E392*H392,2)</f>
        <v>0</v>
      </c>
      <c r="J392" s="181"/>
      <c r="K392" s="182">
        <f>ROUND(E392*J392,2)</f>
        <v>0</v>
      </c>
      <c r="L392" s="182">
        <v>21</v>
      </c>
      <c r="M392" s="182">
        <f>G392*(1+L392/100)</f>
        <v>3246.0669999999996</v>
      </c>
      <c r="N392" s="182">
        <v>0</v>
      </c>
      <c r="O392" s="182">
        <f>ROUND(E392*N392,2)</f>
        <v>0</v>
      </c>
      <c r="P392" s="182">
        <v>0</v>
      </c>
      <c r="Q392" s="182">
        <f>ROUND(E392*P392,2)</f>
        <v>0</v>
      </c>
      <c r="R392" s="182" t="s">
        <v>262</v>
      </c>
      <c r="S392" s="182" t="s">
        <v>185</v>
      </c>
      <c r="T392" s="183" t="s">
        <v>185</v>
      </c>
      <c r="U392" s="160">
        <v>0.749</v>
      </c>
      <c r="V392" s="160">
        <f>ROUND(E392*U392,2)</f>
        <v>4.58</v>
      </c>
      <c r="W392" s="160"/>
      <c r="X392" s="160" t="s">
        <v>330</v>
      </c>
      <c r="Y392" s="151"/>
      <c r="Z392" s="151"/>
      <c r="AA392" s="151"/>
      <c r="AB392" s="151"/>
      <c r="AC392" s="151"/>
      <c r="AD392" s="151"/>
      <c r="AE392" s="151"/>
      <c r="AF392" s="151"/>
      <c r="AG392" s="151" t="s">
        <v>331</v>
      </c>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ht="21" outlineLevel="1" x14ac:dyDescent="0.25">
      <c r="A393" s="158"/>
      <c r="B393" s="159"/>
      <c r="C393" s="269" t="s">
        <v>571</v>
      </c>
      <c r="D393" s="270"/>
      <c r="E393" s="270"/>
      <c r="F393" s="270"/>
      <c r="G393" s="270"/>
      <c r="H393" s="160"/>
      <c r="I393" s="160"/>
      <c r="J393" s="160"/>
      <c r="K393" s="160"/>
      <c r="L393" s="160"/>
      <c r="M393" s="160"/>
      <c r="N393" s="160"/>
      <c r="O393" s="160"/>
      <c r="P393" s="160"/>
      <c r="Q393" s="160"/>
      <c r="R393" s="160"/>
      <c r="S393" s="160"/>
      <c r="T393" s="160"/>
      <c r="U393" s="160"/>
      <c r="V393" s="160"/>
      <c r="W393" s="160"/>
      <c r="X393" s="160"/>
      <c r="Y393" s="151"/>
      <c r="Z393" s="151"/>
      <c r="AA393" s="151"/>
      <c r="AB393" s="151"/>
      <c r="AC393" s="151"/>
      <c r="AD393" s="151"/>
      <c r="AE393" s="151"/>
      <c r="AF393" s="151"/>
      <c r="AG393" s="151" t="s">
        <v>251</v>
      </c>
      <c r="AH393" s="151"/>
      <c r="AI393" s="151"/>
      <c r="AJ393" s="151"/>
      <c r="AK393" s="151"/>
      <c r="AL393" s="151"/>
      <c r="AM393" s="151"/>
      <c r="AN393" s="151"/>
      <c r="AO393" s="151"/>
      <c r="AP393" s="151"/>
      <c r="AQ393" s="151"/>
      <c r="AR393" s="151"/>
      <c r="AS393" s="151"/>
      <c r="AT393" s="151"/>
      <c r="AU393" s="151"/>
      <c r="AV393" s="151"/>
      <c r="AW393" s="151"/>
      <c r="AX393" s="151"/>
      <c r="AY393" s="151"/>
      <c r="AZ393" s="151"/>
      <c r="BA393" s="184" t="str">
        <f>C393</f>
        <v>s popřípadným nutným naložením do dopravního zařízení, s vyprázdněním dopravního zařízení na hromadu nebo do dopravního prostředku, vč. příplatku za každých dalších i započatých 3,5 m výšky nad 3,5 m,</v>
      </c>
      <c r="BB393" s="151"/>
      <c r="BC393" s="151"/>
      <c r="BD393" s="151"/>
      <c r="BE393" s="151"/>
      <c r="BF393" s="151"/>
      <c r="BG393" s="151"/>
      <c r="BH393" s="151"/>
    </row>
    <row r="394" spans="1:60" outlineLevel="1" x14ac:dyDescent="0.25">
      <c r="A394" s="158"/>
      <c r="B394" s="159"/>
      <c r="C394" s="188" t="s">
        <v>332</v>
      </c>
      <c r="D394" s="164"/>
      <c r="E394" s="165"/>
      <c r="F394" s="160"/>
      <c r="G394" s="160"/>
      <c r="H394" s="160"/>
      <c r="I394" s="160"/>
      <c r="J394" s="160"/>
      <c r="K394" s="160"/>
      <c r="L394" s="160"/>
      <c r="M394" s="160"/>
      <c r="N394" s="160"/>
      <c r="O394" s="160"/>
      <c r="P394" s="160"/>
      <c r="Q394" s="160"/>
      <c r="R394" s="160"/>
      <c r="S394" s="160"/>
      <c r="T394" s="160"/>
      <c r="U394" s="160"/>
      <c r="V394" s="160"/>
      <c r="W394" s="160"/>
      <c r="X394" s="160"/>
      <c r="Y394" s="151"/>
      <c r="Z394" s="151"/>
      <c r="AA394" s="151"/>
      <c r="AB394" s="151"/>
      <c r="AC394" s="151"/>
      <c r="AD394" s="151"/>
      <c r="AE394" s="151"/>
      <c r="AF394" s="151"/>
      <c r="AG394" s="151" t="s">
        <v>192</v>
      </c>
      <c r="AH394" s="151">
        <v>0</v>
      </c>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1" x14ac:dyDescent="0.25">
      <c r="A395" s="158"/>
      <c r="B395" s="159"/>
      <c r="C395" s="188" t="s">
        <v>572</v>
      </c>
      <c r="D395" s="164"/>
      <c r="E395" s="165"/>
      <c r="F395" s="160"/>
      <c r="G395" s="160"/>
      <c r="H395" s="160"/>
      <c r="I395" s="160"/>
      <c r="J395" s="160"/>
      <c r="K395" s="160"/>
      <c r="L395" s="160"/>
      <c r="M395" s="160"/>
      <c r="N395" s="160"/>
      <c r="O395" s="160"/>
      <c r="P395" s="160"/>
      <c r="Q395" s="160"/>
      <c r="R395" s="160"/>
      <c r="S395" s="160"/>
      <c r="T395" s="160"/>
      <c r="U395" s="160"/>
      <c r="V395" s="160"/>
      <c r="W395" s="160"/>
      <c r="X395" s="160"/>
      <c r="Y395" s="151"/>
      <c r="Z395" s="151"/>
      <c r="AA395" s="151"/>
      <c r="AB395" s="151"/>
      <c r="AC395" s="151"/>
      <c r="AD395" s="151"/>
      <c r="AE395" s="151"/>
      <c r="AF395" s="151"/>
      <c r="AG395" s="151" t="s">
        <v>192</v>
      </c>
      <c r="AH395" s="151">
        <v>0</v>
      </c>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outlineLevel="1" x14ac:dyDescent="0.25">
      <c r="A396" s="158"/>
      <c r="B396" s="159"/>
      <c r="C396" s="188" t="s">
        <v>573</v>
      </c>
      <c r="D396" s="164"/>
      <c r="E396" s="165">
        <v>6.1109299999999998</v>
      </c>
      <c r="F396" s="160"/>
      <c r="G396" s="160"/>
      <c r="H396" s="160"/>
      <c r="I396" s="160"/>
      <c r="J396" s="160"/>
      <c r="K396" s="160"/>
      <c r="L396" s="160"/>
      <c r="M396" s="160"/>
      <c r="N396" s="160"/>
      <c r="O396" s="160"/>
      <c r="P396" s="160"/>
      <c r="Q396" s="160"/>
      <c r="R396" s="160"/>
      <c r="S396" s="160"/>
      <c r="T396" s="160"/>
      <c r="U396" s="160"/>
      <c r="V396" s="160"/>
      <c r="W396" s="160"/>
      <c r="X396" s="160"/>
      <c r="Y396" s="151"/>
      <c r="Z396" s="151"/>
      <c r="AA396" s="151"/>
      <c r="AB396" s="151"/>
      <c r="AC396" s="151"/>
      <c r="AD396" s="151"/>
      <c r="AE396" s="151"/>
      <c r="AF396" s="151"/>
      <c r="AG396" s="151" t="s">
        <v>192</v>
      </c>
      <c r="AH396" s="151">
        <v>0</v>
      </c>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1" x14ac:dyDescent="0.25">
      <c r="A397" s="177">
        <v>39</v>
      </c>
      <c r="B397" s="178" t="s">
        <v>328</v>
      </c>
      <c r="C397" s="187" t="s">
        <v>329</v>
      </c>
      <c r="D397" s="179" t="s">
        <v>299</v>
      </c>
      <c r="E397" s="180">
        <v>6.1109299999999998</v>
      </c>
      <c r="F397" s="181">
        <v>850</v>
      </c>
      <c r="G397" s="182">
        <f>ROUND(E397*F397,2)</f>
        <v>5194.29</v>
      </c>
      <c r="H397" s="181"/>
      <c r="I397" s="182">
        <f>ROUND(E397*H397,2)</f>
        <v>0</v>
      </c>
      <c r="J397" s="181"/>
      <c r="K397" s="182">
        <f>ROUND(E397*J397,2)</f>
        <v>0</v>
      </c>
      <c r="L397" s="182">
        <v>21</v>
      </c>
      <c r="M397" s="182">
        <f>G397*(1+L397/100)</f>
        <v>6285.0909000000001</v>
      </c>
      <c r="N397" s="182">
        <v>0</v>
      </c>
      <c r="O397" s="182">
        <f>ROUND(E397*N397,2)</f>
        <v>0</v>
      </c>
      <c r="P397" s="182">
        <v>0</v>
      </c>
      <c r="Q397" s="182">
        <f>ROUND(E397*P397,2)</f>
        <v>0</v>
      </c>
      <c r="R397" s="182"/>
      <c r="S397" s="182" t="s">
        <v>185</v>
      </c>
      <c r="T397" s="183" t="s">
        <v>185</v>
      </c>
      <c r="U397" s="160">
        <v>0.95599999999999996</v>
      </c>
      <c r="V397" s="160">
        <f>ROUND(E397*U397,2)</f>
        <v>5.84</v>
      </c>
      <c r="W397" s="160"/>
      <c r="X397" s="160" t="s">
        <v>330</v>
      </c>
      <c r="Y397" s="151"/>
      <c r="Z397" s="151"/>
      <c r="AA397" s="151"/>
      <c r="AB397" s="151"/>
      <c r="AC397" s="151"/>
      <c r="AD397" s="151"/>
      <c r="AE397" s="151"/>
      <c r="AF397" s="151"/>
      <c r="AG397" s="151" t="s">
        <v>331</v>
      </c>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outlineLevel="1" x14ac:dyDescent="0.25">
      <c r="A398" s="158"/>
      <c r="B398" s="159"/>
      <c r="C398" s="188" t="s">
        <v>332</v>
      </c>
      <c r="D398" s="164"/>
      <c r="E398" s="165"/>
      <c r="F398" s="160"/>
      <c r="G398" s="160"/>
      <c r="H398" s="160"/>
      <c r="I398" s="160"/>
      <c r="J398" s="160"/>
      <c r="K398" s="160"/>
      <c r="L398" s="160"/>
      <c r="M398" s="160"/>
      <c r="N398" s="160"/>
      <c r="O398" s="160"/>
      <c r="P398" s="160"/>
      <c r="Q398" s="160"/>
      <c r="R398" s="160"/>
      <c r="S398" s="160"/>
      <c r="T398" s="160"/>
      <c r="U398" s="160"/>
      <c r="V398" s="160"/>
      <c r="W398" s="160"/>
      <c r="X398" s="160"/>
      <c r="Y398" s="151"/>
      <c r="Z398" s="151"/>
      <c r="AA398" s="151"/>
      <c r="AB398" s="151"/>
      <c r="AC398" s="151"/>
      <c r="AD398" s="151"/>
      <c r="AE398" s="151"/>
      <c r="AF398" s="151"/>
      <c r="AG398" s="151" t="s">
        <v>192</v>
      </c>
      <c r="AH398" s="151">
        <v>0</v>
      </c>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row>
    <row r="399" spans="1:60" outlineLevel="1" x14ac:dyDescent="0.25">
      <c r="A399" s="158"/>
      <c r="B399" s="159"/>
      <c r="C399" s="188" t="s">
        <v>572</v>
      </c>
      <c r="D399" s="164"/>
      <c r="E399" s="165"/>
      <c r="F399" s="160"/>
      <c r="G399" s="160"/>
      <c r="H399" s="160"/>
      <c r="I399" s="160"/>
      <c r="J399" s="160"/>
      <c r="K399" s="160"/>
      <c r="L399" s="160"/>
      <c r="M399" s="160"/>
      <c r="N399" s="160"/>
      <c r="O399" s="160"/>
      <c r="P399" s="160"/>
      <c r="Q399" s="160"/>
      <c r="R399" s="160"/>
      <c r="S399" s="160"/>
      <c r="T399" s="160"/>
      <c r="U399" s="160"/>
      <c r="V399" s="160"/>
      <c r="W399" s="160"/>
      <c r="X399" s="160"/>
      <c r="Y399" s="151"/>
      <c r="Z399" s="151"/>
      <c r="AA399" s="151"/>
      <c r="AB399" s="151"/>
      <c r="AC399" s="151"/>
      <c r="AD399" s="151"/>
      <c r="AE399" s="151"/>
      <c r="AF399" s="151"/>
      <c r="AG399" s="151" t="s">
        <v>192</v>
      </c>
      <c r="AH399" s="151">
        <v>0</v>
      </c>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outlineLevel="1" x14ac:dyDescent="0.25">
      <c r="A400" s="158"/>
      <c r="B400" s="159"/>
      <c r="C400" s="188" t="s">
        <v>573</v>
      </c>
      <c r="D400" s="164"/>
      <c r="E400" s="165">
        <v>6.1109299999999998</v>
      </c>
      <c r="F400" s="160"/>
      <c r="G400" s="160"/>
      <c r="H400" s="160"/>
      <c r="I400" s="160"/>
      <c r="J400" s="160"/>
      <c r="K400" s="160"/>
      <c r="L400" s="160"/>
      <c r="M400" s="160"/>
      <c r="N400" s="160"/>
      <c r="O400" s="160"/>
      <c r="P400" s="160"/>
      <c r="Q400" s="160"/>
      <c r="R400" s="160"/>
      <c r="S400" s="160"/>
      <c r="T400" s="160"/>
      <c r="U400" s="160"/>
      <c r="V400" s="160"/>
      <c r="W400" s="160"/>
      <c r="X400" s="160"/>
      <c r="Y400" s="151"/>
      <c r="Z400" s="151"/>
      <c r="AA400" s="151"/>
      <c r="AB400" s="151"/>
      <c r="AC400" s="151"/>
      <c r="AD400" s="151"/>
      <c r="AE400" s="151"/>
      <c r="AF400" s="151"/>
      <c r="AG400" s="151" t="s">
        <v>192</v>
      </c>
      <c r="AH400" s="151">
        <v>0</v>
      </c>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outlineLevel="1" x14ac:dyDescent="0.25">
      <c r="A401" s="177">
        <v>40</v>
      </c>
      <c r="B401" s="178" t="s">
        <v>337</v>
      </c>
      <c r="C401" s="187" t="s">
        <v>338</v>
      </c>
      <c r="D401" s="179" t="s">
        <v>299</v>
      </c>
      <c r="E401" s="180">
        <v>6.1109299999999998</v>
      </c>
      <c r="F401" s="181">
        <v>256.5</v>
      </c>
      <c r="G401" s="182">
        <f>ROUND(E401*F401,2)</f>
        <v>1567.45</v>
      </c>
      <c r="H401" s="181"/>
      <c r="I401" s="182">
        <f>ROUND(E401*H401,2)</f>
        <v>0</v>
      </c>
      <c r="J401" s="181"/>
      <c r="K401" s="182">
        <f>ROUND(E401*J401,2)</f>
        <v>0</v>
      </c>
      <c r="L401" s="182">
        <v>21</v>
      </c>
      <c r="M401" s="182">
        <f>G401*(1+L401/100)</f>
        <v>1896.6144999999999</v>
      </c>
      <c r="N401" s="182">
        <v>0</v>
      </c>
      <c r="O401" s="182">
        <f>ROUND(E401*N401,2)</f>
        <v>0</v>
      </c>
      <c r="P401" s="182">
        <v>0</v>
      </c>
      <c r="Q401" s="182">
        <f>ROUND(E401*P401,2)</f>
        <v>0</v>
      </c>
      <c r="R401" s="182" t="s">
        <v>289</v>
      </c>
      <c r="S401" s="182" t="s">
        <v>185</v>
      </c>
      <c r="T401" s="183" t="s">
        <v>185</v>
      </c>
      <c r="U401" s="160">
        <v>0.49</v>
      </c>
      <c r="V401" s="160">
        <f>ROUND(E401*U401,2)</f>
        <v>2.99</v>
      </c>
      <c r="W401" s="160"/>
      <c r="X401" s="160" t="s">
        <v>330</v>
      </c>
      <c r="Y401" s="151"/>
      <c r="Z401" s="151"/>
      <c r="AA401" s="151"/>
      <c r="AB401" s="151"/>
      <c r="AC401" s="151"/>
      <c r="AD401" s="151"/>
      <c r="AE401" s="151"/>
      <c r="AF401" s="151"/>
      <c r="AG401" s="151" t="s">
        <v>331</v>
      </c>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1" x14ac:dyDescent="0.25">
      <c r="A402" s="158"/>
      <c r="B402" s="159"/>
      <c r="C402" s="260" t="s">
        <v>339</v>
      </c>
      <c r="D402" s="261"/>
      <c r="E402" s="261"/>
      <c r="F402" s="261"/>
      <c r="G402" s="261"/>
      <c r="H402" s="160"/>
      <c r="I402" s="160"/>
      <c r="J402" s="160"/>
      <c r="K402" s="160"/>
      <c r="L402" s="160"/>
      <c r="M402" s="160"/>
      <c r="N402" s="160"/>
      <c r="O402" s="160"/>
      <c r="P402" s="160"/>
      <c r="Q402" s="160"/>
      <c r="R402" s="160"/>
      <c r="S402" s="160"/>
      <c r="T402" s="160"/>
      <c r="U402" s="160"/>
      <c r="V402" s="160"/>
      <c r="W402" s="160"/>
      <c r="X402" s="160"/>
      <c r="Y402" s="151"/>
      <c r="Z402" s="151"/>
      <c r="AA402" s="151"/>
      <c r="AB402" s="151"/>
      <c r="AC402" s="151"/>
      <c r="AD402" s="151"/>
      <c r="AE402" s="151"/>
      <c r="AF402" s="151"/>
      <c r="AG402" s="151" t="s">
        <v>190</v>
      </c>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1" x14ac:dyDescent="0.25">
      <c r="A403" s="158"/>
      <c r="B403" s="159"/>
      <c r="C403" s="188" t="s">
        <v>332</v>
      </c>
      <c r="D403" s="164"/>
      <c r="E403" s="165"/>
      <c r="F403" s="160"/>
      <c r="G403" s="160"/>
      <c r="H403" s="160"/>
      <c r="I403" s="160"/>
      <c r="J403" s="160"/>
      <c r="K403" s="160"/>
      <c r="L403" s="160"/>
      <c r="M403" s="160"/>
      <c r="N403" s="160"/>
      <c r="O403" s="160"/>
      <c r="P403" s="160"/>
      <c r="Q403" s="160"/>
      <c r="R403" s="160"/>
      <c r="S403" s="160"/>
      <c r="T403" s="160"/>
      <c r="U403" s="160"/>
      <c r="V403" s="160"/>
      <c r="W403" s="160"/>
      <c r="X403" s="160"/>
      <c r="Y403" s="151"/>
      <c r="Z403" s="151"/>
      <c r="AA403" s="151"/>
      <c r="AB403" s="151"/>
      <c r="AC403" s="151"/>
      <c r="AD403" s="151"/>
      <c r="AE403" s="151"/>
      <c r="AF403" s="151"/>
      <c r="AG403" s="151" t="s">
        <v>192</v>
      </c>
      <c r="AH403" s="151">
        <v>0</v>
      </c>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outlineLevel="1" x14ac:dyDescent="0.25">
      <c r="A404" s="158"/>
      <c r="B404" s="159"/>
      <c r="C404" s="188" t="s">
        <v>572</v>
      </c>
      <c r="D404" s="164"/>
      <c r="E404" s="165"/>
      <c r="F404" s="160"/>
      <c r="G404" s="160"/>
      <c r="H404" s="160"/>
      <c r="I404" s="160"/>
      <c r="J404" s="160"/>
      <c r="K404" s="160"/>
      <c r="L404" s="160"/>
      <c r="M404" s="160"/>
      <c r="N404" s="160"/>
      <c r="O404" s="160"/>
      <c r="P404" s="160"/>
      <c r="Q404" s="160"/>
      <c r="R404" s="160"/>
      <c r="S404" s="160"/>
      <c r="T404" s="160"/>
      <c r="U404" s="160"/>
      <c r="V404" s="160"/>
      <c r="W404" s="160"/>
      <c r="X404" s="160"/>
      <c r="Y404" s="151"/>
      <c r="Z404" s="151"/>
      <c r="AA404" s="151"/>
      <c r="AB404" s="151"/>
      <c r="AC404" s="151"/>
      <c r="AD404" s="151"/>
      <c r="AE404" s="151"/>
      <c r="AF404" s="151"/>
      <c r="AG404" s="151" t="s">
        <v>192</v>
      </c>
      <c r="AH404" s="151">
        <v>0</v>
      </c>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outlineLevel="1" x14ac:dyDescent="0.25">
      <c r="A405" s="158"/>
      <c r="B405" s="159"/>
      <c r="C405" s="188" t="s">
        <v>573</v>
      </c>
      <c r="D405" s="164"/>
      <c r="E405" s="165">
        <v>6.1109299999999998</v>
      </c>
      <c r="F405" s="160"/>
      <c r="G405" s="160"/>
      <c r="H405" s="160"/>
      <c r="I405" s="160"/>
      <c r="J405" s="160"/>
      <c r="K405" s="160"/>
      <c r="L405" s="160"/>
      <c r="M405" s="160"/>
      <c r="N405" s="160"/>
      <c r="O405" s="160"/>
      <c r="P405" s="160"/>
      <c r="Q405" s="160"/>
      <c r="R405" s="160"/>
      <c r="S405" s="160"/>
      <c r="T405" s="160"/>
      <c r="U405" s="160"/>
      <c r="V405" s="160"/>
      <c r="W405" s="160"/>
      <c r="X405" s="160"/>
      <c r="Y405" s="151"/>
      <c r="Z405" s="151"/>
      <c r="AA405" s="151"/>
      <c r="AB405" s="151"/>
      <c r="AC405" s="151"/>
      <c r="AD405" s="151"/>
      <c r="AE405" s="151"/>
      <c r="AF405" s="151"/>
      <c r="AG405" s="151" t="s">
        <v>192</v>
      </c>
      <c r="AH405" s="151">
        <v>0</v>
      </c>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outlineLevel="1" x14ac:dyDescent="0.25">
      <c r="A406" s="177">
        <v>41</v>
      </c>
      <c r="B406" s="178" t="s">
        <v>340</v>
      </c>
      <c r="C406" s="187" t="s">
        <v>341</v>
      </c>
      <c r="D406" s="179" t="s">
        <v>299</v>
      </c>
      <c r="E406" s="180">
        <v>122.2186</v>
      </c>
      <c r="F406" s="181">
        <v>30</v>
      </c>
      <c r="G406" s="182">
        <f>ROUND(E406*F406,2)</f>
        <v>3666.56</v>
      </c>
      <c r="H406" s="181"/>
      <c r="I406" s="182">
        <f>ROUND(E406*H406,2)</f>
        <v>0</v>
      </c>
      <c r="J406" s="181"/>
      <c r="K406" s="182">
        <f>ROUND(E406*J406,2)</f>
        <v>0</v>
      </c>
      <c r="L406" s="182">
        <v>21</v>
      </c>
      <c r="M406" s="182">
        <f>G406*(1+L406/100)</f>
        <v>4436.5375999999997</v>
      </c>
      <c r="N406" s="182">
        <v>0</v>
      </c>
      <c r="O406" s="182">
        <f>ROUND(E406*N406,2)</f>
        <v>0</v>
      </c>
      <c r="P406" s="182">
        <v>0</v>
      </c>
      <c r="Q406" s="182">
        <f>ROUND(E406*P406,2)</f>
        <v>0</v>
      </c>
      <c r="R406" s="182" t="s">
        <v>289</v>
      </c>
      <c r="S406" s="182" t="s">
        <v>185</v>
      </c>
      <c r="T406" s="183" t="s">
        <v>185</v>
      </c>
      <c r="U406" s="160">
        <v>0</v>
      </c>
      <c r="V406" s="160">
        <f>ROUND(E406*U406,2)</f>
        <v>0</v>
      </c>
      <c r="W406" s="160"/>
      <c r="X406" s="160" t="s">
        <v>330</v>
      </c>
      <c r="Y406" s="151"/>
      <c r="Z406" s="151"/>
      <c r="AA406" s="151"/>
      <c r="AB406" s="151"/>
      <c r="AC406" s="151"/>
      <c r="AD406" s="151"/>
      <c r="AE406" s="151"/>
      <c r="AF406" s="151"/>
      <c r="AG406" s="151" t="s">
        <v>331</v>
      </c>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row>
    <row r="407" spans="1:60" outlineLevel="1" x14ac:dyDescent="0.25">
      <c r="A407" s="158"/>
      <c r="B407" s="159"/>
      <c r="C407" s="188" t="s">
        <v>332</v>
      </c>
      <c r="D407" s="164"/>
      <c r="E407" s="165"/>
      <c r="F407" s="160"/>
      <c r="G407" s="160"/>
      <c r="H407" s="160"/>
      <c r="I407" s="160"/>
      <c r="J407" s="160"/>
      <c r="K407" s="160"/>
      <c r="L407" s="160"/>
      <c r="M407" s="160"/>
      <c r="N407" s="160"/>
      <c r="O407" s="160"/>
      <c r="P407" s="160"/>
      <c r="Q407" s="160"/>
      <c r="R407" s="160"/>
      <c r="S407" s="160"/>
      <c r="T407" s="160"/>
      <c r="U407" s="160"/>
      <c r="V407" s="160"/>
      <c r="W407" s="160"/>
      <c r="X407" s="160"/>
      <c r="Y407" s="151"/>
      <c r="Z407" s="151"/>
      <c r="AA407" s="151"/>
      <c r="AB407" s="151"/>
      <c r="AC407" s="151"/>
      <c r="AD407" s="151"/>
      <c r="AE407" s="151"/>
      <c r="AF407" s="151"/>
      <c r="AG407" s="151" t="s">
        <v>192</v>
      </c>
      <c r="AH407" s="151">
        <v>0</v>
      </c>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1" x14ac:dyDescent="0.25">
      <c r="A408" s="158"/>
      <c r="B408" s="159"/>
      <c r="C408" s="188" t="s">
        <v>572</v>
      </c>
      <c r="D408" s="164"/>
      <c r="E408" s="165"/>
      <c r="F408" s="160"/>
      <c r="G408" s="160"/>
      <c r="H408" s="160"/>
      <c r="I408" s="160"/>
      <c r="J408" s="160"/>
      <c r="K408" s="160"/>
      <c r="L408" s="160"/>
      <c r="M408" s="160"/>
      <c r="N408" s="160"/>
      <c r="O408" s="160"/>
      <c r="P408" s="160"/>
      <c r="Q408" s="160"/>
      <c r="R408" s="160"/>
      <c r="S408" s="160"/>
      <c r="T408" s="160"/>
      <c r="U408" s="160"/>
      <c r="V408" s="160"/>
      <c r="W408" s="160"/>
      <c r="X408" s="160"/>
      <c r="Y408" s="151"/>
      <c r="Z408" s="151"/>
      <c r="AA408" s="151"/>
      <c r="AB408" s="151"/>
      <c r="AC408" s="151"/>
      <c r="AD408" s="151"/>
      <c r="AE408" s="151"/>
      <c r="AF408" s="151"/>
      <c r="AG408" s="151" t="s">
        <v>192</v>
      </c>
      <c r="AH408" s="151">
        <v>0</v>
      </c>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outlineLevel="1" x14ac:dyDescent="0.25">
      <c r="A409" s="158"/>
      <c r="B409" s="159"/>
      <c r="C409" s="188" t="s">
        <v>574</v>
      </c>
      <c r="D409" s="164"/>
      <c r="E409" s="165">
        <v>122.2186</v>
      </c>
      <c r="F409" s="160"/>
      <c r="G409" s="160"/>
      <c r="H409" s="160"/>
      <c r="I409" s="160"/>
      <c r="J409" s="160"/>
      <c r="K409" s="160"/>
      <c r="L409" s="160"/>
      <c r="M409" s="160"/>
      <c r="N409" s="160"/>
      <c r="O409" s="160"/>
      <c r="P409" s="160"/>
      <c r="Q409" s="160"/>
      <c r="R409" s="160"/>
      <c r="S409" s="160"/>
      <c r="T409" s="160"/>
      <c r="U409" s="160"/>
      <c r="V409" s="160"/>
      <c r="W409" s="160"/>
      <c r="X409" s="160"/>
      <c r="Y409" s="151"/>
      <c r="Z409" s="151"/>
      <c r="AA409" s="151"/>
      <c r="AB409" s="151"/>
      <c r="AC409" s="151"/>
      <c r="AD409" s="151"/>
      <c r="AE409" s="151"/>
      <c r="AF409" s="151"/>
      <c r="AG409" s="151" t="s">
        <v>192</v>
      </c>
      <c r="AH409" s="151">
        <v>0</v>
      </c>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row>
    <row r="410" spans="1:60" outlineLevel="1" x14ac:dyDescent="0.25">
      <c r="A410" s="177">
        <v>42</v>
      </c>
      <c r="B410" s="178" t="s">
        <v>343</v>
      </c>
      <c r="C410" s="187" t="s">
        <v>344</v>
      </c>
      <c r="D410" s="179" t="s">
        <v>299</v>
      </c>
      <c r="E410" s="180">
        <v>6.1109299999999998</v>
      </c>
      <c r="F410" s="181">
        <v>357.5</v>
      </c>
      <c r="G410" s="182">
        <f>ROUND(E410*F410,2)</f>
        <v>2184.66</v>
      </c>
      <c r="H410" s="181"/>
      <c r="I410" s="182">
        <f>ROUND(E410*H410,2)</f>
        <v>0</v>
      </c>
      <c r="J410" s="181"/>
      <c r="K410" s="182">
        <f>ROUND(E410*J410,2)</f>
        <v>0</v>
      </c>
      <c r="L410" s="182">
        <v>21</v>
      </c>
      <c r="M410" s="182">
        <f>G410*(1+L410/100)</f>
        <v>2643.4386</v>
      </c>
      <c r="N410" s="182">
        <v>0</v>
      </c>
      <c r="O410" s="182">
        <f>ROUND(E410*N410,2)</f>
        <v>0</v>
      </c>
      <c r="P410" s="182">
        <v>0</v>
      </c>
      <c r="Q410" s="182">
        <f>ROUND(E410*P410,2)</f>
        <v>0</v>
      </c>
      <c r="R410" s="182" t="s">
        <v>289</v>
      </c>
      <c r="S410" s="182" t="s">
        <v>185</v>
      </c>
      <c r="T410" s="183" t="s">
        <v>185</v>
      </c>
      <c r="U410" s="160">
        <v>0.94199999999999995</v>
      </c>
      <c r="V410" s="160">
        <f>ROUND(E410*U410,2)</f>
        <v>5.76</v>
      </c>
      <c r="W410" s="160"/>
      <c r="X410" s="160" t="s">
        <v>330</v>
      </c>
      <c r="Y410" s="151"/>
      <c r="Z410" s="151"/>
      <c r="AA410" s="151"/>
      <c r="AB410" s="151"/>
      <c r="AC410" s="151"/>
      <c r="AD410" s="151"/>
      <c r="AE410" s="151"/>
      <c r="AF410" s="151"/>
      <c r="AG410" s="151" t="s">
        <v>331</v>
      </c>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outlineLevel="1" x14ac:dyDescent="0.25">
      <c r="A411" s="158"/>
      <c r="B411" s="159"/>
      <c r="C411" s="188" t="s">
        <v>332</v>
      </c>
      <c r="D411" s="164"/>
      <c r="E411" s="165"/>
      <c r="F411" s="160"/>
      <c r="G411" s="160"/>
      <c r="H411" s="160"/>
      <c r="I411" s="160"/>
      <c r="J411" s="160"/>
      <c r="K411" s="160"/>
      <c r="L411" s="160"/>
      <c r="M411" s="160"/>
      <c r="N411" s="160"/>
      <c r="O411" s="160"/>
      <c r="P411" s="160"/>
      <c r="Q411" s="160"/>
      <c r="R411" s="160"/>
      <c r="S411" s="160"/>
      <c r="T411" s="160"/>
      <c r="U411" s="160"/>
      <c r="V411" s="160"/>
      <c r="W411" s="160"/>
      <c r="X411" s="160"/>
      <c r="Y411" s="151"/>
      <c r="Z411" s="151"/>
      <c r="AA411" s="151"/>
      <c r="AB411" s="151"/>
      <c r="AC411" s="151"/>
      <c r="AD411" s="151"/>
      <c r="AE411" s="151"/>
      <c r="AF411" s="151"/>
      <c r="AG411" s="151" t="s">
        <v>192</v>
      </c>
      <c r="AH411" s="151">
        <v>0</v>
      </c>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1" x14ac:dyDescent="0.25">
      <c r="A412" s="158"/>
      <c r="B412" s="159"/>
      <c r="C412" s="188" t="s">
        <v>572</v>
      </c>
      <c r="D412" s="164"/>
      <c r="E412" s="165"/>
      <c r="F412" s="160"/>
      <c r="G412" s="160"/>
      <c r="H412" s="160"/>
      <c r="I412" s="160"/>
      <c r="J412" s="160"/>
      <c r="K412" s="160"/>
      <c r="L412" s="160"/>
      <c r="M412" s="160"/>
      <c r="N412" s="160"/>
      <c r="O412" s="160"/>
      <c r="P412" s="160"/>
      <c r="Q412" s="160"/>
      <c r="R412" s="160"/>
      <c r="S412" s="160"/>
      <c r="T412" s="160"/>
      <c r="U412" s="160"/>
      <c r="V412" s="160"/>
      <c r="W412" s="160"/>
      <c r="X412" s="160"/>
      <c r="Y412" s="151"/>
      <c r="Z412" s="151"/>
      <c r="AA412" s="151"/>
      <c r="AB412" s="151"/>
      <c r="AC412" s="151"/>
      <c r="AD412" s="151"/>
      <c r="AE412" s="151"/>
      <c r="AF412" s="151"/>
      <c r="AG412" s="151" t="s">
        <v>192</v>
      </c>
      <c r="AH412" s="151">
        <v>0</v>
      </c>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outlineLevel="1" x14ac:dyDescent="0.25">
      <c r="A413" s="158"/>
      <c r="B413" s="159"/>
      <c r="C413" s="188" t="s">
        <v>573</v>
      </c>
      <c r="D413" s="164"/>
      <c r="E413" s="165">
        <v>6.1109299999999998</v>
      </c>
      <c r="F413" s="160"/>
      <c r="G413" s="160"/>
      <c r="H413" s="160"/>
      <c r="I413" s="160"/>
      <c r="J413" s="160"/>
      <c r="K413" s="160"/>
      <c r="L413" s="160"/>
      <c r="M413" s="160"/>
      <c r="N413" s="160"/>
      <c r="O413" s="160"/>
      <c r="P413" s="160"/>
      <c r="Q413" s="160"/>
      <c r="R413" s="160"/>
      <c r="S413" s="160"/>
      <c r="T413" s="160"/>
      <c r="U413" s="160"/>
      <c r="V413" s="160"/>
      <c r="W413" s="160"/>
      <c r="X413" s="160"/>
      <c r="Y413" s="151"/>
      <c r="Z413" s="151"/>
      <c r="AA413" s="151"/>
      <c r="AB413" s="151"/>
      <c r="AC413" s="151"/>
      <c r="AD413" s="151"/>
      <c r="AE413" s="151"/>
      <c r="AF413" s="151"/>
      <c r="AG413" s="151" t="s">
        <v>192</v>
      </c>
      <c r="AH413" s="151">
        <v>0</v>
      </c>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1" x14ac:dyDescent="0.25">
      <c r="A414" s="177">
        <v>43</v>
      </c>
      <c r="B414" s="178" t="s">
        <v>345</v>
      </c>
      <c r="C414" s="187" t="s">
        <v>346</v>
      </c>
      <c r="D414" s="179" t="s">
        <v>299</v>
      </c>
      <c r="E414" s="180">
        <v>122.2186</v>
      </c>
      <c r="F414" s="181">
        <v>50</v>
      </c>
      <c r="G414" s="182">
        <f>ROUND(E414*F414,2)</f>
        <v>6110.93</v>
      </c>
      <c r="H414" s="181"/>
      <c r="I414" s="182">
        <f>ROUND(E414*H414,2)</f>
        <v>0</v>
      </c>
      <c r="J414" s="181"/>
      <c r="K414" s="182">
        <f>ROUND(E414*J414,2)</f>
        <v>0</v>
      </c>
      <c r="L414" s="182">
        <v>21</v>
      </c>
      <c r="M414" s="182">
        <f>G414*(1+L414/100)</f>
        <v>7394.2253000000001</v>
      </c>
      <c r="N414" s="182">
        <v>0</v>
      </c>
      <c r="O414" s="182">
        <f>ROUND(E414*N414,2)</f>
        <v>0</v>
      </c>
      <c r="P414" s="182">
        <v>0</v>
      </c>
      <c r="Q414" s="182">
        <f>ROUND(E414*P414,2)</f>
        <v>0</v>
      </c>
      <c r="R414" s="182" t="s">
        <v>289</v>
      </c>
      <c r="S414" s="182" t="s">
        <v>185</v>
      </c>
      <c r="T414" s="183" t="s">
        <v>185</v>
      </c>
      <c r="U414" s="160">
        <v>0.105</v>
      </c>
      <c r="V414" s="160">
        <f>ROUND(E414*U414,2)</f>
        <v>12.83</v>
      </c>
      <c r="W414" s="160"/>
      <c r="X414" s="160" t="s">
        <v>330</v>
      </c>
      <c r="Y414" s="151"/>
      <c r="Z414" s="151"/>
      <c r="AA414" s="151"/>
      <c r="AB414" s="151"/>
      <c r="AC414" s="151"/>
      <c r="AD414" s="151"/>
      <c r="AE414" s="151"/>
      <c r="AF414" s="151"/>
      <c r="AG414" s="151" t="s">
        <v>331</v>
      </c>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1" x14ac:dyDescent="0.25">
      <c r="A415" s="158"/>
      <c r="B415" s="159"/>
      <c r="C415" s="188" t="s">
        <v>332</v>
      </c>
      <c r="D415" s="164"/>
      <c r="E415" s="165"/>
      <c r="F415" s="160"/>
      <c r="G415" s="160"/>
      <c r="H415" s="160"/>
      <c r="I415" s="160"/>
      <c r="J415" s="160"/>
      <c r="K415" s="160"/>
      <c r="L415" s="160"/>
      <c r="M415" s="160"/>
      <c r="N415" s="160"/>
      <c r="O415" s="160"/>
      <c r="P415" s="160"/>
      <c r="Q415" s="160"/>
      <c r="R415" s="160"/>
      <c r="S415" s="160"/>
      <c r="T415" s="160"/>
      <c r="U415" s="160"/>
      <c r="V415" s="160"/>
      <c r="W415" s="160"/>
      <c r="X415" s="160"/>
      <c r="Y415" s="151"/>
      <c r="Z415" s="151"/>
      <c r="AA415" s="151"/>
      <c r="AB415" s="151"/>
      <c r="AC415" s="151"/>
      <c r="AD415" s="151"/>
      <c r="AE415" s="151"/>
      <c r="AF415" s="151"/>
      <c r="AG415" s="151" t="s">
        <v>192</v>
      </c>
      <c r="AH415" s="151">
        <v>0</v>
      </c>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1" x14ac:dyDescent="0.25">
      <c r="A416" s="158"/>
      <c r="B416" s="159"/>
      <c r="C416" s="188" t="s">
        <v>572</v>
      </c>
      <c r="D416" s="164"/>
      <c r="E416" s="165"/>
      <c r="F416" s="160"/>
      <c r="G416" s="160"/>
      <c r="H416" s="160"/>
      <c r="I416" s="160"/>
      <c r="J416" s="160"/>
      <c r="K416" s="160"/>
      <c r="L416" s="160"/>
      <c r="M416" s="160"/>
      <c r="N416" s="160"/>
      <c r="O416" s="160"/>
      <c r="P416" s="160"/>
      <c r="Q416" s="160"/>
      <c r="R416" s="160"/>
      <c r="S416" s="160"/>
      <c r="T416" s="160"/>
      <c r="U416" s="160"/>
      <c r="V416" s="160"/>
      <c r="W416" s="160"/>
      <c r="X416" s="160"/>
      <c r="Y416" s="151"/>
      <c r="Z416" s="151"/>
      <c r="AA416" s="151"/>
      <c r="AB416" s="151"/>
      <c r="AC416" s="151"/>
      <c r="AD416" s="151"/>
      <c r="AE416" s="151"/>
      <c r="AF416" s="151"/>
      <c r="AG416" s="151" t="s">
        <v>192</v>
      </c>
      <c r="AH416" s="151">
        <v>0</v>
      </c>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outlineLevel="1" x14ac:dyDescent="0.25">
      <c r="A417" s="158"/>
      <c r="B417" s="159"/>
      <c r="C417" s="188" t="s">
        <v>574</v>
      </c>
      <c r="D417" s="164"/>
      <c r="E417" s="165">
        <v>122.2186</v>
      </c>
      <c r="F417" s="160"/>
      <c r="G417" s="160"/>
      <c r="H417" s="160"/>
      <c r="I417" s="160"/>
      <c r="J417" s="160"/>
      <c r="K417" s="160"/>
      <c r="L417" s="160"/>
      <c r="M417" s="160"/>
      <c r="N417" s="160"/>
      <c r="O417" s="160"/>
      <c r="P417" s="160"/>
      <c r="Q417" s="160"/>
      <c r="R417" s="160"/>
      <c r="S417" s="160"/>
      <c r="T417" s="160"/>
      <c r="U417" s="160"/>
      <c r="V417" s="160"/>
      <c r="W417" s="160"/>
      <c r="X417" s="160"/>
      <c r="Y417" s="151"/>
      <c r="Z417" s="151"/>
      <c r="AA417" s="151"/>
      <c r="AB417" s="151"/>
      <c r="AC417" s="151"/>
      <c r="AD417" s="151"/>
      <c r="AE417" s="151"/>
      <c r="AF417" s="151"/>
      <c r="AG417" s="151" t="s">
        <v>192</v>
      </c>
      <c r="AH417" s="151">
        <v>0</v>
      </c>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row>
    <row r="418" spans="1:60" ht="20.399999999999999" outlineLevel="1" x14ac:dyDescent="0.25">
      <c r="A418" s="177">
        <v>44</v>
      </c>
      <c r="B418" s="178" t="s">
        <v>575</v>
      </c>
      <c r="C418" s="187" t="s">
        <v>576</v>
      </c>
      <c r="D418" s="179" t="s">
        <v>299</v>
      </c>
      <c r="E418" s="180">
        <v>6.1109299999999998</v>
      </c>
      <c r="F418" s="181">
        <v>800</v>
      </c>
      <c r="G418" s="182">
        <f>ROUND(E418*F418,2)</f>
        <v>4888.74</v>
      </c>
      <c r="H418" s="181"/>
      <c r="I418" s="182">
        <f>ROUND(E418*H418,2)</f>
        <v>0</v>
      </c>
      <c r="J418" s="181"/>
      <c r="K418" s="182">
        <f>ROUND(E418*J418,2)</f>
        <v>0</v>
      </c>
      <c r="L418" s="182">
        <v>21</v>
      </c>
      <c r="M418" s="182">
        <f>G418*(1+L418/100)</f>
        <v>5915.3753999999999</v>
      </c>
      <c r="N418" s="182">
        <v>0</v>
      </c>
      <c r="O418" s="182">
        <f>ROUND(E418*N418,2)</f>
        <v>0</v>
      </c>
      <c r="P418" s="182">
        <v>0</v>
      </c>
      <c r="Q418" s="182">
        <f>ROUND(E418*P418,2)</f>
        <v>0</v>
      </c>
      <c r="R418" s="182" t="s">
        <v>289</v>
      </c>
      <c r="S418" s="182" t="s">
        <v>185</v>
      </c>
      <c r="T418" s="183" t="s">
        <v>185</v>
      </c>
      <c r="U418" s="160">
        <v>0</v>
      </c>
      <c r="V418" s="160">
        <f>ROUND(E418*U418,2)</f>
        <v>0</v>
      </c>
      <c r="W418" s="160"/>
      <c r="X418" s="160" t="s">
        <v>330</v>
      </c>
      <c r="Y418" s="151"/>
      <c r="Z418" s="151"/>
      <c r="AA418" s="151"/>
      <c r="AB418" s="151"/>
      <c r="AC418" s="151"/>
      <c r="AD418" s="151"/>
      <c r="AE418" s="151"/>
      <c r="AF418" s="151"/>
      <c r="AG418" s="151" t="s">
        <v>331</v>
      </c>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1" x14ac:dyDescent="0.25">
      <c r="A419" s="158"/>
      <c r="B419" s="159"/>
      <c r="C419" s="188" t="s">
        <v>332</v>
      </c>
      <c r="D419" s="164"/>
      <c r="E419" s="165"/>
      <c r="F419" s="160"/>
      <c r="G419" s="160"/>
      <c r="H419" s="160"/>
      <c r="I419" s="160"/>
      <c r="J419" s="160"/>
      <c r="K419" s="160"/>
      <c r="L419" s="160"/>
      <c r="M419" s="160"/>
      <c r="N419" s="160"/>
      <c r="O419" s="160"/>
      <c r="P419" s="160"/>
      <c r="Q419" s="160"/>
      <c r="R419" s="160"/>
      <c r="S419" s="160"/>
      <c r="T419" s="160"/>
      <c r="U419" s="160"/>
      <c r="V419" s="160"/>
      <c r="W419" s="160"/>
      <c r="X419" s="160"/>
      <c r="Y419" s="151"/>
      <c r="Z419" s="151"/>
      <c r="AA419" s="151"/>
      <c r="AB419" s="151"/>
      <c r="AC419" s="151"/>
      <c r="AD419" s="151"/>
      <c r="AE419" s="151"/>
      <c r="AF419" s="151"/>
      <c r="AG419" s="151" t="s">
        <v>192</v>
      </c>
      <c r="AH419" s="151">
        <v>0</v>
      </c>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outlineLevel="1" x14ac:dyDescent="0.25">
      <c r="A420" s="158"/>
      <c r="B420" s="159"/>
      <c r="C420" s="188" t="s">
        <v>572</v>
      </c>
      <c r="D420" s="164"/>
      <c r="E420" s="165"/>
      <c r="F420" s="160"/>
      <c r="G420" s="160"/>
      <c r="H420" s="160"/>
      <c r="I420" s="160"/>
      <c r="J420" s="160"/>
      <c r="K420" s="160"/>
      <c r="L420" s="160"/>
      <c r="M420" s="160"/>
      <c r="N420" s="160"/>
      <c r="O420" s="160"/>
      <c r="P420" s="160"/>
      <c r="Q420" s="160"/>
      <c r="R420" s="160"/>
      <c r="S420" s="160"/>
      <c r="T420" s="160"/>
      <c r="U420" s="160"/>
      <c r="V420" s="160"/>
      <c r="W420" s="160"/>
      <c r="X420" s="160"/>
      <c r="Y420" s="151"/>
      <c r="Z420" s="151"/>
      <c r="AA420" s="151"/>
      <c r="AB420" s="151"/>
      <c r="AC420" s="151"/>
      <c r="AD420" s="151"/>
      <c r="AE420" s="151"/>
      <c r="AF420" s="151"/>
      <c r="AG420" s="151" t="s">
        <v>192</v>
      </c>
      <c r="AH420" s="151">
        <v>0</v>
      </c>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row>
    <row r="421" spans="1:60" outlineLevel="1" x14ac:dyDescent="0.25">
      <c r="A421" s="158"/>
      <c r="B421" s="159"/>
      <c r="C421" s="188" t="s">
        <v>573</v>
      </c>
      <c r="D421" s="164"/>
      <c r="E421" s="165">
        <v>6.1109299999999998</v>
      </c>
      <c r="F421" s="160"/>
      <c r="G421" s="160"/>
      <c r="H421" s="160"/>
      <c r="I421" s="160"/>
      <c r="J421" s="160"/>
      <c r="K421" s="160"/>
      <c r="L421" s="160"/>
      <c r="M421" s="160"/>
      <c r="N421" s="160"/>
      <c r="O421" s="160"/>
      <c r="P421" s="160"/>
      <c r="Q421" s="160"/>
      <c r="R421" s="160"/>
      <c r="S421" s="160"/>
      <c r="T421" s="160"/>
      <c r="U421" s="160"/>
      <c r="V421" s="160"/>
      <c r="W421" s="160"/>
      <c r="X421" s="160"/>
      <c r="Y421" s="151"/>
      <c r="Z421" s="151"/>
      <c r="AA421" s="151"/>
      <c r="AB421" s="151"/>
      <c r="AC421" s="151"/>
      <c r="AD421" s="151"/>
      <c r="AE421" s="151"/>
      <c r="AF421" s="151"/>
      <c r="AG421" s="151" t="s">
        <v>192</v>
      </c>
      <c r="AH421" s="151">
        <v>0</v>
      </c>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x14ac:dyDescent="0.25">
      <c r="A422" s="167" t="s">
        <v>181</v>
      </c>
      <c r="B422" s="168" t="s">
        <v>128</v>
      </c>
      <c r="C422" s="186" t="s">
        <v>129</v>
      </c>
      <c r="D422" s="169"/>
      <c r="E422" s="170"/>
      <c r="F422" s="171"/>
      <c r="G422" s="171">
        <f>SUMIF(AG423:AG432,"&lt;&gt;NOR",G423:G432)</f>
        <v>74803.41</v>
      </c>
      <c r="H422" s="171"/>
      <c r="I422" s="171">
        <f>SUM(I423:I432)</f>
        <v>0</v>
      </c>
      <c r="J422" s="171"/>
      <c r="K422" s="171">
        <f>SUM(K423:K432)</f>
        <v>0</v>
      </c>
      <c r="L422" s="171"/>
      <c r="M422" s="171">
        <f>SUM(M423:M432)</f>
        <v>90512.126099999994</v>
      </c>
      <c r="N422" s="171"/>
      <c r="O422" s="171">
        <f>SUM(O423:O432)</f>
        <v>0</v>
      </c>
      <c r="P422" s="171"/>
      <c r="Q422" s="171">
        <f>SUM(Q423:Q432)</f>
        <v>0</v>
      </c>
      <c r="R422" s="171"/>
      <c r="S422" s="171"/>
      <c r="T422" s="172"/>
      <c r="U422" s="166"/>
      <c r="V422" s="166">
        <f>SUM(V423:V432)</f>
        <v>160.52000000000001</v>
      </c>
      <c r="W422" s="166"/>
      <c r="X422" s="166"/>
      <c r="AG422" t="s">
        <v>182</v>
      </c>
    </row>
    <row r="423" spans="1:60" ht="30.6" outlineLevel="1" x14ac:dyDescent="0.25">
      <c r="A423" s="177">
        <v>45</v>
      </c>
      <c r="B423" s="178" t="s">
        <v>297</v>
      </c>
      <c r="C423" s="187" t="s">
        <v>298</v>
      </c>
      <c r="D423" s="179" t="s">
        <v>299</v>
      </c>
      <c r="E423" s="180">
        <v>29.184740000000001</v>
      </c>
      <c r="F423" s="181">
        <v>2485</v>
      </c>
      <c r="G423" s="182">
        <f>ROUND(E423*F423,2)</f>
        <v>72524.08</v>
      </c>
      <c r="H423" s="181"/>
      <c r="I423" s="182">
        <f>ROUND(E423*H423,2)</f>
        <v>0</v>
      </c>
      <c r="J423" s="181"/>
      <c r="K423" s="182">
        <f>ROUND(E423*J423,2)</f>
        <v>0</v>
      </c>
      <c r="L423" s="182">
        <v>21</v>
      </c>
      <c r="M423" s="182">
        <f>G423*(1+L423/100)</f>
        <v>87754.136799999993</v>
      </c>
      <c r="N423" s="182">
        <v>0</v>
      </c>
      <c r="O423" s="182">
        <f>ROUND(E423*N423,2)</f>
        <v>0</v>
      </c>
      <c r="P423" s="182">
        <v>0</v>
      </c>
      <c r="Q423" s="182">
        <f>ROUND(E423*P423,2)</f>
        <v>0</v>
      </c>
      <c r="R423" s="182" t="s">
        <v>256</v>
      </c>
      <c r="S423" s="182" t="s">
        <v>185</v>
      </c>
      <c r="T423" s="183" t="s">
        <v>185</v>
      </c>
      <c r="U423" s="160">
        <v>5.5</v>
      </c>
      <c r="V423" s="160">
        <f>ROUND(E423*U423,2)</f>
        <v>160.52000000000001</v>
      </c>
      <c r="W423" s="160"/>
      <c r="X423" s="160" t="s">
        <v>300</v>
      </c>
      <c r="Y423" s="151"/>
      <c r="Z423" s="151"/>
      <c r="AA423" s="151"/>
      <c r="AB423" s="151"/>
      <c r="AC423" s="151"/>
      <c r="AD423" s="151"/>
      <c r="AE423" s="151"/>
      <c r="AF423" s="151"/>
      <c r="AG423" s="151" t="s">
        <v>301</v>
      </c>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1" x14ac:dyDescent="0.25">
      <c r="A424" s="158"/>
      <c r="B424" s="159"/>
      <c r="C424" s="269" t="s">
        <v>302</v>
      </c>
      <c r="D424" s="270"/>
      <c r="E424" s="270"/>
      <c r="F424" s="270"/>
      <c r="G424" s="270"/>
      <c r="H424" s="160"/>
      <c r="I424" s="160"/>
      <c r="J424" s="160"/>
      <c r="K424" s="160"/>
      <c r="L424" s="160"/>
      <c r="M424" s="160"/>
      <c r="N424" s="160"/>
      <c r="O424" s="160"/>
      <c r="P424" s="160"/>
      <c r="Q424" s="160"/>
      <c r="R424" s="160"/>
      <c r="S424" s="160"/>
      <c r="T424" s="160"/>
      <c r="U424" s="160"/>
      <c r="V424" s="160"/>
      <c r="W424" s="160"/>
      <c r="X424" s="160"/>
      <c r="Y424" s="151"/>
      <c r="Z424" s="151"/>
      <c r="AA424" s="151"/>
      <c r="AB424" s="151"/>
      <c r="AC424" s="151"/>
      <c r="AD424" s="151"/>
      <c r="AE424" s="151"/>
      <c r="AF424" s="151"/>
      <c r="AG424" s="151" t="s">
        <v>251</v>
      </c>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outlineLevel="1" x14ac:dyDescent="0.25">
      <c r="A425" s="158"/>
      <c r="B425" s="159"/>
      <c r="C425" s="188" t="s">
        <v>303</v>
      </c>
      <c r="D425" s="164"/>
      <c r="E425" s="165"/>
      <c r="F425" s="160"/>
      <c r="G425" s="160"/>
      <c r="H425" s="160"/>
      <c r="I425" s="160"/>
      <c r="J425" s="160"/>
      <c r="K425" s="160"/>
      <c r="L425" s="160"/>
      <c r="M425" s="160"/>
      <c r="N425" s="160"/>
      <c r="O425" s="160"/>
      <c r="P425" s="160"/>
      <c r="Q425" s="160"/>
      <c r="R425" s="160"/>
      <c r="S425" s="160"/>
      <c r="T425" s="160"/>
      <c r="U425" s="160"/>
      <c r="V425" s="160"/>
      <c r="W425" s="160"/>
      <c r="X425" s="160"/>
      <c r="Y425" s="151"/>
      <c r="Z425" s="151"/>
      <c r="AA425" s="151"/>
      <c r="AB425" s="151"/>
      <c r="AC425" s="151"/>
      <c r="AD425" s="151"/>
      <c r="AE425" s="151"/>
      <c r="AF425" s="151"/>
      <c r="AG425" s="151" t="s">
        <v>192</v>
      </c>
      <c r="AH425" s="151">
        <v>0</v>
      </c>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row>
    <row r="426" spans="1:60" outlineLevel="1" x14ac:dyDescent="0.25">
      <c r="A426" s="158"/>
      <c r="B426" s="159"/>
      <c r="C426" s="188" t="s">
        <v>577</v>
      </c>
      <c r="D426" s="164"/>
      <c r="E426" s="165"/>
      <c r="F426" s="160"/>
      <c r="G426" s="160"/>
      <c r="H426" s="160"/>
      <c r="I426" s="160"/>
      <c r="J426" s="160"/>
      <c r="K426" s="160"/>
      <c r="L426" s="160"/>
      <c r="M426" s="160"/>
      <c r="N426" s="160"/>
      <c r="O426" s="160"/>
      <c r="P426" s="160"/>
      <c r="Q426" s="160"/>
      <c r="R426" s="160"/>
      <c r="S426" s="160"/>
      <c r="T426" s="160"/>
      <c r="U426" s="160"/>
      <c r="V426" s="160"/>
      <c r="W426" s="160"/>
      <c r="X426" s="160"/>
      <c r="Y426" s="151"/>
      <c r="Z426" s="151"/>
      <c r="AA426" s="151"/>
      <c r="AB426" s="151"/>
      <c r="AC426" s="151"/>
      <c r="AD426" s="151"/>
      <c r="AE426" s="151"/>
      <c r="AF426" s="151"/>
      <c r="AG426" s="151" t="s">
        <v>192</v>
      </c>
      <c r="AH426" s="151">
        <v>0</v>
      </c>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row>
    <row r="427" spans="1:60" outlineLevel="1" x14ac:dyDescent="0.25">
      <c r="A427" s="158"/>
      <c r="B427" s="159"/>
      <c r="C427" s="188" t="s">
        <v>578</v>
      </c>
      <c r="D427" s="164"/>
      <c r="E427" s="165">
        <v>29.184740000000001</v>
      </c>
      <c r="F427" s="160"/>
      <c r="G427" s="160"/>
      <c r="H427" s="160"/>
      <c r="I427" s="160"/>
      <c r="J427" s="160"/>
      <c r="K427" s="160"/>
      <c r="L427" s="160"/>
      <c r="M427" s="160"/>
      <c r="N427" s="160"/>
      <c r="O427" s="160"/>
      <c r="P427" s="160"/>
      <c r="Q427" s="160"/>
      <c r="R427" s="160"/>
      <c r="S427" s="160"/>
      <c r="T427" s="160"/>
      <c r="U427" s="160"/>
      <c r="V427" s="160"/>
      <c r="W427" s="160"/>
      <c r="X427" s="160"/>
      <c r="Y427" s="151"/>
      <c r="Z427" s="151"/>
      <c r="AA427" s="151"/>
      <c r="AB427" s="151"/>
      <c r="AC427" s="151"/>
      <c r="AD427" s="151"/>
      <c r="AE427" s="151"/>
      <c r="AF427" s="151"/>
      <c r="AG427" s="151" t="s">
        <v>192</v>
      </c>
      <c r="AH427" s="151">
        <v>0</v>
      </c>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ht="40.799999999999997" outlineLevel="1" x14ac:dyDescent="0.25">
      <c r="A428" s="177">
        <v>46</v>
      </c>
      <c r="B428" s="178" t="s">
        <v>306</v>
      </c>
      <c r="C428" s="187" t="s">
        <v>307</v>
      </c>
      <c r="D428" s="179" t="s">
        <v>299</v>
      </c>
      <c r="E428" s="180">
        <v>29.184740000000001</v>
      </c>
      <c r="F428" s="181">
        <v>78.099999999999994</v>
      </c>
      <c r="G428" s="182">
        <f>ROUND(E428*F428,2)</f>
        <v>2279.33</v>
      </c>
      <c r="H428" s="181"/>
      <c r="I428" s="182">
        <f>ROUND(E428*H428,2)</f>
        <v>0</v>
      </c>
      <c r="J428" s="181"/>
      <c r="K428" s="182">
        <f>ROUND(E428*J428,2)</f>
        <v>0</v>
      </c>
      <c r="L428" s="182">
        <v>21</v>
      </c>
      <c r="M428" s="182">
        <f>G428*(1+L428/100)</f>
        <v>2757.9892999999997</v>
      </c>
      <c r="N428" s="182">
        <v>0</v>
      </c>
      <c r="O428" s="182">
        <f>ROUND(E428*N428,2)</f>
        <v>0</v>
      </c>
      <c r="P428" s="182">
        <v>0</v>
      </c>
      <c r="Q428" s="182">
        <f>ROUND(E428*P428,2)</f>
        <v>0</v>
      </c>
      <c r="R428" s="182" t="s">
        <v>256</v>
      </c>
      <c r="S428" s="182" t="s">
        <v>185</v>
      </c>
      <c r="T428" s="183" t="s">
        <v>185</v>
      </c>
      <c r="U428" s="160">
        <v>0</v>
      </c>
      <c r="V428" s="160">
        <f>ROUND(E428*U428,2)</f>
        <v>0</v>
      </c>
      <c r="W428" s="160"/>
      <c r="X428" s="160" t="s">
        <v>300</v>
      </c>
      <c r="Y428" s="151"/>
      <c r="Z428" s="151"/>
      <c r="AA428" s="151"/>
      <c r="AB428" s="151"/>
      <c r="AC428" s="151"/>
      <c r="AD428" s="151"/>
      <c r="AE428" s="151"/>
      <c r="AF428" s="151"/>
      <c r="AG428" s="151" t="s">
        <v>301</v>
      </c>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1" x14ac:dyDescent="0.25">
      <c r="A429" s="158"/>
      <c r="B429" s="159"/>
      <c r="C429" s="269" t="s">
        <v>302</v>
      </c>
      <c r="D429" s="270"/>
      <c r="E429" s="270"/>
      <c r="F429" s="270"/>
      <c r="G429" s="270"/>
      <c r="H429" s="160"/>
      <c r="I429" s="160"/>
      <c r="J429" s="160"/>
      <c r="K429" s="160"/>
      <c r="L429" s="160"/>
      <c r="M429" s="160"/>
      <c r="N429" s="160"/>
      <c r="O429" s="160"/>
      <c r="P429" s="160"/>
      <c r="Q429" s="160"/>
      <c r="R429" s="160"/>
      <c r="S429" s="160"/>
      <c r="T429" s="160"/>
      <c r="U429" s="160"/>
      <c r="V429" s="160"/>
      <c r="W429" s="160"/>
      <c r="X429" s="160"/>
      <c r="Y429" s="151"/>
      <c r="Z429" s="151"/>
      <c r="AA429" s="151"/>
      <c r="AB429" s="151"/>
      <c r="AC429" s="151"/>
      <c r="AD429" s="151"/>
      <c r="AE429" s="151"/>
      <c r="AF429" s="151"/>
      <c r="AG429" s="151" t="s">
        <v>251</v>
      </c>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1" x14ac:dyDescent="0.25">
      <c r="A430" s="158"/>
      <c r="B430" s="159"/>
      <c r="C430" s="188" t="s">
        <v>303</v>
      </c>
      <c r="D430" s="164"/>
      <c r="E430" s="165"/>
      <c r="F430" s="160"/>
      <c r="G430" s="160"/>
      <c r="H430" s="160"/>
      <c r="I430" s="160"/>
      <c r="J430" s="160"/>
      <c r="K430" s="160"/>
      <c r="L430" s="160"/>
      <c r="M430" s="160"/>
      <c r="N430" s="160"/>
      <c r="O430" s="160"/>
      <c r="P430" s="160"/>
      <c r="Q430" s="160"/>
      <c r="R430" s="160"/>
      <c r="S430" s="160"/>
      <c r="T430" s="160"/>
      <c r="U430" s="160"/>
      <c r="V430" s="160"/>
      <c r="W430" s="160"/>
      <c r="X430" s="160"/>
      <c r="Y430" s="151"/>
      <c r="Z430" s="151"/>
      <c r="AA430" s="151"/>
      <c r="AB430" s="151"/>
      <c r="AC430" s="151"/>
      <c r="AD430" s="151"/>
      <c r="AE430" s="151"/>
      <c r="AF430" s="151"/>
      <c r="AG430" s="151" t="s">
        <v>192</v>
      </c>
      <c r="AH430" s="151">
        <v>0</v>
      </c>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outlineLevel="1" x14ac:dyDescent="0.25">
      <c r="A431" s="158"/>
      <c r="B431" s="159"/>
      <c r="C431" s="188" t="s">
        <v>577</v>
      </c>
      <c r="D431" s="164"/>
      <c r="E431" s="165"/>
      <c r="F431" s="160"/>
      <c r="G431" s="160"/>
      <c r="H431" s="160"/>
      <c r="I431" s="160"/>
      <c r="J431" s="160"/>
      <c r="K431" s="160"/>
      <c r="L431" s="160"/>
      <c r="M431" s="160"/>
      <c r="N431" s="160"/>
      <c r="O431" s="160"/>
      <c r="P431" s="160"/>
      <c r="Q431" s="160"/>
      <c r="R431" s="160"/>
      <c r="S431" s="160"/>
      <c r="T431" s="160"/>
      <c r="U431" s="160"/>
      <c r="V431" s="160"/>
      <c r="W431" s="160"/>
      <c r="X431" s="160"/>
      <c r="Y431" s="151"/>
      <c r="Z431" s="151"/>
      <c r="AA431" s="151"/>
      <c r="AB431" s="151"/>
      <c r="AC431" s="151"/>
      <c r="AD431" s="151"/>
      <c r="AE431" s="151"/>
      <c r="AF431" s="151"/>
      <c r="AG431" s="151" t="s">
        <v>192</v>
      </c>
      <c r="AH431" s="151">
        <v>0</v>
      </c>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outlineLevel="1" x14ac:dyDescent="0.25">
      <c r="A432" s="158"/>
      <c r="B432" s="159"/>
      <c r="C432" s="188" t="s">
        <v>578</v>
      </c>
      <c r="D432" s="164"/>
      <c r="E432" s="165">
        <v>29.184740000000001</v>
      </c>
      <c r="F432" s="160"/>
      <c r="G432" s="160"/>
      <c r="H432" s="160"/>
      <c r="I432" s="160"/>
      <c r="J432" s="160"/>
      <c r="K432" s="160"/>
      <c r="L432" s="160"/>
      <c r="M432" s="160"/>
      <c r="N432" s="160"/>
      <c r="O432" s="160"/>
      <c r="P432" s="160"/>
      <c r="Q432" s="160"/>
      <c r="R432" s="160"/>
      <c r="S432" s="160"/>
      <c r="T432" s="160"/>
      <c r="U432" s="160"/>
      <c r="V432" s="160"/>
      <c r="W432" s="160"/>
      <c r="X432" s="160"/>
      <c r="Y432" s="151"/>
      <c r="Z432" s="151"/>
      <c r="AA432" s="151"/>
      <c r="AB432" s="151"/>
      <c r="AC432" s="151"/>
      <c r="AD432" s="151"/>
      <c r="AE432" s="151"/>
      <c r="AF432" s="151"/>
      <c r="AG432" s="151" t="s">
        <v>192</v>
      </c>
      <c r="AH432" s="151">
        <v>0</v>
      </c>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x14ac:dyDescent="0.25">
      <c r="A433" s="167" t="s">
        <v>181</v>
      </c>
      <c r="B433" s="168" t="s">
        <v>130</v>
      </c>
      <c r="C433" s="186" t="s">
        <v>131</v>
      </c>
      <c r="D433" s="169"/>
      <c r="E433" s="170"/>
      <c r="F433" s="171"/>
      <c r="G433" s="171">
        <f>SUMIF(AG434:AG720,"&lt;&gt;NOR",G434:G720)</f>
        <v>713124.41</v>
      </c>
      <c r="H433" s="171"/>
      <c r="I433" s="171">
        <f>SUM(I434:I720)</f>
        <v>0</v>
      </c>
      <c r="J433" s="171"/>
      <c r="K433" s="171">
        <f>SUM(K434:K720)</f>
        <v>0</v>
      </c>
      <c r="L433" s="171"/>
      <c r="M433" s="171">
        <f>SUM(M434:M720)</f>
        <v>862880.53609999991</v>
      </c>
      <c r="N433" s="171"/>
      <c r="O433" s="171">
        <f>SUM(O434:O720)</f>
        <v>1.48</v>
      </c>
      <c r="P433" s="171"/>
      <c r="Q433" s="171">
        <f>SUM(Q434:Q720)</f>
        <v>15.39</v>
      </c>
      <c r="R433" s="171"/>
      <c r="S433" s="171"/>
      <c r="T433" s="172"/>
      <c r="U433" s="166"/>
      <c r="V433" s="166">
        <f>SUM(V434:V720)</f>
        <v>912.79000000000008</v>
      </c>
      <c r="W433" s="166"/>
      <c r="X433" s="166"/>
      <c r="AG433" t="s">
        <v>182</v>
      </c>
    </row>
    <row r="434" spans="1:60" outlineLevel="1" x14ac:dyDescent="0.25">
      <c r="A434" s="177">
        <v>47</v>
      </c>
      <c r="B434" s="178" t="s">
        <v>270</v>
      </c>
      <c r="C434" s="187" t="s">
        <v>271</v>
      </c>
      <c r="D434" s="179" t="s">
        <v>237</v>
      </c>
      <c r="E434" s="180">
        <v>791.36500000000001</v>
      </c>
      <c r="F434" s="181">
        <v>163.19999999999999</v>
      </c>
      <c r="G434" s="182">
        <f>ROUND(E434*F434,2)</f>
        <v>129150.77</v>
      </c>
      <c r="H434" s="181"/>
      <c r="I434" s="182">
        <f>ROUND(E434*H434,2)</f>
        <v>0</v>
      </c>
      <c r="J434" s="181"/>
      <c r="K434" s="182">
        <f>ROUND(E434*J434,2)</f>
        <v>0</v>
      </c>
      <c r="L434" s="182">
        <v>21</v>
      </c>
      <c r="M434" s="182">
        <f>G434*(1+L434/100)</f>
        <v>156272.43169999999</v>
      </c>
      <c r="N434" s="182">
        <v>1.0000000000000001E-5</v>
      </c>
      <c r="O434" s="182">
        <f>ROUND(E434*N434,2)</f>
        <v>0.01</v>
      </c>
      <c r="P434" s="182">
        <v>0</v>
      </c>
      <c r="Q434" s="182">
        <f>ROUND(E434*P434,2)</f>
        <v>0</v>
      </c>
      <c r="R434" s="182" t="s">
        <v>272</v>
      </c>
      <c r="S434" s="182" t="s">
        <v>185</v>
      </c>
      <c r="T434" s="183" t="s">
        <v>185</v>
      </c>
      <c r="U434" s="160">
        <v>1.6E-2</v>
      </c>
      <c r="V434" s="160">
        <f>ROUND(E434*U434,2)</f>
        <v>12.66</v>
      </c>
      <c r="W434" s="160"/>
      <c r="X434" s="160" t="s">
        <v>239</v>
      </c>
      <c r="Y434" s="151"/>
      <c r="Z434" s="151"/>
      <c r="AA434" s="151"/>
      <c r="AB434" s="151"/>
      <c r="AC434" s="151"/>
      <c r="AD434" s="151"/>
      <c r="AE434" s="151"/>
      <c r="AF434" s="151"/>
      <c r="AG434" s="151" t="s">
        <v>282</v>
      </c>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row>
    <row r="435" spans="1:60" outlineLevel="1" x14ac:dyDescent="0.25">
      <c r="A435" s="158"/>
      <c r="B435" s="159"/>
      <c r="C435" s="269" t="s">
        <v>273</v>
      </c>
      <c r="D435" s="270"/>
      <c r="E435" s="270"/>
      <c r="F435" s="270"/>
      <c r="G435" s="270"/>
      <c r="H435" s="160"/>
      <c r="I435" s="160"/>
      <c r="J435" s="160"/>
      <c r="K435" s="160"/>
      <c r="L435" s="160"/>
      <c r="M435" s="160"/>
      <c r="N435" s="160"/>
      <c r="O435" s="160"/>
      <c r="P435" s="160"/>
      <c r="Q435" s="160"/>
      <c r="R435" s="160"/>
      <c r="S435" s="160"/>
      <c r="T435" s="160"/>
      <c r="U435" s="160"/>
      <c r="V435" s="160"/>
      <c r="W435" s="160"/>
      <c r="X435" s="160"/>
      <c r="Y435" s="151"/>
      <c r="Z435" s="151"/>
      <c r="AA435" s="151"/>
      <c r="AB435" s="151"/>
      <c r="AC435" s="151"/>
      <c r="AD435" s="151"/>
      <c r="AE435" s="151"/>
      <c r="AF435" s="151"/>
      <c r="AG435" s="151" t="s">
        <v>251</v>
      </c>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outlineLevel="1" x14ac:dyDescent="0.25">
      <c r="A436" s="158"/>
      <c r="B436" s="159"/>
      <c r="C436" s="188" t="s">
        <v>350</v>
      </c>
      <c r="D436" s="164"/>
      <c r="E436" s="165"/>
      <c r="F436" s="160"/>
      <c r="G436" s="160"/>
      <c r="H436" s="160"/>
      <c r="I436" s="160"/>
      <c r="J436" s="160"/>
      <c r="K436" s="160"/>
      <c r="L436" s="160"/>
      <c r="M436" s="160"/>
      <c r="N436" s="160"/>
      <c r="O436" s="160"/>
      <c r="P436" s="160"/>
      <c r="Q436" s="160"/>
      <c r="R436" s="160"/>
      <c r="S436" s="160"/>
      <c r="T436" s="160"/>
      <c r="U436" s="160"/>
      <c r="V436" s="160"/>
      <c r="W436" s="160"/>
      <c r="X436" s="160"/>
      <c r="Y436" s="151"/>
      <c r="Z436" s="151"/>
      <c r="AA436" s="151"/>
      <c r="AB436" s="151"/>
      <c r="AC436" s="151"/>
      <c r="AD436" s="151"/>
      <c r="AE436" s="151"/>
      <c r="AF436" s="151"/>
      <c r="AG436" s="151" t="s">
        <v>192</v>
      </c>
      <c r="AH436" s="151">
        <v>0</v>
      </c>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row>
    <row r="437" spans="1:60" outlineLevel="1" x14ac:dyDescent="0.25">
      <c r="A437" s="158"/>
      <c r="B437" s="159"/>
      <c r="C437" s="188" t="s">
        <v>579</v>
      </c>
      <c r="D437" s="164"/>
      <c r="E437" s="165"/>
      <c r="F437" s="160"/>
      <c r="G437" s="160"/>
      <c r="H437" s="160"/>
      <c r="I437" s="160"/>
      <c r="J437" s="160"/>
      <c r="K437" s="160"/>
      <c r="L437" s="160"/>
      <c r="M437" s="160"/>
      <c r="N437" s="160"/>
      <c r="O437" s="160"/>
      <c r="P437" s="160"/>
      <c r="Q437" s="160"/>
      <c r="R437" s="160"/>
      <c r="S437" s="160"/>
      <c r="T437" s="160"/>
      <c r="U437" s="160"/>
      <c r="V437" s="160"/>
      <c r="W437" s="160"/>
      <c r="X437" s="160"/>
      <c r="Y437" s="151"/>
      <c r="Z437" s="151"/>
      <c r="AA437" s="151"/>
      <c r="AB437" s="151"/>
      <c r="AC437" s="151"/>
      <c r="AD437" s="151"/>
      <c r="AE437" s="151"/>
      <c r="AF437" s="151"/>
      <c r="AG437" s="151" t="s">
        <v>192</v>
      </c>
      <c r="AH437" s="151">
        <v>0</v>
      </c>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outlineLevel="1" x14ac:dyDescent="0.25">
      <c r="A438" s="158"/>
      <c r="B438" s="159"/>
      <c r="C438" s="188" t="s">
        <v>580</v>
      </c>
      <c r="D438" s="164"/>
      <c r="E438" s="165">
        <v>22.5</v>
      </c>
      <c r="F438" s="160"/>
      <c r="G438" s="160"/>
      <c r="H438" s="160"/>
      <c r="I438" s="160"/>
      <c r="J438" s="160"/>
      <c r="K438" s="160"/>
      <c r="L438" s="160"/>
      <c r="M438" s="160"/>
      <c r="N438" s="160"/>
      <c r="O438" s="160"/>
      <c r="P438" s="160"/>
      <c r="Q438" s="160"/>
      <c r="R438" s="160"/>
      <c r="S438" s="160"/>
      <c r="T438" s="160"/>
      <c r="U438" s="160"/>
      <c r="V438" s="160"/>
      <c r="W438" s="160"/>
      <c r="X438" s="160"/>
      <c r="Y438" s="151"/>
      <c r="Z438" s="151"/>
      <c r="AA438" s="151"/>
      <c r="AB438" s="151"/>
      <c r="AC438" s="151"/>
      <c r="AD438" s="151"/>
      <c r="AE438" s="151"/>
      <c r="AF438" s="151"/>
      <c r="AG438" s="151" t="s">
        <v>192</v>
      </c>
      <c r="AH438" s="151">
        <v>0</v>
      </c>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outlineLevel="1" x14ac:dyDescent="0.25">
      <c r="A439" s="158"/>
      <c r="B439" s="159"/>
      <c r="C439" s="188" t="s">
        <v>581</v>
      </c>
      <c r="D439" s="164"/>
      <c r="E439" s="165">
        <v>16</v>
      </c>
      <c r="F439" s="160"/>
      <c r="G439" s="160"/>
      <c r="H439" s="160"/>
      <c r="I439" s="160"/>
      <c r="J439" s="160"/>
      <c r="K439" s="160"/>
      <c r="L439" s="160"/>
      <c r="M439" s="160"/>
      <c r="N439" s="160"/>
      <c r="O439" s="160"/>
      <c r="P439" s="160"/>
      <c r="Q439" s="160"/>
      <c r="R439" s="160"/>
      <c r="S439" s="160"/>
      <c r="T439" s="160"/>
      <c r="U439" s="160"/>
      <c r="V439" s="160"/>
      <c r="W439" s="160"/>
      <c r="X439" s="160"/>
      <c r="Y439" s="151"/>
      <c r="Z439" s="151"/>
      <c r="AA439" s="151"/>
      <c r="AB439" s="151"/>
      <c r="AC439" s="151"/>
      <c r="AD439" s="151"/>
      <c r="AE439" s="151"/>
      <c r="AF439" s="151"/>
      <c r="AG439" s="151" t="s">
        <v>192</v>
      </c>
      <c r="AH439" s="151">
        <v>0</v>
      </c>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outlineLevel="1" x14ac:dyDescent="0.25">
      <c r="A440" s="158"/>
      <c r="B440" s="159"/>
      <c r="C440" s="188" t="s">
        <v>582</v>
      </c>
      <c r="D440" s="164"/>
      <c r="E440" s="165">
        <v>19.2</v>
      </c>
      <c r="F440" s="160"/>
      <c r="G440" s="160"/>
      <c r="H440" s="160"/>
      <c r="I440" s="160"/>
      <c r="J440" s="160"/>
      <c r="K440" s="160"/>
      <c r="L440" s="160"/>
      <c r="M440" s="160"/>
      <c r="N440" s="160"/>
      <c r="O440" s="160"/>
      <c r="P440" s="160"/>
      <c r="Q440" s="160"/>
      <c r="R440" s="160"/>
      <c r="S440" s="160"/>
      <c r="T440" s="160"/>
      <c r="U440" s="160"/>
      <c r="V440" s="160"/>
      <c r="W440" s="160"/>
      <c r="X440" s="160"/>
      <c r="Y440" s="151"/>
      <c r="Z440" s="151"/>
      <c r="AA440" s="151"/>
      <c r="AB440" s="151"/>
      <c r="AC440" s="151"/>
      <c r="AD440" s="151"/>
      <c r="AE440" s="151"/>
      <c r="AF440" s="151"/>
      <c r="AG440" s="151" t="s">
        <v>192</v>
      </c>
      <c r="AH440" s="151">
        <v>0</v>
      </c>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row>
    <row r="441" spans="1:60" outlineLevel="1" x14ac:dyDescent="0.25">
      <c r="A441" s="158"/>
      <c r="B441" s="159"/>
      <c r="C441" s="195" t="s">
        <v>400</v>
      </c>
      <c r="D441" s="193"/>
      <c r="E441" s="194">
        <v>57.7</v>
      </c>
      <c r="F441" s="160"/>
      <c r="G441" s="160"/>
      <c r="H441" s="160"/>
      <c r="I441" s="160"/>
      <c r="J441" s="160"/>
      <c r="K441" s="160"/>
      <c r="L441" s="160"/>
      <c r="M441" s="160"/>
      <c r="N441" s="160"/>
      <c r="O441" s="160"/>
      <c r="P441" s="160"/>
      <c r="Q441" s="160"/>
      <c r="R441" s="160"/>
      <c r="S441" s="160"/>
      <c r="T441" s="160"/>
      <c r="U441" s="160"/>
      <c r="V441" s="160"/>
      <c r="W441" s="160"/>
      <c r="X441" s="160"/>
      <c r="Y441" s="151"/>
      <c r="Z441" s="151"/>
      <c r="AA441" s="151"/>
      <c r="AB441" s="151"/>
      <c r="AC441" s="151"/>
      <c r="AD441" s="151"/>
      <c r="AE441" s="151"/>
      <c r="AF441" s="151"/>
      <c r="AG441" s="151" t="s">
        <v>192</v>
      </c>
      <c r="AH441" s="151">
        <v>1</v>
      </c>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row>
    <row r="442" spans="1:60" outlineLevel="1" x14ac:dyDescent="0.25">
      <c r="A442" s="158"/>
      <c r="B442" s="159"/>
      <c r="C442" s="188" t="s">
        <v>583</v>
      </c>
      <c r="D442" s="164"/>
      <c r="E442" s="165"/>
      <c r="F442" s="160"/>
      <c r="G442" s="160"/>
      <c r="H442" s="160"/>
      <c r="I442" s="160"/>
      <c r="J442" s="160"/>
      <c r="K442" s="160"/>
      <c r="L442" s="160"/>
      <c r="M442" s="160"/>
      <c r="N442" s="160"/>
      <c r="O442" s="160"/>
      <c r="P442" s="160"/>
      <c r="Q442" s="160"/>
      <c r="R442" s="160"/>
      <c r="S442" s="160"/>
      <c r="T442" s="160"/>
      <c r="U442" s="160"/>
      <c r="V442" s="160"/>
      <c r="W442" s="160"/>
      <c r="X442" s="160"/>
      <c r="Y442" s="151"/>
      <c r="Z442" s="151"/>
      <c r="AA442" s="151"/>
      <c r="AB442" s="151"/>
      <c r="AC442" s="151"/>
      <c r="AD442" s="151"/>
      <c r="AE442" s="151"/>
      <c r="AF442" s="151"/>
      <c r="AG442" s="151" t="s">
        <v>192</v>
      </c>
      <c r="AH442" s="151">
        <v>0</v>
      </c>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row>
    <row r="443" spans="1:60" outlineLevel="1" x14ac:dyDescent="0.25">
      <c r="A443" s="158"/>
      <c r="B443" s="159"/>
      <c r="C443" s="188" t="s">
        <v>545</v>
      </c>
      <c r="D443" s="164"/>
      <c r="E443" s="165">
        <v>68.599999999999994</v>
      </c>
      <c r="F443" s="160"/>
      <c r="G443" s="160"/>
      <c r="H443" s="160"/>
      <c r="I443" s="160"/>
      <c r="J443" s="160"/>
      <c r="K443" s="160"/>
      <c r="L443" s="160"/>
      <c r="M443" s="160"/>
      <c r="N443" s="160"/>
      <c r="O443" s="160"/>
      <c r="P443" s="160"/>
      <c r="Q443" s="160"/>
      <c r="R443" s="160"/>
      <c r="S443" s="160"/>
      <c r="T443" s="160"/>
      <c r="U443" s="160"/>
      <c r="V443" s="160"/>
      <c r="W443" s="160"/>
      <c r="X443" s="160"/>
      <c r="Y443" s="151"/>
      <c r="Z443" s="151"/>
      <c r="AA443" s="151"/>
      <c r="AB443" s="151"/>
      <c r="AC443" s="151"/>
      <c r="AD443" s="151"/>
      <c r="AE443" s="151"/>
      <c r="AF443" s="151"/>
      <c r="AG443" s="151" t="s">
        <v>192</v>
      </c>
      <c r="AH443" s="151">
        <v>0</v>
      </c>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row>
    <row r="444" spans="1:60" outlineLevel="1" x14ac:dyDescent="0.25">
      <c r="A444" s="158"/>
      <c r="B444" s="159"/>
      <c r="C444" s="188" t="s">
        <v>546</v>
      </c>
      <c r="D444" s="164"/>
      <c r="E444" s="165">
        <v>35.9</v>
      </c>
      <c r="F444" s="160"/>
      <c r="G444" s="160"/>
      <c r="H444" s="160"/>
      <c r="I444" s="160"/>
      <c r="J444" s="160"/>
      <c r="K444" s="160"/>
      <c r="L444" s="160"/>
      <c r="M444" s="160"/>
      <c r="N444" s="160"/>
      <c r="O444" s="160"/>
      <c r="P444" s="160"/>
      <c r="Q444" s="160"/>
      <c r="R444" s="160"/>
      <c r="S444" s="160"/>
      <c r="T444" s="160"/>
      <c r="U444" s="160"/>
      <c r="V444" s="160"/>
      <c r="W444" s="160"/>
      <c r="X444" s="160"/>
      <c r="Y444" s="151"/>
      <c r="Z444" s="151"/>
      <c r="AA444" s="151"/>
      <c r="AB444" s="151"/>
      <c r="AC444" s="151"/>
      <c r="AD444" s="151"/>
      <c r="AE444" s="151"/>
      <c r="AF444" s="151"/>
      <c r="AG444" s="151" t="s">
        <v>192</v>
      </c>
      <c r="AH444" s="151">
        <v>0</v>
      </c>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row>
    <row r="445" spans="1:60" outlineLevel="1" x14ac:dyDescent="0.25">
      <c r="A445" s="158"/>
      <c r="B445" s="159"/>
      <c r="C445" s="188" t="s">
        <v>547</v>
      </c>
      <c r="D445" s="164"/>
      <c r="E445" s="165">
        <v>36.4</v>
      </c>
      <c r="F445" s="160"/>
      <c r="G445" s="160"/>
      <c r="H445" s="160"/>
      <c r="I445" s="160"/>
      <c r="J445" s="160"/>
      <c r="K445" s="160"/>
      <c r="L445" s="160"/>
      <c r="M445" s="160"/>
      <c r="N445" s="160"/>
      <c r="O445" s="160"/>
      <c r="P445" s="160"/>
      <c r="Q445" s="160"/>
      <c r="R445" s="160"/>
      <c r="S445" s="160"/>
      <c r="T445" s="160"/>
      <c r="U445" s="160"/>
      <c r="V445" s="160"/>
      <c r="W445" s="160"/>
      <c r="X445" s="160"/>
      <c r="Y445" s="151"/>
      <c r="Z445" s="151"/>
      <c r="AA445" s="151"/>
      <c r="AB445" s="151"/>
      <c r="AC445" s="151"/>
      <c r="AD445" s="151"/>
      <c r="AE445" s="151"/>
      <c r="AF445" s="151"/>
      <c r="AG445" s="151" t="s">
        <v>192</v>
      </c>
      <c r="AH445" s="151">
        <v>0</v>
      </c>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row>
    <row r="446" spans="1:60" outlineLevel="1" x14ac:dyDescent="0.25">
      <c r="A446" s="158"/>
      <c r="B446" s="159"/>
      <c r="C446" s="188" t="s">
        <v>548</v>
      </c>
      <c r="D446" s="164"/>
      <c r="E446" s="165">
        <v>98.3</v>
      </c>
      <c r="F446" s="160"/>
      <c r="G446" s="160"/>
      <c r="H446" s="160"/>
      <c r="I446" s="160"/>
      <c r="J446" s="160"/>
      <c r="K446" s="160"/>
      <c r="L446" s="160"/>
      <c r="M446" s="160"/>
      <c r="N446" s="160"/>
      <c r="O446" s="160"/>
      <c r="P446" s="160"/>
      <c r="Q446" s="160"/>
      <c r="R446" s="160"/>
      <c r="S446" s="160"/>
      <c r="T446" s="160"/>
      <c r="U446" s="160"/>
      <c r="V446" s="160"/>
      <c r="W446" s="160"/>
      <c r="X446" s="160"/>
      <c r="Y446" s="151"/>
      <c r="Z446" s="151"/>
      <c r="AA446" s="151"/>
      <c r="AB446" s="151"/>
      <c r="AC446" s="151"/>
      <c r="AD446" s="151"/>
      <c r="AE446" s="151"/>
      <c r="AF446" s="151"/>
      <c r="AG446" s="151" t="s">
        <v>192</v>
      </c>
      <c r="AH446" s="151">
        <v>0</v>
      </c>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row>
    <row r="447" spans="1:60" ht="20.399999999999999" outlineLevel="1" x14ac:dyDescent="0.25">
      <c r="A447" s="158"/>
      <c r="B447" s="159"/>
      <c r="C447" s="188" t="s">
        <v>584</v>
      </c>
      <c r="D447" s="164"/>
      <c r="E447" s="165">
        <v>15.5</v>
      </c>
      <c r="F447" s="160"/>
      <c r="G447" s="160"/>
      <c r="H447" s="160"/>
      <c r="I447" s="160"/>
      <c r="J447" s="160"/>
      <c r="K447" s="160"/>
      <c r="L447" s="160"/>
      <c r="M447" s="160"/>
      <c r="N447" s="160"/>
      <c r="O447" s="160"/>
      <c r="P447" s="160"/>
      <c r="Q447" s="160"/>
      <c r="R447" s="160"/>
      <c r="S447" s="160"/>
      <c r="T447" s="160"/>
      <c r="U447" s="160"/>
      <c r="V447" s="160"/>
      <c r="W447" s="160"/>
      <c r="X447" s="160"/>
      <c r="Y447" s="151"/>
      <c r="Z447" s="151"/>
      <c r="AA447" s="151"/>
      <c r="AB447" s="151"/>
      <c r="AC447" s="151"/>
      <c r="AD447" s="151"/>
      <c r="AE447" s="151"/>
      <c r="AF447" s="151"/>
      <c r="AG447" s="151" t="s">
        <v>192</v>
      </c>
      <c r="AH447" s="151">
        <v>0</v>
      </c>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row>
    <row r="448" spans="1:60" outlineLevel="1" x14ac:dyDescent="0.25">
      <c r="A448" s="158"/>
      <c r="B448" s="159"/>
      <c r="C448" s="188" t="s">
        <v>549</v>
      </c>
      <c r="D448" s="164"/>
      <c r="E448" s="165">
        <v>54.3</v>
      </c>
      <c r="F448" s="160"/>
      <c r="G448" s="160"/>
      <c r="H448" s="160"/>
      <c r="I448" s="160"/>
      <c r="J448" s="160"/>
      <c r="K448" s="160"/>
      <c r="L448" s="160"/>
      <c r="M448" s="160"/>
      <c r="N448" s="160"/>
      <c r="O448" s="160"/>
      <c r="P448" s="160"/>
      <c r="Q448" s="160"/>
      <c r="R448" s="160"/>
      <c r="S448" s="160"/>
      <c r="T448" s="160"/>
      <c r="U448" s="160"/>
      <c r="V448" s="160"/>
      <c r="W448" s="160"/>
      <c r="X448" s="160"/>
      <c r="Y448" s="151"/>
      <c r="Z448" s="151"/>
      <c r="AA448" s="151"/>
      <c r="AB448" s="151"/>
      <c r="AC448" s="151"/>
      <c r="AD448" s="151"/>
      <c r="AE448" s="151"/>
      <c r="AF448" s="151"/>
      <c r="AG448" s="151" t="s">
        <v>192</v>
      </c>
      <c r="AH448" s="151">
        <v>0</v>
      </c>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row>
    <row r="449" spans="1:60" outlineLevel="1" x14ac:dyDescent="0.25">
      <c r="A449" s="158"/>
      <c r="B449" s="159"/>
      <c r="C449" s="195" t="s">
        <v>400</v>
      </c>
      <c r="D449" s="193"/>
      <c r="E449" s="194">
        <v>309</v>
      </c>
      <c r="F449" s="160"/>
      <c r="G449" s="160"/>
      <c r="H449" s="160"/>
      <c r="I449" s="160"/>
      <c r="J449" s="160"/>
      <c r="K449" s="160"/>
      <c r="L449" s="160"/>
      <c r="M449" s="160"/>
      <c r="N449" s="160"/>
      <c r="O449" s="160"/>
      <c r="P449" s="160"/>
      <c r="Q449" s="160"/>
      <c r="R449" s="160"/>
      <c r="S449" s="160"/>
      <c r="T449" s="160"/>
      <c r="U449" s="160"/>
      <c r="V449" s="160"/>
      <c r="W449" s="160"/>
      <c r="X449" s="160"/>
      <c r="Y449" s="151"/>
      <c r="Z449" s="151"/>
      <c r="AA449" s="151"/>
      <c r="AB449" s="151"/>
      <c r="AC449" s="151"/>
      <c r="AD449" s="151"/>
      <c r="AE449" s="151"/>
      <c r="AF449" s="151"/>
      <c r="AG449" s="151" t="s">
        <v>192</v>
      </c>
      <c r="AH449" s="151">
        <v>1</v>
      </c>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row>
    <row r="450" spans="1:60" outlineLevel="1" x14ac:dyDescent="0.25">
      <c r="A450" s="158"/>
      <c r="B450" s="159"/>
      <c r="C450" s="188" t="s">
        <v>585</v>
      </c>
      <c r="D450" s="164"/>
      <c r="E450" s="165"/>
      <c r="F450" s="160"/>
      <c r="G450" s="160"/>
      <c r="H450" s="160"/>
      <c r="I450" s="160"/>
      <c r="J450" s="160"/>
      <c r="K450" s="160"/>
      <c r="L450" s="160"/>
      <c r="M450" s="160"/>
      <c r="N450" s="160"/>
      <c r="O450" s="160"/>
      <c r="P450" s="160"/>
      <c r="Q450" s="160"/>
      <c r="R450" s="160"/>
      <c r="S450" s="160"/>
      <c r="T450" s="160"/>
      <c r="U450" s="160"/>
      <c r="V450" s="160"/>
      <c r="W450" s="160"/>
      <c r="X450" s="160"/>
      <c r="Y450" s="151"/>
      <c r="Z450" s="151"/>
      <c r="AA450" s="151"/>
      <c r="AB450" s="151"/>
      <c r="AC450" s="151"/>
      <c r="AD450" s="151"/>
      <c r="AE450" s="151"/>
      <c r="AF450" s="151"/>
      <c r="AG450" s="151" t="s">
        <v>192</v>
      </c>
      <c r="AH450" s="151">
        <v>0</v>
      </c>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row>
    <row r="451" spans="1:60" outlineLevel="1" x14ac:dyDescent="0.25">
      <c r="A451" s="158"/>
      <c r="B451" s="159"/>
      <c r="C451" s="188" t="s">
        <v>586</v>
      </c>
      <c r="D451" s="164"/>
      <c r="E451" s="165">
        <v>120.02500000000001</v>
      </c>
      <c r="F451" s="160"/>
      <c r="G451" s="160"/>
      <c r="H451" s="160"/>
      <c r="I451" s="160"/>
      <c r="J451" s="160"/>
      <c r="K451" s="160"/>
      <c r="L451" s="160"/>
      <c r="M451" s="160"/>
      <c r="N451" s="160"/>
      <c r="O451" s="160"/>
      <c r="P451" s="160"/>
      <c r="Q451" s="160"/>
      <c r="R451" s="160"/>
      <c r="S451" s="160"/>
      <c r="T451" s="160"/>
      <c r="U451" s="160"/>
      <c r="V451" s="160"/>
      <c r="W451" s="160"/>
      <c r="X451" s="160"/>
      <c r="Y451" s="151"/>
      <c r="Z451" s="151"/>
      <c r="AA451" s="151"/>
      <c r="AB451" s="151"/>
      <c r="AC451" s="151"/>
      <c r="AD451" s="151"/>
      <c r="AE451" s="151"/>
      <c r="AF451" s="151"/>
      <c r="AG451" s="151" t="s">
        <v>192</v>
      </c>
      <c r="AH451" s="151">
        <v>0</v>
      </c>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row>
    <row r="452" spans="1:60" outlineLevel="1" x14ac:dyDescent="0.25">
      <c r="A452" s="158"/>
      <c r="B452" s="159"/>
      <c r="C452" s="188" t="s">
        <v>587</v>
      </c>
      <c r="D452" s="164"/>
      <c r="E452" s="165">
        <v>61.9</v>
      </c>
      <c r="F452" s="160"/>
      <c r="G452" s="160"/>
      <c r="H452" s="160"/>
      <c r="I452" s="160"/>
      <c r="J452" s="160"/>
      <c r="K452" s="160"/>
      <c r="L452" s="160"/>
      <c r="M452" s="160"/>
      <c r="N452" s="160"/>
      <c r="O452" s="160"/>
      <c r="P452" s="160"/>
      <c r="Q452" s="160"/>
      <c r="R452" s="160"/>
      <c r="S452" s="160"/>
      <c r="T452" s="160"/>
      <c r="U452" s="160"/>
      <c r="V452" s="160"/>
      <c r="W452" s="160"/>
      <c r="X452" s="160"/>
      <c r="Y452" s="151"/>
      <c r="Z452" s="151"/>
      <c r="AA452" s="151"/>
      <c r="AB452" s="151"/>
      <c r="AC452" s="151"/>
      <c r="AD452" s="151"/>
      <c r="AE452" s="151"/>
      <c r="AF452" s="151"/>
      <c r="AG452" s="151" t="s">
        <v>192</v>
      </c>
      <c r="AH452" s="151">
        <v>0</v>
      </c>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row>
    <row r="453" spans="1:60" outlineLevel="1" x14ac:dyDescent="0.25">
      <c r="A453" s="158"/>
      <c r="B453" s="159"/>
      <c r="C453" s="188" t="s">
        <v>588</v>
      </c>
      <c r="D453" s="164"/>
      <c r="E453" s="165">
        <v>61.05</v>
      </c>
      <c r="F453" s="160"/>
      <c r="G453" s="160"/>
      <c r="H453" s="160"/>
      <c r="I453" s="160"/>
      <c r="J453" s="160"/>
      <c r="K453" s="160"/>
      <c r="L453" s="160"/>
      <c r="M453" s="160"/>
      <c r="N453" s="160"/>
      <c r="O453" s="160"/>
      <c r="P453" s="160"/>
      <c r="Q453" s="160"/>
      <c r="R453" s="160"/>
      <c r="S453" s="160"/>
      <c r="T453" s="160"/>
      <c r="U453" s="160"/>
      <c r="V453" s="160"/>
      <c r="W453" s="160"/>
      <c r="X453" s="160"/>
      <c r="Y453" s="151"/>
      <c r="Z453" s="151"/>
      <c r="AA453" s="151"/>
      <c r="AB453" s="151"/>
      <c r="AC453" s="151"/>
      <c r="AD453" s="151"/>
      <c r="AE453" s="151"/>
      <c r="AF453" s="151"/>
      <c r="AG453" s="151" t="s">
        <v>192</v>
      </c>
      <c r="AH453" s="151">
        <v>0</v>
      </c>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row>
    <row r="454" spans="1:60" outlineLevel="1" x14ac:dyDescent="0.25">
      <c r="A454" s="158"/>
      <c r="B454" s="159"/>
      <c r="C454" s="188" t="s">
        <v>589</v>
      </c>
      <c r="D454" s="164"/>
      <c r="E454" s="165">
        <v>181.69</v>
      </c>
      <c r="F454" s="160"/>
      <c r="G454" s="160"/>
      <c r="H454" s="160"/>
      <c r="I454" s="160"/>
      <c r="J454" s="160"/>
      <c r="K454" s="160"/>
      <c r="L454" s="160"/>
      <c r="M454" s="160"/>
      <c r="N454" s="160"/>
      <c r="O454" s="160"/>
      <c r="P454" s="160"/>
      <c r="Q454" s="160"/>
      <c r="R454" s="160"/>
      <c r="S454" s="160"/>
      <c r="T454" s="160"/>
      <c r="U454" s="160"/>
      <c r="V454" s="160"/>
      <c r="W454" s="160"/>
      <c r="X454" s="160"/>
      <c r="Y454" s="151"/>
      <c r="Z454" s="151"/>
      <c r="AA454" s="151"/>
      <c r="AB454" s="151"/>
      <c r="AC454" s="151"/>
      <c r="AD454" s="151"/>
      <c r="AE454" s="151"/>
      <c r="AF454" s="151"/>
      <c r="AG454" s="151" t="s">
        <v>192</v>
      </c>
      <c r="AH454" s="151">
        <v>0</v>
      </c>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row>
    <row r="455" spans="1:60" outlineLevel="1" x14ac:dyDescent="0.25">
      <c r="A455" s="158"/>
      <c r="B455" s="159"/>
      <c r="C455" s="195" t="s">
        <v>400</v>
      </c>
      <c r="D455" s="193"/>
      <c r="E455" s="194">
        <v>424.66500000000002</v>
      </c>
      <c r="F455" s="160"/>
      <c r="G455" s="160"/>
      <c r="H455" s="160"/>
      <c r="I455" s="160"/>
      <c r="J455" s="160"/>
      <c r="K455" s="160"/>
      <c r="L455" s="160"/>
      <c r="M455" s="160"/>
      <c r="N455" s="160"/>
      <c r="O455" s="160"/>
      <c r="P455" s="160"/>
      <c r="Q455" s="160"/>
      <c r="R455" s="160"/>
      <c r="S455" s="160"/>
      <c r="T455" s="160"/>
      <c r="U455" s="160"/>
      <c r="V455" s="160"/>
      <c r="W455" s="160"/>
      <c r="X455" s="160"/>
      <c r="Y455" s="151"/>
      <c r="Z455" s="151"/>
      <c r="AA455" s="151"/>
      <c r="AB455" s="151"/>
      <c r="AC455" s="151"/>
      <c r="AD455" s="151"/>
      <c r="AE455" s="151"/>
      <c r="AF455" s="151"/>
      <c r="AG455" s="151" t="s">
        <v>192</v>
      </c>
      <c r="AH455" s="151">
        <v>1</v>
      </c>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row>
    <row r="456" spans="1:60" outlineLevel="1" x14ac:dyDescent="0.25">
      <c r="A456" s="177">
        <v>48</v>
      </c>
      <c r="B456" s="178" t="s">
        <v>590</v>
      </c>
      <c r="C456" s="187" t="s">
        <v>591</v>
      </c>
      <c r="D456" s="179" t="s">
        <v>237</v>
      </c>
      <c r="E456" s="180">
        <v>311.565</v>
      </c>
      <c r="F456" s="181">
        <v>166.8</v>
      </c>
      <c r="G456" s="182">
        <f>ROUND(E456*F456,2)</f>
        <v>51969.04</v>
      </c>
      <c r="H456" s="181"/>
      <c r="I456" s="182">
        <f>ROUND(E456*H456,2)</f>
        <v>0</v>
      </c>
      <c r="J456" s="181"/>
      <c r="K456" s="182">
        <f>ROUND(E456*J456,2)</f>
        <v>0</v>
      </c>
      <c r="L456" s="182">
        <v>21</v>
      </c>
      <c r="M456" s="182">
        <f>G456*(1+L456/100)</f>
        <v>62882.538399999998</v>
      </c>
      <c r="N456" s="182">
        <v>0</v>
      </c>
      <c r="O456" s="182">
        <f>ROUND(E456*N456,2)</f>
        <v>0</v>
      </c>
      <c r="P456" s="182">
        <v>0</v>
      </c>
      <c r="Q456" s="182">
        <f>ROUND(E456*P456,2)</f>
        <v>0</v>
      </c>
      <c r="R456" s="182" t="s">
        <v>256</v>
      </c>
      <c r="S456" s="182" t="s">
        <v>185</v>
      </c>
      <c r="T456" s="183" t="s">
        <v>185</v>
      </c>
      <c r="U456" s="160">
        <v>0.2</v>
      </c>
      <c r="V456" s="160">
        <f>ROUND(E456*U456,2)</f>
        <v>62.31</v>
      </c>
      <c r="W456" s="160"/>
      <c r="X456" s="160" t="s">
        <v>239</v>
      </c>
      <c r="Y456" s="151"/>
      <c r="Z456" s="151"/>
      <c r="AA456" s="151"/>
      <c r="AB456" s="151"/>
      <c r="AC456" s="151"/>
      <c r="AD456" s="151"/>
      <c r="AE456" s="151"/>
      <c r="AF456" s="151"/>
      <c r="AG456" s="151" t="s">
        <v>240</v>
      </c>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row>
    <row r="457" spans="1:60" outlineLevel="1" x14ac:dyDescent="0.25">
      <c r="A457" s="158"/>
      <c r="B457" s="159"/>
      <c r="C457" s="188" t="s">
        <v>350</v>
      </c>
      <c r="D457" s="164"/>
      <c r="E457" s="165"/>
      <c r="F457" s="160"/>
      <c r="G457" s="160"/>
      <c r="H457" s="160"/>
      <c r="I457" s="160"/>
      <c r="J457" s="160"/>
      <c r="K457" s="160"/>
      <c r="L457" s="160"/>
      <c r="M457" s="160"/>
      <c r="N457" s="160"/>
      <c r="O457" s="160"/>
      <c r="P457" s="160"/>
      <c r="Q457" s="160"/>
      <c r="R457" s="160"/>
      <c r="S457" s="160"/>
      <c r="T457" s="160"/>
      <c r="U457" s="160"/>
      <c r="V457" s="160"/>
      <c r="W457" s="160"/>
      <c r="X457" s="160"/>
      <c r="Y457" s="151"/>
      <c r="Z457" s="151"/>
      <c r="AA457" s="151"/>
      <c r="AB457" s="151"/>
      <c r="AC457" s="151"/>
      <c r="AD457" s="151"/>
      <c r="AE457" s="151"/>
      <c r="AF457" s="151"/>
      <c r="AG457" s="151" t="s">
        <v>192</v>
      </c>
      <c r="AH457" s="151">
        <v>0</v>
      </c>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row>
    <row r="458" spans="1:60" outlineLevel="1" x14ac:dyDescent="0.25">
      <c r="A458" s="158"/>
      <c r="B458" s="159"/>
      <c r="C458" s="188" t="s">
        <v>579</v>
      </c>
      <c r="D458" s="164"/>
      <c r="E458" s="165"/>
      <c r="F458" s="160"/>
      <c r="G458" s="160"/>
      <c r="H458" s="160"/>
      <c r="I458" s="160"/>
      <c r="J458" s="160"/>
      <c r="K458" s="160"/>
      <c r="L458" s="160"/>
      <c r="M458" s="160"/>
      <c r="N458" s="160"/>
      <c r="O458" s="160"/>
      <c r="P458" s="160"/>
      <c r="Q458" s="160"/>
      <c r="R458" s="160"/>
      <c r="S458" s="160"/>
      <c r="T458" s="160"/>
      <c r="U458" s="160"/>
      <c r="V458" s="160"/>
      <c r="W458" s="160"/>
      <c r="X458" s="160"/>
      <c r="Y458" s="151"/>
      <c r="Z458" s="151"/>
      <c r="AA458" s="151"/>
      <c r="AB458" s="151"/>
      <c r="AC458" s="151"/>
      <c r="AD458" s="151"/>
      <c r="AE458" s="151"/>
      <c r="AF458" s="151"/>
      <c r="AG458" s="151" t="s">
        <v>192</v>
      </c>
      <c r="AH458" s="151">
        <v>0</v>
      </c>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row>
    <row r="459" spans="1:60" outlineLevel="1" x14ac:dyDescent="0.25">
      <c r="A459" s="158"/>
      <c r="B459" s="159"/>
      <c r="C459" s="188" t="s">
        <v>581</v>
      </c>
      <c r="D459" s="164"/>
      <c r="E459" s="165">
        <v>16</v>
      </c>
      <c r="F459" s="160"/>
      <c r="G459" s="160"/>
      <c r="H459" s="160"/>
      <c r="I459" s="160"/>
      <c r="J459" s="160"/>
      <c r="K459" s="160"/>
      <c r="L459" s="160"/>
      <c r="M459" s="160"/>
      <c r="N459" s="160"/>
      <c r="O459" s="160"/>
      <c r="P459" s="160"/>
      <c r="Q459" s="160"/>
      <c r="R459" s="160"/>
      <c r="S459" s="160"/>
      <c r="T459" s="160"/>
      <c r="U459" s="160"/>
      <c r="V459" s="160"/>
      <c r="W459" s="160"/>
      <c r="X459" s="160"/>
      <c r="Y459" s="151"/>
      <c r="Z459" s="151"/>
      <c r="AA459" s="151"/>
      <c r="AB459" s="151"/>
      <c r="AC459" s="151"/>
      <c r="AD459" s="151"/>
      <c r="AE459" s="151"/>
      <c r="AF459" s="151"/>
      <c r="AG459" s="151" t="s">
        <v>192</v>
      </c>
      <c r="AH459" s="151">
        <v>0</v>
      </c>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row>
    <row r="460" spans="1:60" outlineLevel="1" x14ac:dyDescent="0.25">
      <c r="A460" s="158"/>
      <c r="B460" s="159"/>
      <c r="C460" s="188" t="s">
        <v>582</v>
      </c>
      <c r="D460" s="164"/>
      <c r="E460" s="165">
        <v>19.2</v>
      </c>
      <c r="F460" s="160"/>
      <c r="G460" s="160"/>
      <c r="H460" s="160"/>
      <c r="I460" s="160"/>
      <c r="J460" s="160"/>
      <c r="K460" s="160"/>
      <c r="L460" s="160"/>
      <c r="M460" s="160"/>
      <c r="N460" s="160"/>
      <c r="O460" s="160"/>
      <c r="P460" s="160"/>
      <c r="Q460" s="160"/>
      <c r="R460" s="160"/>
      <c r="S460" s="160"/>
      <c r="T460" s="160"/>
      <c r="U460" s="160"/>
      <c r="V460" s="160"/>
      <c r="W460" s="160"/>
      <c r="X460" s="160"/>
      <c r="Y460" s="151"/>
      <c r="Z460" s="151"/>
      <c r="AA460" s="151"/>
      <c r="AB460" s="151"/>
      <c r="AC460" s="151"/>
      <c r="AD460" s="151"/>
      <c r="AE460" s="151"/>
      <c r="AF460" s="151"/>
      <c r="AG460" s="151" t="s">
        <v>192</v>
      </c>
      <c r="AH460" s="151">
        <v>0</v>
      </c>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row>
    <row r="461" spans="1:60" outlineLevel="1" x14ac:dyDescent="0.25">
      <c r="A461" s="158"/>
      <c r="B461" s="159"/>
      <c r="C461" s="195" t="s">
        <v>400</v>
      </c>
      <c r="D461" s="193"/>
      <c r="E461" s="194">
        <v>35.200000000000003</v>
      </c>
      <c r="F461" s="160"/>
      <c r="G461" s="160"/>
      <c r="H461" s="160"/>
      <c r="I461" s="160"/>
      <c r="J461" s="160"/>
      <c r="K461" s="160"/>
      <c r="L461" s="160"/>
      <c r="M461" s="160"/>
      <c r="N461" s="160"/>
      <c r="O461" s="160"/>
      <c r="P461" s="160"/>
      <c r="Q461" s="160"/>
      <c r="R461" s="160"/>
      <c r="S461" s="160"/>
      <c r="T461" s="160"/>
      <c r="U461" s="160"/>
      <c r="V461" s="160"/>
      <c r="W461" s="160"/>
      <c r="X461" s="160"/>
      <c r="Y461" s="151"/>
      <c r="Z461" s="151"/>
      <c r="AA461" s="151"/>
      <c r="AB461" s="151"/>
      <c r="AC461" s="151"/>
      <c r="AD461" s="151"/>
      <c r="AE461" s="151"/>
      <c r="AF461" s="151"/>
      <c r="AG461" s="151" t="s">
        <v>192</v>
      </c>
      <c r="AH461" s="151">
        <v>1</v>
      </c>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row>
    <row r="462" spans="1:60" outlineLevel="1" x14ac:dyDescent="0.25">
      <c r="A462" s="158"/>
      <c r="B462" s="159"/>
      <c r="C462" s="188" t="s">
        <v>350</v>
      </c>
      <c r="D462" s="164"/>
      <c r="E462" s="165"/>
      <c r="F462" s="160"/>
      <c r="G462" s="160"/>
      <c r="H462" s="160"/>
      <c r="I462" s="160"/>
      <c r="J462" s="160"/>
      <c r="K462" s="160"/>
      <c r="L462" s="160"/>
      <c r="M462" s="160"/>
      <c r="N462" s="160"/>
      <c r="O462" s="160"/>
      <c r="P462" s="160"/>
      <c r="Q462" s="160"/>
      <c r="R462" s="160"/>
      <c r="S462" s="160"/>
      <c r="T462" s="160"/>
      <c r="U462" s="160"/>
      <c r="V462" s="160"/>
      <c r="W462" s="160"/>
      <c r="X462" s="160"/>
      <c r="Y462" s="151"/>
      <c r="Z462" s="151"/>
      <c r="AA462" s="151"/>
      <c r="AB462" s="151"/>
      <c r="AC462" s="151"/>
      <c r="AD462" s="151"/>
      <c r="AE462" s="151"/>
      <c r="AF462" s="151"/>
      <c r="AG462" s="151" t="s">
        <v>192</v>
      </c>
      <c r="AH462" s="151">
        <v>0</v>
      </c>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row>
    <row r="463" spans="1:60" outlineLevel="1" x14ac:dyDescent="0.25">
      <c r="A463" s="158"/>
      <c r="B463" s="159"/>
      <c r="C463" s="188" t="s">
        <v>585</v>
      </c>
      <c r="D463" s="164"/>
      <c r="E463" s="165"/>
      <c r="F463" s="160"/>
      <c r="G463" s="160"/>
      <c r="H463" s="160"/>
      <c r="I463" s="160"/>
      <c r="J463" s="160"/>
      <c r="K463" s="160"/>
      <c r="L463" s="160"/>
      <c r="M463" s="160"/>
      <c r="N463" s="160"/>
      <c r="O463" s="160"/>
      <c r="P463" s="160"/>
      <c r="Q463" s="160"/>
      <c r="R463" s="160"/>
      <c r="S463" s="160"/>
      <c r="T463" s="160"/>
      <c r="U463" s="160"/>
      <c r="V463" s="160"/>
      <c r="W463" s="160"/>
      <c r="X463" s="160"/>
      <c r="Y463" s="151"/>
      <c r="Z463" s="151"/>
      <c r="AA463" s="151"/>
      <c r="AB463" s="151"/>
      <c r="AC463" s="151"/>
      <c r="AD463" s="151"/>
      <c r="AE463" s="151"/>
      <c r="AF463" s="151"/>
      <c r="AG463" s="151" t="s">
        <v>192</v>
      </c>
      <c r="AH463" s="151">
        <v>0</v>
      </c>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row>
    <row r="464" spans="1:60" outlineLevel="1" x14ac:dyDescent="0.25">
      <c r="A464" s="158"/>
      <c r="B464" s="159"/>
      <c r="C464" s="188" t="s">
        <v>592</v>
      </c>
      <c r="D464" s="164"/>
      <c r="E464" s="165">
        <v>79.575000000000003</v>
      </c>
      <c r="F464" s="160"/>
      <c r="G464" s="160"/>
      <c r="H464" s="160"/>
      <c r="I464" s="160"/>
      <c r="J464" s="160"/>
      <c r="K464" s="160"/>
      <c r="L464" s="160"/>
      <c r="M464" s="160"/>
      <c r="N464" s="160"/>
      <c r="O464" s="160"/>
      <c r="P464" s="160"/>
      <c r="Q464" s="160"/>
      <c r="R464" s="160"/>
      <c r="S464" s="160"/>
      <c r="T464" s="160"/>
      <c r="U464" s="160"/>
      <c r="V464" s="160"/>
      <c r="W464" s="160"/>
      <c r="X464" s="160"/>
      <c r="Y464" s="151"/>
      <c r="Z464" s="151"/>
      <c r="AA464" s="151"/>
      <c r="AB464" s="151"/>
      <c r="AC464" s="151"/>
      <c r="AD464" s="151"/>
      <c r="AE464" s="151"/>
      <c r="AF464" s="151"/>
      <c r="AG464" s="151" t="s">
        <v>192</v>
      </c>
      <c r="AH464" s="151">
        <v>0</v>
      </c>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row>
    <row r="465" spans="1:60" outlineLevel="1" x14ac:dyDescent="0.25">
      <c r="A465" s="158"/>
      <c r="B465" s="159"/>
      <c r="C465" s="188" t="s">
        <v>593</v>
      </c>
      <c r="D465" s="164"/>
      <c r="E465" s="165">
        <v>40.5</v>
      </c>
      <c r="F465" s="160"/>
      <c r="G465" s="160"/>
      <c r="H465" s="160"/>
      <c r="I465" s="160"/>
      <c r="J465" s="160"/>
      <c r="K465" s="160"/>
      <c r="L465" s="160"/>
      <c r="M465" s="160"/>
      <c r="N465" s="160"/>
      <c r="O465" s="160"/>
      <c r="P465" s="160"/>
      <c r="Q465" s="160"/>
      <c r="R465" s="160"/>
      <c r="S465" s="160"/>
      <c r="T465" s="160"/>
      <c r="U465" s="160"/>
      <c r="V465" s="160"/>
      <c r="W465" s="160"/>
      <c r="X465" s="160"/>
      <c r="Y465" s="151"/>
      <c r="Z465" s="151"/>
      <c r="AA465" s="151"/>
      <c r="AB465" s="151"/>
      <c r="AC465" s="151"/>
      <c r="AD465" s="151"/>
      <c r="AE465" s="151"/>
      <c r="AF465" s="151"/>
      <c r="AG465" s="151" t="s">
        <v>192</v>
      </c>
      <c r="AH465" s="151">
        <v>0</v>
      </c>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row>
    <row r="466" spans="1:60" outlineLevel="1" x14ac:dyDescent="0.25">
      <c r="A466" s="158"/>
      <c r="B466" s="159"/>
      <c r="C466" s="188" t="s">
        <v>594</v>
      </c>
      <c r="D466" s="164"/>
      <c r="E466" s="165">
        <v>39.825000000000003</v>
      </c>
      <c r="F466" s="160"/>
      <c r="G466" s="160"/>
      <c r="H466" s="160"/>
      <c r="I466" s="160"/>
      <c r="J466" s="160"/>
      <c r="K466" s="160"/>
      <c r="L466" s="160"/>
      <c r="M466" s="160"/>
      <c r="N466" s="160"/>
      <c r="O466" s="160"/>
      <c r="P466" s="160"/>
      <c r="Q466" s="160"/>
      <c r="R466" s="160"/>
      <c r="S466" s="160"/>
      <c r="T466" s="160"/>
      <c r="U466" s="160"/>
      <c r="V466" s="160"/>
      <c r="W466" s="160"/>
      <c r="X466" s="160"/>
      <c r="Y466" s="151"/>
      <c r="Z466" s="151"/>
      <c r="AA466" s="151"/>
      <c r="AB466" s="151"/>
      <c r="AC466" s="151"/>
      <c r="AD466" s="151"/>
      <c r="AE466" s="151"/>
      <c r="AF466" s="151"/>
      <c r="AG466" s="151" t="s">
        <v>192</v>
      </c>
      <c r="AH466" s="151">
        <v>0</v>
      </c>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row>
    <row r="467" spans="1:60" outlineLevel="1" x14ac:dyDescent="0.25">
      <c r="A467" s="158"/>
      <c r="B467" s="159"/>
      <c r="C467" s="188" t="s">
        <v>595</v>
      </c>
      <c r="D467" s="164"/>
      <c r="E467" s="165">
        <v>116.465</v>
      </c>
      <c r="F467" s="160"/>
      <c r="G467" s="160"/>
      <c r="H467" s="160"/>
      <c r="I467" s="160"/>
      <c r="J467" s="160"/>
      <c r="K467" s="160"/>
      <c r="L467" s="160"/>
      <c r="M467" s="160"/>
      <c r="N467" s="160"/>
      <c r="O467" s="160"/>
      <c r="P467" s="160"/>
      <c r="Q467" s="160"/>
      <c r="R467" s="160"/>
      <c r="S467" s="160"/>
      <c r="T467" s="160"/>
      <c r="U467" s="160"/>
      <c r="V467" s="160"/>
      <c r="W467" s="160"/>
      <c r="X467" s="160"/>
      <c r="Y467" s="151"/>
      <c r="Z467" s="151"/>
      <c r="AA467" s="151"/>
      <c r="AB467" s="151"/>
      <c r="AC467" s="151"/>
      <c r="AD467" s="151"/>
      <c r="AE467" s="151"/>
      <c r="AF467" s="151"/>
      <c r="AG467" s="151" t="s">
        <v>192</v>
      </c>
      <c r="AH467" s="151">
        <v>0</v>
      </c>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row>
    <row r="468" spans="1:60" outlineLevel="1" x14ac:dyDescent="0.25">
      <c r="A468" s="177">
        <v>49</v>
      </c>
      <c r="B468" s="178" t="s">
        <v>596</v>
      </c>
      <c r="C468" s="187" t="s">
        <v>597</v>
      </c>
      <c r="D468" s="179" t="s">
        <v>360</v>
      </c>
      <c r="E468" s="180">
        <v>28.5</v>
      </c>
      <c r="F468" s="181">
        <v>270</v>
      </c>
      <c r="G468" s="182">
        <f>ROUND(E468*F468,2)</f>
        <v>7695</v>
      </c>
      <c r="H468" s="181"/>
      <c r="I468" s="182">
        <f>ROUND(E468*H468,2)</f>
        <v>0</v>
      </c>
      <c r="J468" s="181"/>
      <c r="K468" s="182">
        <f>ROUND(E468*J468,2)</f>
        <v>0</v>
      </c>
      <c r="L468" s="182">
        <v>21</v>
      </c>
      <c r="M468" s="182">
        <f>G468*(1+L468/100)</f>
        <v>9310.9499999999989</v>
      </c>
      <c r="N468" s="182">
        <v>0</v>
      </c>
      <c r="O468" s="182">
        <f>ROUND(E468*N468,2)</f>
        <v>0</v>
      </c>
      <c r="P468" s="182">
        <v>0</v>
      </c>
      <c r="Q468" s="182">
        <f>ROUND(E468*P468,2)</f>
        <v>0</v>
      </c>
      <c r="R468" s="182" t="s">
        <v>598</v>
      </c>
      <c r="S468" s="182" t="s">
        <v>599</v>
      </c>
      <c r="T468" s="183" t="s">
        <v>599</v>
      </c>
      <c r="U468" s="160">
        <v>0.34</v>
      </c>
      <c r="V468" s="160">
        <f>ROUND(E468*U468,2)</f>
        <v>9.69</v>
      </c>
      <c r="W468" s="160"/>
      <c r="X468" s="160" t="s">
        <v>239</v>
      </c>
      <c r="Y468" s="151"/>
      <c r="Z468" s="151"/>
      <c r="AA468" s="151"/>
      <c r="AB468" s="151"/>
      <c r="AC468" s="151"/>
      <c r="AD468" s="151"/>
      <c r="AE468" s="151"/>
      <c r="AF468" s="151"/>
      <c r="AG468" s="151" t="s">
        <v>240</v>
      </c>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row>
    <row r="469" spans="1:60" outlineLevel="1" x14ac:dyDescent="0.25">
      <c r="A469" s="158"/>
      <c r="B469" s="159"/>
      <c r="C469" s="188" t="s">
        <v>600</v>
      </c>
      <c r="D469" s="164"/>
      <c r="E469" s="165"/>
      <c r="F469" s="160"/>
      <c r="G469" s="160"/>
      <c r="H469" s="160"/>
      <c r="I469" s="160"/>
      <c r="J469" s="160"/>
      <c r="K469" s="160"/>
      <c r="L469" s="160"/>
      <c r="M469" s="160"/>
      <c r="N469" s="160"/>
      <c r="O469" s="160"/>
      <c r="P469" s="160"/>
      <c r="Q469" s="160"/>
      <c r="R469" s="160"/>
      <c r="S469" s="160"/>
      <c r="T469" s="160"/>
      <c r="U469" s="160"/>
      <c r="V469" s="160"/>
      <c r="W469" s="160"/>
      <c r="X469" s="160"/>
      <c r="Y469" s="151"/>
      <c r="Z469" s="151"/>
      <c r="AA469" s="151"/>
      <c r="AB469" s="151"/>
      <c r="AC469" s="151"/>
      <c r="AD469" s="151"/>
      <c r="AE469" s="151"/>
      <c r="AF469" s="151"/>
      <c r="AG469" s="151" t="s">
        <v>192</v>
      </c>
      <c r="AH469" s="151">
        <v>0</v>
      </c>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row>
    <row r="470" spans="1:60" outlineLevel="1" x14ac:dyDescent="0.25">
      <c r="A470" s="158"/>
      <c r="B470" s="159"/>
      <c r="C470" s="188" t="s">
        <v>350</v>
      </c>
      <c r="D470" s="164"/>
      <c r="E470" s="165"/>
      <c r="F470" s="160"/>
      <c r="G470" s="160"/>
      <c r="H470" s="160"/>
      <c r="I470" s="160"/>
      <c r="J470" s="160"/>
      <c r="K470" s="160"/>
      <c r="L470" s="160"/>
      <c r="M470" s="160"/>
      <c r="N470" s="160"/>
      <c r="O470" s="160"/>
      <c r="P470" s="160"/>
      <c r="Q470" s="160"/>
      <c r="R470" s="160"/>
      <c r="S470" s="160"/>
      <c r="T470" s="160"/>
      <c r="U470" s="160"/>
      <c r="V470" s="160"/>
      <c r="W470" s="160"/>
      <c r="X470" s="160"/>
      <c r="Y470" s="151"/>
      <c r="Z470" s="151"/>
      <c r="AA470" s="151"/>
      <c r="AB470" s="151"/>
      <c r="AC470" s="151"/>
      <c r="AD470" s="151"/>
      <c r="AE470" s="151"/>
      <c r="AF470" s="151"/>
      <c r="AG470" s="151" t="s">
        <v>192</v>
      </c>
      <c r="AH470" s="151">
        <v>0</v>
      </c>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row>
    <row r="471" spans="1:60" outlineLevel="1" x14ac:dyDescent="0.25">
      <c r="A471" s="158"/>
      <c r="B471" s="159"/>
      <c r="C471" s="188" t="s">
        <v>601</v>
      </c>
      <c r="D471" s="164"/>
      <c r="E471" s="165">
        <v>4.5</v>
      </c>
      <c r="F471" s="160"/>
      <c r="G471" s="160"/>
      <c r="H471" s="160"/>
      <c r="I471" s="160"/>
      <c r="J471" s="160"/>
      <c r="K471" s="160"/>
      <c r="L471" s="160"/>
      <c r="M471" s="160"/>
      <c r="N471" s="160"/>
      <c r="O471" s="160"/>
      <c r="P471" s="160"/>
      <c r="Q471" s="160"/>
      <c r="R471" s="160"/>
      <c r="S471" s="160"/>
      <c r="T471" s="160"/>
      <c r="U471" s="160"/>
      <c r="V471" s="160"/>
      <c r="W471" s="160"/>
      <c r="X471" s="160"/>
      <c r="Y471" s="151"/>
      <c r="Z471" s="151"/>
      <c r="AA471" s="151"/>
      <c r="AB471" s="151"/>
      <c r="AC471" s="151"/>
      <c r="AD471" s="151"/>
      <c r="AE471" s="151"/>
      <c r="AF471" s="151"/>
      <c r="AG471" s="151" t="s">
        <v>192</v>
      </c>
      <c r="AH471" s="151">
        <v>0</v>
      </c>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row>
    <row r="472" spans="1:60" outlineLevel="1" x14ac:dyDescent="0.25">
      <c r="A472" s="158"/>
      <c r="B472" s="159"/>
      <c r="C472" s="188" t="s">
        <v>602</v>
      </c>
      <c r="D472" s="164"/>
      <c r="E472" s="165">
        <v>4.5</v>
      </c>
      <c r="F472" s="160"/>
      <c r="G472" s="160"/>
      <c r="H472" s="160"/>
      <c r="I472" s="160"/>
      <c r="J472" s="160"/>
      <c r="K472" s="160"/>
      <c r="L472" s="160"/>
      <c r="M472" s="160"/>
      <c r="N472" s="160"/>
      <c r="O472" s="160"/>
      <c r="P472" s="160"/>
      <c r="Q472" s="160"/>
      <c r="R472" s="160"/>
      <c r="S472" s="160"/>
      <c r="T472" s="160"/>
      <c r="U472" s="160"/>
      <c r="V472" s="160"/>
      <c r="W472" s="160"/>
      <c r="X472" s="160"/>
      <c r="Y472" s="151"/>
      <c r="Z472" s="151"/>
      <c r="AA472" s="151"/>
      <c r="AB472" s="151"/>
      <c r="AC472" s="151"/>
      <c r="AD472" s="151"/>
      <c r="AE472" s="151"/>
      <c r="AF472" s="151"/>
      <c r="AG472" s="151" t="s">
        <v>192</v>
      </c>
      <c r="AH472" s="151">
        <v>0</v>
      </c>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row>
    <row r="473" spans="1:60" outlineLevel="1" x14ac:dyDescent="0.25">
      <c r="A473" s="158"/>
      <c r="B473" s="159"/>
      <c r="C473" s="188" t="s">
        <v>603</v>
      </c>
      <c r="D473" s="164"/>
      <c r="E473" s="165">
        <v>4.5</v>
      </c>
      <c r="F473" s="160"/>
      <c r="G473" s="160"/>
      <c r="H473" s="160"/>
      <c r="I473" s="160"/>
      <c r="J473" s="160"/>
      <c r="K473" s="160"/>
      <c r="L473" s="160"/>
      <c r="M473" s="160"/>
      <c r="N473" s="160"/>
      <c r="O473" s="160"/>
      <c r="P473" s="160"/>
      <c r="Q473" s="160"/>
      <c r="R473" s="160"/>
      <c r="S473" s="160"/>
      <c r="T473" s="160"/>
      <c r="U473" s="160"/>
      <c r="V473" s="160"/>
      <c r="W473" s="160"/>
      <c r="X473" s="160"/>
      <c r="Y473" s="151"/>
      <c r="Z473" s="151"/>
      <c r="AA473" s="151"/>
      <c r="AB473" s="151"/>
      <c r="AC473" s="151"/>
      <c r="AD473" s="151"/>
      <c r="AE473" s="151"/>
      <c r="AF473" s="151"/>
      <c r="AG473" s="151" t="s">
        <v>192</v>
      </c>
      <c r="AH473" s="151">
        <v>0</v>
      </c>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row>
    <row r="474" spans="1:60" outlineLevel="1" x14ac:dyDescent="0.25">
      <c r="A474" s="158"/>
      <c r="B474" s="159"/>
      <c r="C474" s="188" t="s">
        <v>604</v>
      </c>
      <c r="D474" s="164"/>
      <c r="E474" s="165">
        <v>15</v>
      </c>
      <c r="F474" s="160"/>
      <c r="G474" s="160"/>
      <c r="H474" s="160"/>
      <c r="I474" s="160"/>
      <c r="J474" s="160"/>
      <c r="K474" s="160"/>
      <c r="L474" s="160"/>
      <c r="M474" s="160"/>
      <c r="N474" s="160"/>
      <c r="O474" s="160"/>
      <c r="P474" s="160"/>
      <c r="Q474" s="160"/>
      <c r="R474" s="160"/>
      <c r="S474" s="160"/>
      <c r="T474" s="160"/>
      <c r="U474" s="160"/>
      <c r="V474" s="160"/>
      <c r="W474" s="160"/>
      <c r="X474" s="160"/>
      <c r="Y474" s="151"/>
      <c r="Z474" s="151"/>
      <c r="AA474" s="151"/>
      <c r="AB474" s="151"/>
      <c r="AC474" s="151"/>
      <c r="AD474" s="151"/>
      <c r="AE474" s="151"/>
      <c r="AF474" s="151"/>
      <c r="AG474" s="151" t="s">
        <v>192</v>
      </c>
      <c r="AH474" s="151">
        <v>0</v>
      </c>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row>
    <row r="475" spans="1:60" outlineLevel="1" x14ac:dyDescent="0.25">
      <c r="A475" s="177">
        <v>50</v>
      </c>
      <c r="B475" s="178" t="s">
        <v>605</v>
      </c>
      <c r="C475" s="187" t="s">
        <v>606</v>
      </c>
      <c r="D475" s="179" t="s">
        <v>360</v>
      </c>
      <c r="E475" s="180">
        <v>18.11</v>
      </c>
      <c r="F475" s="181">
        <v>523.20000000000005</v>
      </c>
      <c r="G475" s="182">
        <f>ROUND(E475*F475,2)</f>
        <v>9475.15</v>
      </c>
      <c r="H475" s="181"/>
      <c r="I475" s="182">
        <f>ROUND(E475*H475,2)</f>
        <v>0</v>
      </c>
      <c r="J475" s="181"/>
      <c r="K475" s="182">
        <f>ROUND(E475*J475,2)</f>
        <v>0</v>
      </c>
      <c r="L475" s="182">
        <v>21</v>
      </c>
      <c r="M475" s="182">
        <f>G475*(1+L475/100)</f>
        <v>11464.931499999999</v>
      </c>
      <c r="N475" s="182">
        <v>0</v>
      </c>
      <c r="O475" s="182">
        <f>ROUND(E475*N475,2)</f>
        <v>0</v>
      </c>
      <c r="P475" s="182">
        <v>0</v>
      </c>
      <c r="Q475" s="182">
        <f>ROUND(E475*P475,2)</f>
        <v>0</v>
      </c>
      <c r="R475" s="182" t="s">
        <v>598</v>
      </c>
      <c r="S475" s="182" t="s">
        <v>185</v>
      </c>
      <c r="T475" s="183" t="s">
        <v>185</v>
      </c>
      <c r="U475" s="160">
        <v>0.51</v>
      </c>
      <c r="V475" s="160">
        <f>ROUND(E475*U475,2)</f>
        <v>9.24</v>
      </c>
      <c r="W475" s="160"/>
      <c r="X475" s="160" t="s">
        <v>239</v>
      </c>
      <c r="Y475" s="151"/>
      <c r="Z475" s="151"/>
      <c r="AA475" s="151"/>
      <c r="AB475" s="151"/>
      <c r="AC475" s="151"/>
      <c r="AD475" s="151"/>
      <c r="AE475" s="151"/>
      <c r="AF475" s="151"/>
      <c r="AG475" s="151" t="s">
        <v>240</v>
      </c>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row>
    <row r="476" spans="1:60" outlineLevel="1" x14ac:dyDescent="0.25">
      <c r="A476" s="158"/>
      <c r="B476" s="159"/>
      <c r="C476" s="188" t="s">
        <v>607</v>
      </c>
      <c r="D476" s="164"/>
      <c r="E476" s="165"/>
      <c r="F476" s="160"/>
      <c r="G476" s="160"/>
      <c r="H476" s="160"/>
      <c r="I476" s="160"/>
      <c r="J476" s="160"/>
      <c r="K476" s="160"/>
      <c r="L476" s="160"/>
      <c r="M476" s="160"/>
      <c r="N476" s="160"/>
      <c r="O476" s="160"/>
      <c r="P476" s="160"/>
      <c r="Q476" s="160"/>
      <c r="R476" s="160"/>
      <c r="S476" s="160"/>
      <c r="T476" s="160"/>
      <c r="U476" s="160"/>
      <c r="V476" s="160"/>
      <c r="W476" s="160"/>
      <c r="X476" s="160"/>
      <c r="Y476" s="151"/>
      <c r="Z476" s="151"/>
      <c r="AA476" s="151"/>
      <c r="AB476" s="151"/>
      <c r="AC476" s="151"/>
      <c r="AD476" s="151"/>
      <c r="AE476" s="151"/>
      <c r="AF476" s="151"/>
      <c r="AG476" s="151" t="s">
        <v>192</v>
      </c>
      <c r="AH476" s="151">
        <v>0</v>
      </c>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row>
    <row r="477" spans="1:60" outlineLevel="1" x14ac:dyDescent="0.25">
      <c r="A477" s="158"/>
      <c r="B477" s="159"/>
      <c r="C477" s="188" t="s">
        <v>350</v>
      </c>
      <c r="D477" s="164"/>
      <c r="E477" s="165"/>
      <c r="F477" s="160"/>
      <c r="G477" s="160"/>
      <c r="H477" s="160"/>
      <c r="I477" s="160"/>
      <c r="J477" s="160"/>
      <c r="K477" s="160"/>
      <c r="L477" s="160"/>
      <c r="M477" s="160"/>
      <c r="N477" s="160"/>
      <c r="O477" s="160"/>
      <c r="P477" s="160"/>
      <c r="Q477" s="160"/>
      <c r="R477" s="160"/>
      <c r="S477" s="160"/>
      <c r="T477" s="160"/>
      <c r="U477" s="160"/>
      <c r="V477" s="160"/>
      <c r="W477" s="160"/>
      <c r="X477" s="160"/>
      <c r="Y477" s="151"/>
      <c r="Z477" s="151"/>
      <c r="AA477" s="151"/>
      <c r="AB477" s="151"/>
      <c r="AC477" s="151"/>
      <c r="AD477" s="151"/>
      <c r="AE477" s="151"/>
      <c r="AF477" s="151"/>
      <c r="AG477" s="151" t="s">
        <v>192</v>
      </c>
      <c r="AH477" s="151">
        <v>0</v>
      </c>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row>
    <row r="478" spans="1:60" ht="20.399999999999999" outlineLevel="1" x14ac:dyDescent="0.25">
      <c r="A478" s="158"/>
      <c r="B478" s="159"/>
      <c r="C478" s="188" t="s">
        <v>608</v>
      </c>
      <c r="D478" s="164"/>
      <c r="E478" s="165">
        <v>11.36</v>
      </c>
      <c r="F478" s="160"/>
      <c r="G478" s="160"/>
      <c r="H478" s="160"/>
      <c r="I478" s="160"/>
      <c r="J478" s="160"/>
      <c r="K478" s="160"/>
      <c r="L478" s="160"/>
      <c r="M478" s="160"/>
      <c r="N478" s="160"/>
      <c r="O478" s="160"/>
      <c r="P478" s="160"/>
      <c r="Q478" s="160"/>
      <c r="R478" s="160"/>
      <c r="S478" s="160"/>
      <c r="T478" s="160"/>
      <c r="U478" s="160"/>
      <c r="V478" s="160"/>
      <c r="W478" s="160"/>
      <c r="X478" s="160"/>
      <c r="Y478" s="151"/>
      <c r="Z478" s="151"/>
      <c r="AA478" s="151"/>
      <c r="AB478" s="151"/>
      <c r="AC478" s="151"/>
      <c r="AD478" s="151"/>
      <c r="AE478" s="151"/>
      <c r="AF478" s="151"/>
      <c r="AG478" s="151" t="s">
        <v>192</v>
      </c>
      <c r="AH478" s="151">
        <v>0</v>
      </c>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row>
    <row r="479" spans="1:60" outlineLevel="1" x14ac:dyDescent="0.25">
      <c r="A479" s="158"/>
      <c r="B479" s="159"/>
      <c r="C479" s="188" t="s">
        <v>609</v>
      </c>
      <c r="D479" s="164"/>
      <c r="E479" s="165">
        <v>3.35</v>
      </c>
      <c r="F479" s="160"/>
      <c r="G479" s="160"/>
      <c r="H479" s="160"/>
      <c r="I479" s="160"/>
      <c r="J479" s="160"/>
      <c r="K479" s="160"/>
      <c r="L479" s="160"/>
      <c r="M479" s="160"/>
      <c r="N479" s="160"/>
      <c r="O479" s="160"/>
      <c r="P479" s="160"/>
      <c r="Q479" s="160"/>
      <c r="R479" s="160"/>
      <c r="S479" s="160"/>
      <c r="T479" s="160"/>
      <c r="U479" s="160"/>
      <c r="V479" s="160"/>
      <c r="W479" s="160"/>
      <c r="X479" s="160"/>
      <c r="Y479" s="151"/>
      <c r="Z479" s="151"/>
      <c r="AA479" s="151"/>
      <c r="AB479" s="151"/>
      <c r="AC479" s="151"/>
      <c r="AD479" s="151"/>
      <c r="AE479" s="151"/>
      <c r="AF479" s="151"/>
      <c r="AG479" s="151" t="s">
        <v>192</v>
      </c>
      <c r="AH479" s="151">
        <v>0</v>
      </c>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row>
    <row r="480" spans="1:60" outlineLevel="1" x14ac:dyDescent="0.25">
      <c r="A480" s="158"/>
      <c r="B480" s="159"/>
      <c r="C480" s="188" t="s">
        <v>610</v>
      </c>
      <c r="D480" s="164"/>
      <c r="E480" s="165">
        <v>3.4</v>
      </c>
      <c r="F480" s="160"/>
      <c r="G480" s="160"/>
      <c r="H480" s="160"/>
      <c r="I480" s="160"/>
      <c r="J480" s="160"/>
      <c r="K480" s="160"/>
      <c r="L480" s="160"/>
      <c r="M480" s="160"/>
      <c r="N480" s="160"/>
      <c r="O480" s="160"/>
      <c r="P480" s="160"/>
      <c r="Q480" s="160"/>
      <c r="R480" s="160"/>
      <c r="S480" s="160"/>
      <c r="T480" s="160"/>
      <c r="U480" s="160"/>
      <c r="V480" s="160"/>
      <c r="W480" s="160"/>
      <c r="X480" s="160"/>
      <c r="Y480" s="151"/>
      <c r="Z480" s="151"/>
      <c r="AA480" s="151"/>
      <c r="AB480" s="151"/>
      <c r="AC480" s="151"/>
      <c r="AD480" s="151"/>
      <c r="AE480" s="151"/>
      <c r="AF480" s="151"/>
      <c r="AG480" s="151" t="s">
        <v>192</v>
      </c>
      <c r="AH480" s="151">
        <v>0</v>
      </c>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row>
    <row r="481" spans="1:60" outlineLevel="1" x14ac:dyDescent="0.25">
      <c r="A481" s="177">
        <v>51</v>
      </c>
      <c r="B481" s="178" t="s">
        <v>611</v>
      </c>
      <c r="C481" s="187" t="s">
        <v>612</v>
      </c>
      <c r="D481" s="179" t="s">
        <v>360</v>
      </c>
      <c r="E481" s="180">
        <v>47.8</v>
      </c>
      <c r="F481" s="181">
        <v>558</v>
      </c>
      <c r="G481" s="182">
        <f>ROUND(E481*F481,2)</f>
        <v>26672.400000000001</v>
      </c>
      <c r="H481" s="181"/>
      <c r="I481" s="182">
        <f>ROUND(E481*H481,2)</f>
        <v>0</v>
      </c>
      <c r="J481" s="181"/>
      <c r="K481" s="182">
        <f>ROUND(E481*J481,2)</f>
        <v>0</v>
      </c>
      <c r="L481" s="182">
        <v>21</v>
      </c>
      <c r="M481" s="182">
        <f>G481*(1+L481/100)</f>
        <v>32273.603999999999</v>
      </c>
      <c r="N481" s="182">
        <v>0</v>
      </c>
      <c r="O481" s="182">
        <f>ROUND(E481*N481,2)</f>
        <v>0</v>
      </c>
      <c r="P481" s="182">
        <v>0.3</v>
      </c>
      <c r="Q481" s="182">
        <f>ROUND(E481*P481,2)</f>
        <v>14.34</v>
      </c>
      <c r="R481" s="182" t="s">
        <v>598</v>
      </c>
      <c r="S481" s="182" t="s">
        <v>185</v>
      </c>
      <c r="T481" s="183" t="s">
        <v>185</v>
      </c>
      <c r="U481" s="160">
        <v>0.48899999999999999</v>
      </c>
      <c r="V481" s="160">
        <f>ROUND(E481*U481,2)</f>
        <v>23.37</v>
      </c>
      <c r="W481" s="160"/>
      <c r="X481" s="160" t="s">
        <v>239</v>
      </c>
      <c r="Y481" s="151"/>
      <c r="Z481" s="151"/>
      <c r="AA481" s="151"/>
      <c r="AB481" s="151"/>
      <c r="AC481" s="151"/>
      <c r="AD481" s="151"/>
      <c r="AE481" s="151"/>
      <c r="AF481" s="151"/>
      <c r="AG481" s="151" t="s">
        <v>240</v>
      </c>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row>
    <row r="482" spans="1:60" outlineLevel="1" x14ac:dyDescent="0.25">
      <c r="A482" s="158"/>
      <c r="B482" s="159"/>
      <c r="C482" s="188" t="s">
        <v>350</v>
      </c>
      <c r="D482" s="164"/>
      <c r="E482" s="165"/>
      <c r="F482" s="160"/>
      <c r="G482" s="160"/>
      <c r="H482" s="160"/>
      <c r="I482" s="160"/>
      <c r="J482" s="160"/>
      <c r="K482" s="160"/>
      <c r="L482" s="160"/>
      <c r="M482" s="160"/>
      <c r="N482" s="160"/>
      <c r="O482" s="160"/>
      <c r="P482" s="160"/>
      <c r="Q482" s="160"/>
      <c r="R482" s="160"/>
      <c r="S482" s="160"/>
      <c r="T482" s="160"/>
      <c r="U482" s="160"/>
      <c r="V482" s="160"/>
      <c r="W482" s="160"/>
      <c r="X482" s="160"/>
      <c r="Y482" s="151"/>
      <c r="Z482" s="151"/>
      <c r="AA482" s="151"/>
      <c r="AB482" s="151"/>
      <c r="AC482" s="151"/>
      <c r="AD482" s="151"/>
      <c r="AE482" s="151"/>
      <c r="AF482" s="151"/>
      <c r="AG482" s="151" t="s">
        <v>192</v>
      </c>
      <c r="AH482" s="151">
        <v>0</v>
      </c>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row>
    <row r="483" spans="1:60" outlineLevel="1" x14ac:dyDescent="0.25">
      <c r="A483" s="158"/>
      <c r="B483" s="159"/>
      <c r="C483" s="188" t="s">
        <v>613</v>
      </c>
      <c r="D483" s="164"/>
      <c r="E483" s="165">
        <v>24.7</v>
      </c>
      <c r="F483" s="160"/>
      <c r="G483" s="160"/>
      <c r="H483" s="160"/>
      <c r="I483" s="160"/>
      <c r="J483" s="160"/>
      <c r="K483" s="160"/>
      <c r="L483" s="160"/>
      <c r="M483" s="160"/>
      <c r="N483" s="160"/>
      <c r="O483" s="160"/>
      <c r="P483" s="160"/>
      <c r="Q483" s="160"/>
      <c r="R483" s="160"/>
      <c r="S483" s="160"/>
      <c r="T483" s="160"/>
      <c r="U483" s="160"/>
      <c r="V483" s="160"/>
      <c r="W483" s="160"/>
      <c r="X483" s="160"/>
      <c r="Y483" s="151"/>
      <c r="Z483" s="151"/>
      <c r="AA483" s="151"/>
      <c r="AB483" s="151"/>
      <c r="AC483" s="151"/>
      <c r="AD483" s="151"/>
      <c r="AE483" s="151"/>
      <c r="AF483" s="151"/>
      <c r="AG483" s="151" t="s">
        <v>192</v>
      </c>
      <c r="AH483" s="151">
        <v>0</v>
      </c>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row>
    <row r="484" spans="1:60" outlineLevel="1" x14ac:dyDescent="0.25">
      <c r="A484" s="158"/>
      <c r="B484" s="159"/>
      <c r="C484" s="188" t="s">
        <v>614</v>
      </c>
      <c r="D484" s="164"/>
      <c r="E484" s="165">
        <v>23.1</v>
      </c>
      <c r="F484" s="160"/>
      <c r="G484" s="160"/>
      <c r="H484" s="160"/>
      <c r="I484" s="160"/>
      <c r="J484" s="160"/>
      <c r="K484" s="160"/>
      <c r="L484" s="160"/>
      <c r="M484" s="160"/>
      <c r="N484" s="160"/>
      <c r="O484" s="160"/>
      <c r="P484" s="160"/>
      <c r="Q484" s="160"/>
      <c r="R484" s="160"/>
      <c r="S484" s="160"/>
      <c r="T484" s="160"/>
      <c r="U484" s="160"/>
      <c r="V484" s="160"/>
      <c r="W484" s="160"/>
      <c r="X484" s="160"/>
      <c r="Y484" s="151"/>
      <c r="Z484" s="151"/>
      <c r="AA484" s="151"/>
      <c r="AB484" s="151"/>
      <c r="AC484" s="151"/>
      <c r="AD484" s="151"/>
      <c r="AE484" s="151"/>
      <c r="AF484" s="151"/>
      <c r="AG484" s="151" t="s">
        <v>192</v>
      </c>
      <c r="AH484" s="151">
        <v>0</v>
      </c>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row>
    <row r="485" spans="1:60" ht="30.6" outlineLevel="1" x14ac:dyDescent="0.25">
      <c r="A485" s="177">
        <v>52</v>
      </c>
      <c r="B485" s="178" t="s">
        <v>615</v>
      </c>
      <c r="C485" s="187" t="s">
        <v>616</v>
      </c>
      <c r="D485" s="179" t="s">
        <v>360</v>
      </c>
      <c r="E485" s="180">
        <v>11.36</v>
      </c>
      <c r="F485" s="181">
        <v>1656</v>
      </c>
      <c r="G485" s="182">
        <f>ROUND(E485*F485,2)</f>
        <v>18812.16</v>
      </c>
      <c r="H485" s="181"/>
      <c r="I485" s="182">
        <f>ROUND(E485*H485,2)</f>
        <v>0</v>
      </c>
      <c r="J485" s="181"/>
      <c r="K485" s="182">
        <f>ROUND(E485*J485,2)</f>
        <v>0</v>
      </c>
      <c r="L485" s="182">
        <v>21</v>
      </c>
      <c r="M485" s="182">
        <f>G485*(1+L485/100)</f>
        <v>22762.713599999999</v>
      </c>
      <c r="N485" s="182">
        <v>2.7E-4</v>
      </c>
      <c r="O485" s="182">
        <f>ROUND(E485*N485,2)</f>
        <v>0</v>
      </c>
      <c r="P485" s="182">
        <v>0</v>
      </c>
      <c r="Q485" s="182">
        <f>ROUND(E485*P485,2)</f>
        <v>0</v>
      </c>
      <c r="R485" s="182" t="s">
        <v>598</v>
      </c>
      <c r="S485" s="182" t="s">
        <v>185</v>
      </c>
      <c r="T485" s="183" t="s">
        <v>185</v>
      </c>
      <c r="U485" s="160">
        <v>0.60599999999999998</v>
      </c>
      <c r="V485" s="160">
        <f>ROUND(E485*U485,2)</f>
        <v>6.88</v>
      </c>
      <c r="W485" s="160"/>
      <c r="X485" s="160" t="s">
        <v>239</v>
      </c>
      <c r="Y485" s="151"/>
      <c r="Z485" s="151"/>
      <c r="AA485" s="151"/>
      <c r="AB485" s="151"/>
      <c r="AC485" s="151"/>
      <c r="AD485" s="151"/>
      <c r="AE485" s="151"/>
      <c r="AF485" s="151"/>
      <c r="AG485" s="151" t="s">
        <v>240</v>
      </c>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row>
    <row r="486" spans="1:60" outlineLevel="1" x14ac:dyDescent="0.25">
      <c r="A486" s="158"/>
      <c r="B486" s="159"/>
      <c r="C486" s="188" t="s">
        <v>607</v>
      </c>
      <c r="D486" s="164"/>
      <c r="E486" s="165"/>
      <c r="F486" s="160"/>
      <c r="G486" s="160"/>
      <c r="H486" s="160"/>
      <c r="I486" s="160"/>
      <c r="J486" s="160"/>
      <c r="K486" s="160"/>
      <c r="L486" s="160"/>
      <c r="M486" s="160"/>
      <c r="N486" s="160"/>
      <c r="O486" s="160"/>
      <c r="P486" s="160"/>
      <c r="Q486" s="160"/>
      <c r="R486" s="160"/>
      <c r="S486" s="160"/>
      <c r="T486" s="160"/>
      <c r="U486" s="160"/>
      <c r="V486" s="160"/>
      <c r="W486" s="160"/>
      <c r="X486" s="160"/>
      <c r="Y486" s="151"/>
      <c r="Z486" s="151"/>
      <c r="AA486" s="151"/>
      <c r="AB486" s="151"/>
      <c r="AC486" s="151"/>
      <c r="AD486" s="151"/>
      <c r="AE486" s="151"/>
      <c r="AF486" s="151"/>
      <c r="AG486" s="151" t="s">
        <v>192</v>
      </c>
      <c r="AH486" s="151">
        <v>0</v>
      </c>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row>
    <row r="487" spans="1:60" outlineLevel="1" x14ac:dyDescent="0.25">
      <c r="A487" s="158"/>
      <c r="B487" s="159"/>
      <c r="C487" s="188" t="s">
        <v>350</v>
      </c>
      <c r="D487" s="164"/>
      <c r="E487" s="165"/>
      <c r="F487" s="160"/>
      <c r="G487" s="160"/>
      <c r="H487" s="160"/>
      <c r="I487" s="160"/>
      <c r="J487" s="160"/>
      <c r="K487" s="160"/>
      <c r="L487" s="160"/>
      <c r="M487" s="160"/>
      <c r="N487" s="160"/>
      <c r="O487" s="160"/>
      <c r="P487" s="160"/>
      <c r="Q487" s="160"/>
      <c r="R487" s="160"/>
      <c r="S487" s="160"/>
      <c r="T487" s="160"/>
      <c r="U487" s="160"/>
      <c r="V487" s="160"/>
      <c r="W487" s="160"/>
      <c r="X487" s="160"/>
      <c r="Y487" s="151"/>
      <c r="Z487" s="151"/>
      <c r="AA487" s="151"/>
      <c r="AB487" s="151"/>
      <c r="AC487" s="151"/>
      <c r="AD487" s="151"/>
      <c r="AE487" s="151"/>
      <c r="AF487" s="151"/>
      <c r="AG487" s="151" t="s">
        <v>192</v>
      </c>
      <c r="AH487" s="151">
        <v>0</v>
      </c>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row>
    <row r="488" spans="1:60" ht="20.399999999999999" outlineLevel="1" x14ac:dyDescent="0.25">
      <c r="A488" s="158"/>
      <c r="B488" s="159"/>
      <c r="C488" s="188" t="s">
        <v>608</v>
      </c>
      <c r="D488" s="164"/>
      <c r="E488" s="165">
        <v>11.36</v>
      </c>
      <c r="F488" s="160"/>
      <c r="G488" s="160"/>
      <c r="H488" s="160"/>
      <c r="I488" s="160"/>
      <c r="J488" s="160"/>
      <c r="K488" s="160"/>
      <c r="L488" s="160"/>
      <c r="M488" s="160"/>
      <c r="N488" s="160"/>
      <c r="O488" s="160"/>
      <c r="P488" s="160"/>
      <c r="Q488" s="160"/>
      <c r="R488" s="160"/>
      <c r="S488" s="160"/>
      <c r="T488" s="160"/>
      <c r="U488" s="160"/>
      <c r="V488" s="160"/>
      <c r="W488" s="160"/>
      <c r="X488" s="160"/>
      <c r="Y488" s="151"/>
      <c r="Z488" s="151"/>
      <c r="AA488" s="151"/>
      <c r="AB488" s="151"/>
      <c r="AC488" s="151"/>
      <c r="AD488" s="151"/>
      <c r="AE488" s="151"/>
      <c r="AF488" s="151"/>
      <c r="AG488" s="151" t="s">
        <v>192</v>
      </c>
      <c r="AH488" s="151">
        <v>0</v>
      </c>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row>
    <row r="489" spans="1:60" ht="30.6" outlineLevel="1" x14ac:dyDescent="0.25">
      <c r="A489" s="177">
        <v>53</v>
      </c>
      <c r="B489" s="178" t="s">
        <v>617</v>
      </c>
      <c r="C489" s="187" t="s">
        <v>618</v>
      </c>
      <c r="D489" s="179" t="s">
        <v>360</v>
      </c>
      <c r="E489" s="180">
        <v>6.75</v>
      </c>
      <c r="F489" s="181">
        <v>1832.1</v>
      </c>
      <c r="G489" s="182">
        <f>ROUND(E489*F489,2)</f>
        <v>12366.68</v>
      </c>
      <c r="H489" s="181"/>
      <c r="I489" s="182">
        <f>ROUND(E489*H489,2)</f>
        <v>0</v>
      </c>
      <c r="J489" s="181"/>
      <c r="K489" s="182">
        <f>ROUND(E489*J489,2)</f>
        <v>0</v>
      </c>
      <c r="L489" s="182">
        <v>21</v>
      </c>
      <c r="M489" s="182">
        <f>G489*(1+L489/100)</f>
        <v>14963.6828</v>
      </c>
      <c r="N489" s="182">
        <v>2.7E-4</v>
      </c>
      <c r="O489" s="182">
        <f>ROUND(E489*N489,2)</f>
        <v>0</v>
      </c>
      <c r="P489" s="182">
        <v>0</v>
      </c>
      <c r="Q489" s="182">
        <f>ROUND(E489*P489,2)</f>
        <v>0</v>
      </c>
      <c r="R489" s="182" t="s">
        <v>598</v>
      </c>
      <c r="S489" s="182" t="s">
        <v>185</v>
      </c>
      <c r="T489" s="183" t="s">
        <v>185</v>
      </c>
      <c r="U489" s="160">
        <v>0.72199999999999998</v>
      </c>
      <c r="V489" s="160">
        <f>ROUND(E489*U489,2)</f>
        <v>4.87</v>
      </c>
      <c r="W489" s="160"/>
      <c r="X489" s="160" t="s">
        <v>239</v>
      </c>
      <c r="Y489" s="151"/>
      <c r="Z489" s="151"/>
      <c r="AA489" s="151"/>
      <c r="AB489" s="151"/>
      <c r="AC489" s="151"/>
      <c r="AD489" s="151"/>
      <c r="AE489" s="151"/>
      <c r="AF489" s="151"/>
      <c r="AG489" s="151" t="s">
        <v>240</v>
      </c>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row>
    <row r="490" spans="1:60" outlineLevel="1" x14ac:dyDescent="0.25">
      <c r="A490" s="158"/>
      <c r="B490" s="159"/>
      <c r="C490" s="188" t="s">
        <v>607</v>
      </c>
      <c r="D490" s="164"/>
      <c r="E490" s="165"/>
      <c r="F490" s="160"/>
      <c r="G490" s="160"/>
      <c r="H490" s="160"/>
      <c r="I490" s="160"/>
      <c r="J490" s="160"/>
      <c r="K490" s="160"/>
      <c r="L490" s="160"/>
      <c r="M490" s="160"/>
      <c r="N490" s="160"/>
      <c r="O490" s="160"/>
      <c r="P490" s="160"/>
      <c r="Q490" s="160"/>
      <c r="R490" s="160"/>
      <c r="S490" s="160"/>
      <c r="T490" s="160"/>
      <c r="U490" s="160"/>
      <c r="V490" s="160"/>
      <c r="W490" s="160"/>
      <c r="X490" s="160"/>
      <c r="Y490" s="151"/>
      <c r="Z490" s="151"/>
      <c r="AA490" s="151"/>
      <c r="AB490" s="151"/>
      <c r="AC490" s="151"/>
      <c r="AD490" s="151"/>
      <c r="AE490" s="151"/>
      <c r="AF490" s="151"/>
      <c r="AG490" s="151" t="s">
        <v>192</v>
      </c>
      <c r="AH490" s="151">
        <v>0</v>
      </c>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row>
    <row r="491" spans="1:60" outlineLevel="1" x14ac:dyDescent="0.25">
      <c r="A491" s="158"/>
      <c r="B491" s="159"/>
      <c r="C491" s="188" t="s">
        <v>350</v>
      </c>
      <c r="D491" s="164"/>
      <c r="E491" s="165"/>
      <c r="F491" s="160"/>
      <c r="G491" s="160"/>
      <c r="H491" s="160"/>
      <c r="I491" s="160"/>
      <c r="J491" s="160"/>
      <c r="K491" s="160"/>
      <c r="L491" s="160"/>
      <c r="M491" s="160"/>
      <c r="N491" s="160"/>
      <c r="O491" s="160"/>
      <c r="P491" s="160"/>
      <c r="Q491" s="160"/>
      <c r="R491" s="160"/>
      <c r="S491" s="160"/>
      <c r="T491" s="160"/>
      <c r="U491" s="160"/>
      <c r="V491" s="160"/>
      <c r="W491" s="160"/>
      <c r="X491" s="160"/>
      <c r="Y491" s="151"/>
      <c r="Z491" s="151"/>
      <c r="AA491" s="151"/>
      <c r="AB491" s="151"/>
      <c r="AC491" s="151"/>
      <c r="AD491" s="151"/>
      <c r="AE491" s="151"/>
      <c r="AF491" s="151"/>
      <c r="AG491" s="151" t="s">
        <v>192</v>
      </c>
      <c r="AH491" s="151">
        <v>0</v>
      </c>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row>
    <row r="492" spans="1:60" outlineLevel="1" x14ac:dyDescent="0.25">
      <c r="A492" s="158"/>
      <c r="B492" s="159"/>
      <c r="C492" s="188" t="s">
        <v>609</v>
      </c>
      <c r="D492" s="164"/>
      <c r="E492" s="165">
        <v>3.35</v>
      </c>
      <c r="F492" s="160"/>
      <c r="G492" s="160"/>
      <c r="H492" s="160"/>
      <c r="I492" s="160"/>
      <c r="J492" s="160"/>
      <c r="K492" s="160"/>
      <c r="L492" s="160"/>
      <c r="M492" s="160"/>
      <c r="N492" s="160"/>
      <c r="O492" s="160"/>
      <c r="P492" s="160"/>
      <c r="Q492" s="160"/>
      <c r="R492" s="160"/>
      <c r="S492" s="160"/>
      <c r="T492" s="160"/>
      <c r="U492" s="160"/>
      <c r="V492" s="160"/>
      <c r="W492" s="160"/>
      <c r="X492" s="160"/>
      <c r="Y492" s="151"/>
      <c r="Z492" s="151"/>
      <c r="AA492" s="151"/>
      <c r="AB492" s="151"/>
      <c r="AC492" s="151"/>
      <c r="AD492" s="151"/>
      <c r="AE492" s="151"/>
      <c r="AF492" s="151"/>
      <c r="AG492" s="151" t="s">
        <v>192</v>
      </c>
      <c r="AH492" s="151">
        <v>0</v>
      </c>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row>
    <row r="493" spans="1:60" outlineLevel="1" x14ac:dyDescent="0.25">
      <c r="A493" s="158"/>
      <c r="B493" s="159"/>
      <c r="C493" s="188" t="s">
        <v>610</v>
      </c>
      <c r="D493" s="164"/>
      <c r="E493" s="165">
        <v>3.4</v>
      </c>
      <c r="F493" s="160"/>
      <c r="G493" s="160"/>
      <c r="H493" s="160"/>
      <c r="I493" s="160"/>
      <c r="J493" s="160"/>
      <c r="K493" s="160"/>
      <c r="L493" s="160"/>
      <c r="M493" s="160"/>
      <c r="N493" s="160"/>
      <c r="O493" s="160"/>
      <c r="P493" s="160"/>
      <c r="Q493" s="160"/>
      <c r="R493" s="160"/>
      <c r="S493" s="160"/>
      <c r="T493" s="160"/>
      <c r="U493" s="160"/>
      <c r="V493" s="160"/>
      <c r="W493" s="160"/>
      <c r="X493" s="160"/>
      <c r="Y493" s="151"/>
      <c r="Z493" s="151"/>
      <c r="AA493" s="151"/>
      <c r="AB493" s="151"/>
      <c r="AC493" s="151"/>
      <c r="AD493" s="151"/>
      <c r="AE493" s="151"/>
      <c r="AF493" s="151"/>
      <c r="AG493" s="151" t="s">
        <v>192</v>
      </c>
      <c r="AH493" s="151">
        <v>0</v>
      </c>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row>
    <row r="494" spans="1:60" ht="20.399999999999999" outlineLevel="1" x14ac:dyDescent="0.25">
      <c r="A494" s="177">
        <v>54</v>
      </c>
      <c r="B494" s="178" t="s">
        <v>619</v>
      </c>
      <c r="C494" s="187" t="s">
        <v>620</v>
      </c>
      <c r="D494" s="179" t="s">
        <v>299</v>
      </c>
      <c r="E494" s="180">
        <v>22</v>
      </c>
      <c r="F494" s="181">
        <v>1992</v>
      </c>
      <c r="G494" s="182">
        <f>ROUND(E494*F494,2)</f>
        <v>43824</v>
      </c>
      <c r="H494" s="181"/>
      <c r="I494" s="182">
        <f>ROUND(E494*H494,2)</f>
        <v>0</v>
      </c>
      <c r="J494" s="181"/>
      <c r="K494" s="182">
        <f>ROUND(E494*J494,2)</f>
        <v>0</v>
      </c>
      <c r="L494" s="182">
        <v>21</v>
      </c>
      <c r="M494" s="182">
        <f>G494*(1+L494/100)</f>
        <v>53027.040000000001</v>
      </c>
      <c r="N494" s="182">
        <v>2.0000000000000002E-5</v>
      </c>
      <c r="O494" s="182">
        <f>ROUND(E494*N494,2)</f>
        <v>0</v>
      </c>
      <c r="P494" s="182">
        <v>8.0000000000000002E-3</v>
      </c>
      <c r="Q494" s="182">
        <f>ROUND(E494*P494,2)</f>
        <v>0.18</v>
      </c>
      <c r="R494" s="182" t="s">
        <v>598</v>
      </c>
      <c r="S494" s="182" t="s">
        <v>185</v>
      </c>
      <c r="T494" s="183" t="s">
        <v>185</v>
      </c>
      <c r="U494" s="160">
        <v>1.2</v>
      </c>
      <c r="V494" s="160">
        <f>ROUND(E494*U494,2)</f>
        <v>26.4</v>
      </c>
      <c r="W494" s="160"/>
      <c r="X494" s="160" t="s">
        <v>239</v>
      </c>
      <c r="Y494" s="151"/>
      <c r="Z494" s="151"/>
      <c r="AA494" s="151"/>
      <c r="AB494" s="151"/>
      <c r="AC494" s="151"/>
      <c r="AD494" s="151"/>
      <c r="AE494" s="151"/>
      <c r="AF494" s="151"/>
      <c r="AG494" s="151" t="s">
        <v>240</v>
      </c>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row>
    <row r="495" spans="1:60" outlineLevel="1" x14ac:dyDescent="0.25">
      <c r="A495" s="158"/>
      <c r="B495" s="159"/>
      <c r="C495" s="188" t="s">
        <v>607</v>
      </c>
      <c r="D495" s="164"/>
      <c r="E495" s="165"/>
      <c r="F495" s="160"/>
      <c r="G495" s="160"/>
      <c r="H495" s="160"/>
      <c r="I495" s="160"/>
      <c r="J495" s="160"/>
      <c r="K495" s="160"/>
      <c r="L495" s="160"/>
      <c r="M495" s="160"/>
      <c r="N495" s="160"/>
      <c r="O495" s="160"/>
      <c r="P495" s="160"/>
      <c r="Q495" s="160"/>
      <c r="R495" s="160"/>
      <c r="S495" s="160"/>
      <c r="T495" s="160"/>
      <c r="U495" s="160"/>
      <c r="V495" s="160"/>
      <c r="W495" s="160"/>
      <c r="X495" s="160"/>
      <c r="Y495" s="151"/>
      <c r="Z495" s="151"/>
      <c r="AA495" s="151"/>
      <c r="AB495" s="151"/>
      <c r="AC495" s="151"/>
      <c r="AD495" s="151"/>
      <c r="AE495" s="151"/>
      <c r="AF495" s="151"/>
      <c r="AG495" s="151" t="s">
        <v>192</v>
      </c>
      <c r="AH495" s="151">
        <v>0</v>
      </c>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row>
    <row r="496" spans="1:60" outlineLevel="1" x14ac:dyDescent="0.25">
      <c r="A496" s="158"/>
      <c r="B496" s="159"/>
      <c r="C496" s="188" t="s">
        <v>350</v>
      </c>
      <c r="D496" s="164"/>
      <c r="E496" s="165"/>
      <c r="F496" s="160"/>
      <c r="G496" s="160"/>
      <c r="H496" s="160"/>
      <c r="I496" s="160"/>
      <c r="J496" s="160"/>
      <c r="K496" s="160"/>
      <c r="L496" s="160"/>
      <c r="M496" s="160"/>
      <c r="N496" s="160"/>
      <c r="O496" s="160"/>
      <c r="P496" s="160"/>
      <c r="Q496" s="160"/>
      <c r="R496" s="160"/>
      <c r="S496" s="160"/>
      <c r="T496" s="160"/>
      <c r="U496" s="160"/>
      <c r="V496" s="160"/>
      <c r="W496" s="160"/>
      <c r="X496" s="160"/>
      <c r="Y496" s="151"/>
      <c r="Z496" s="151"/>
      <c r="AA496" s="151"/>
      <c r="AB496" s="151"/>
      <c r="AC496" s="151"/>
      <c r="AD496" s="151"/>
      <c r="AE496" s="151"/>
      <c r="AF496" s="151"/>
      <c r="AG496" s="151" t="s">
        <v>192</v>
      </c>
      <c r="AH496" s="151">
        <v>0</v>
      </c>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row>
    <row r="497" spans="1:60" outlineLevel="1" x14ac:dyDescent="0.25">
      <c r="A497" s="158"/>
      <c r="B497" s="159"/>
      <c r="C497" s="188" t="s">
        <v>621</v>
      </c>
      <c r="D497" s="164"/>
      <c r="E497" s="165">
        <v>5</v>
      </c>
      <c r="F497" s="160"/>
      <c r="G497" s="160"/>
      <c r="H497" s="160"/>
      <c r="I497" s="160"/>
      <c r="J497" s="160"/>
      <c r="K497" s="160"/>
      <c r="L497" s="160"/>
      <c r="M497" s="160"/>
      <c r="N497" s="160"/>
      <c r="O497" s="160"/>
      <c r="P497" s="160"/>
      <c r="Q497" s="160"/>
      <c r="R497" s="160"/>
      <c r="S497" s="160"/>
      <c r="T497" s="160"/>
      <c r="U497" s="160"/>
      <c r="V497" s="160"/>
      <c r="W497" s="160"/>
      <c r="X497" s="160"/>
      <c r="Y497" s="151"/>
      <c r="Z497" s="151"/>
      <c r="AA497" s="151"/>
      <c r="AB497" s="151"/>
      <c r="AC497" s="151"/>
      <c r="AD497" s="151"/>
      <c r="AE497" s="151"/>
      <c r="AF497" s="151"/>
      <c r="AG497" s="151" t="s">
        <v>192</v>
      </c>
      <c r="AH497" s="151">
        <v>0</v>
      </c>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row>
    <row r="498" spans="1:60" outlineLevel="1" x14ac:dyDescent="0.25">
      <c r="A498" s="158"/>
      <c r="B498" s="159"/>
      <c r="C498" s="188" t="s">
        <v>622</v>
      </c>
      <c r="D498" s="164"/>
      <c r="E498" s="165">
        <v>5</v>
      </c>
      <c r="F498" s="160"/>
      <c r="G498" s="160"/>
      <c r="H498" s="160"/>
      <c r="I498" s="160"/>
      <c r="J498" s="160"/>
      <c r="K498" s="160"/>
      <c r="L498" s="160"/>
      <c r="M498" s="160"/>
      <c r="N498" s="160"/>
      <c r="O498" s="160"/>
      <c r="P498" s="160"/>
      <c r="Q498" s="160"/>
      <c r="R498" s="160"/>
      <c r="S498" s="160"/>
      <c r="T498" s="160"/>
      <c r="U498" s="160"/>
      <c r="V498" s="160"/>
      <c r="W498" s="160"/>
      <c r="X498" s="160"/>
      <c r="Y498" s="151"/>
      <c r="Z498" s="151"/>
      <c r="AA498" s="151"/>
      <c r="AB498" s="151"/>
      <c r="AC498" s="151"/>
      <c r="AD498" s="151"/>
      <c r="AE498" s="151"/>
      <c r="AF498" s="151"/>
      <c r="AG498" s="151" t="s">
        <v>192</v>
      </c>
      <c r="AH498" s="151">
        <v>0</v>
      </c>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row>
    <row r="499" spans="1:60" ht="20.399999999999999" outlineLevel="1" x14ac:dyDescent="0.25">
      <c r="A499" s="158"/>
      <c r="B499" s="159"/>
      <c r="C499" s="188" t="s">
        <v>623</v>
      </c>
      <c r="D499" s="164"/>
      <c r="E499" s="165">
        <v>12</v>
      </c>
      <c r="F499" s="160"/>
      <c r="G499" s="160"/>
      <c r="H499" s="160"/>
      <c r="I499" s="160"/>
      <c r="J499" s="160"/>
      <c r="K499" s="160"/>
      <c r="L499" s="160"/>
      <c r="M499" s="160"/>
      <c r="N499" s="160"/>
      <c r="O499" s="160"/>
      <c r="P499" s="160"/>
      <c r="Q499" s="160"/>
      <c r="R499" s="160"/>
      <c r="S499" s="160"/>
      <c r="T499" s="160"/>
      <c r="U499" s="160"/>
      <c r="V499" s="160"/>
      <c r="W499" s="160"/>
      <c r="X499" s="160"/>
      <c r="Y499" s="151"/>
      <c r="Z499" s="151"/>
      <c r="AA499" s="151"/>
      <c r="AB499" s="151"/>
      <c r="AC499" s="151"/>
      <c r="AD499" s="151"/>
      <c r="AE499" s="151"/>
      <c r="AF499" s="151"/>
      <c r="AG499" s="151" t="s">
        <v>192</v>
      </c>
      <c r="AH499" s="151">
        <v>0</v>
      </c>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row>
    <row r="500" spans="1:60" ht="20.399999999999999" outlineLevel="1" x14ac:dyDescent="0.25">
      <c r="A500" s="177">
        <v>55</v>
      </c>
      <c r="B500" s="178" t="s">
        <v>624</v>
      </c>
      <c r="C500" s="187" t="s">
        <v>625</v>
      </c>
      <c r="D500" s="179" t="s">
        <v>237</v>
      </c>
      <c r="E500" s="180">
        <v>18.7</v>
      </c>
      <c r="F500" s="181">
        <v>312</v>
      </c>
      <c r="G500" s="182">
        <f>ROUND(E500*F500,2)</f>
        <v>5834.4</v>
      </c>
      <c r="H500" s="181"/>
      <c r="I500" s="182">
        <f>ROUND(E500*H500,2)</f>
        <v>0</v>
      </c>
      <c r="J500" s="181"/>
      <c r="K500" s="182">
        <f>ROUND(E500*J500,2)</f>
        <v>0</v>
      </c>
      <c r="L500" s="182">
        <v>21</v>
      </c>
      <c r="M500" s="182">
        <f>G500*(1+L500/100)</f>
        <v>7059.6239999999998</v>
      </c>
      <c r="N500" s="182">
        <v>0</v>
      </c>
      <c r="O500" s="182">
        <f>ROUND(E500*N500,2)</f>
        <v>0</v>
      </c>
      <c r="P500" s="182">
        <v>0</v>
      </c>
      <c r="Q500" s="182">
        <f>ROUND(E500*P500,2)</f>
        <v>0</v>
      </c>
      <c r="R500" s="182" t="s">
        <v>598</v>
      </c>
      <c r="S500" s="182" t="s">
        <v>185</v>
      </c>
      <c r="T500" s="183" t="s">
        <v>185</v>
      </c>
      <c r="U500" s="160">
        <v>0.36899999999999999</v>
      </c>
      <c r="V500" s="160">
        <f>ROUND(E500*U500,2)</f>
        <v>6.9</v>
      </c>
      <c r="W500" s="160"/>
      <c r="X500" s="160" t="s">
        <v>239</v>
      </c>
      <c r="Y500" s="151"/>
      <c r="Z500" s="151"/>
      <c r="AA500" s="151"/>
      <c r="AB500" s="151"/>
      <c r="AC500" s="151"/>
      <c r="AD500" s="151"/>
      <c r="AE500" s="151"/>
      <c r="AF500" s="151"/>
      <c r="AG500" s="151" t="s">
        <v>240</v>
      </c>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row>
    <row r="501" spans="1:60" outlineLevel="1" x14ac:dyDescent="0.25">
      <c r="A501" s="158"/>
      <c r="B501" s="159"/>
      <c r="C501" s="188" t="s">
        <v>350</v>
      </c>
      <c r="D501" s="164"/>
      <c r="E501" s="165"/>
      <c r="F501" s="160"/>
      <c r="G501" s="160"/>
      <c r="H501" s="160"/>
      <c r="I501" s="160"/>
      <c r="J501" s="160"/>
      <c r="K501" s="160"/>
      <c r="L501" s="160"/>
      <c r="M501" s="160"/>
      <c r="N501" s="160"/>
      <c r="O501" s="160"/>
      <c r="P501" s="160"/>
      <c r="Q501" s="160"/>
      <c r="R501" s="160"/>
      <c r="S501" s="160"/>
      <c r="T501" s="160"/>
      <c r="U501" s="160"/>
      <c r="V501" s="160"/>
      <c r="W501" s="160"/>
      <c r="X501" s="160"/>
      <c r="Y501" s="151"/>
      <c r="Z501" s="151"/>
      <c r="AA501" s="151"/>
      <c r="AB501" s="151"/>
      <c r="AC501" s="151"/>
      <c r="AD501" s="151"/>
      <c r="AE501" s="151"/>
      <c r="AF501" s="151"/>
      <c r="AG501" s="151" t="s">
        <v>192</v>
      </c>
      <c r="AH501" s="151">
        <v>0</v>
      </c>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row>
    <row r="502" spans="1:60" outlineLevel="1" x14ac:dyDescent="0.25">
      <c r="A502" s="158"/>
      <c r="B502" s="159"/>
      <c r="C502" s="188" t="s">
        <v>626</v>
      </c>
      <c r="D502" s="164"/>
      <c r="E502" s="165">
        <v>3.2</v>
      </c>
      <c r="F502" s="160"/>
      <c r="G502" s="160"/>
      <c r="H502" s="160"/>
      <c r="I502" s="160"/>
      <c r="J502" s="160"/>
      <c r="K502" s="160"/>
      <c r="L502" s="160"/>
      <c r="M502" s="160"/>
      <c r="N502" s="160"/>
      <c r="O502" s="160"/>
      <c r="P502" s="160"/>
      <c r="Q502" s="160"/>
      <c r="R502" s="160"/>
      <c r="S502" s="160"/>
      <c r="T502" s="160"/>
      <c r="U502" s="160"/>
      <c r="V502" s="160"/>
      <c r="W502" s="160"/>
      <c r="X502" s="160"/>
      <c r="Y502" s="151"/>
      <c r="Z502" s="151"/>
      <c r="AA502" s="151"/>
      <c r="AB502" s="151"/>
      <c r="AC502" s="151"/>
      <c r="AD502" s="151"/>
      <c r="AE502" s="151"/>
      <c r="AF502" s="151"/>
      <c r="AG502" s="151" t="s">
        <v>192</v>
      </c>
      <c r="AH502" s="151">
        <v>0</v>
      </c>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row>
    <row r="503" spans="1:60" ht="20.399999999999999" outlineLevel="1" x14ac:dyDescent="0.25">
      <c r="A503" s="158"/>
      <c r="B503" s="159"/>
      <c r="C503" s="188" t="s">
        <v>627</v>
      </c>
      <c r="D503" s="164"/>
      <c r="E503" s="165">
        <v>15.5</v>
      </c>
      <c r="F503" s="160"/>
      <c r="G503" s="160"/>
      <c r="H503" s="160"/>
      <c r="I503" s="160"/>
      <c r="J503" s="160"/>
      <c r="K503" s="160"/>
      <c r="L503" s="160"/>
      <c r="M503" s="160"/>
      <c r="N503" s="160"/>
      <c r="O503" s="160"/>
      <c r="P503" s="160"/>
      <c r="Q503" s="160"/>
      <c r="R503" s="160"/>
      <c r="S503" s="160"/>
      <c r="T503" s="160"/>
      <c r="U503" s="160"/>
      <c r="V503" s="160"/>
      <c r="W503" s="160"/>
      <c r="X503" s="160"/>
      <c r="Y503" s="151"/>
      <c r="Z503" s="151"/>
      <c r="AA503" s="151"/>
      <c r="AB503" s="151"/>
      <c r="AC503" s="151"/>
      <c r="AD503" s="151"/>
      <c r="AE503" s="151"/>
      <c r="AF503" s="151"/>
      <c r="AG503" s="151" t="s">
        <v>192</v>
      </c>
      <c r="AH503" s="151">
        <v>0</v>
      </c>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row>
    <row r="504" spans="1:60" ht="20.399999999999999" outlineLevel="1" x14ac:dyDescent="0.25">
      <c r="A504" s="177">
        <v>56</v>
      </c>
      <c r="B504" s="178" t="s">
        <v>628</v>
      </c>
      <c r="C504" s="187" t="s">
        <v>629</v>
      </c>
      <c r="D504" s="179" t="s">
        <v>237</v>
      </c>
      <c r="E504" s="180">
        <v>15.2</v>
      </c>
      <c r="F504" s="181">
        <v>627.6</v>
      </c>
      <c r="G504" s="182">
        <f>ROUND(E504*F504,2)</f>
        <v>9539.52</v>
      </c>
      <c r="H504" s="181"/>
      <c r="I504" s="182">
        <f>ROUND(E504*H504,2)</f>
        <v>0</v>
      </c>
      <c r="J504" s="181"/>
      <c r="K504" s="182">
        <f>ROUND(E504*J504,2)</f>
        <v>0</v>
      </c>
      <c r="L504" s="182">
        <v>21</v>
      </c>
      <c r="M504" s="182">
        <f>G504*(1+L504/100)</f>
        <v>11542.8192</v>
      </c>
      <c r="N504" s="182">
        <v>5.94E-3</v>
      </c>
      <c r="O504" s="182">
        <f>ROUND(E504*N504,2)</f>
        <v>0.09</v>
      </c>
      <c r="P504" s="182">
        <v>0</v>
      </c>
      <c r="Q504" s="182">
        <f>ROUND(E504*P504,2)</f>
        <v>0</v>
      </c>
      <c r="R504" s="182" t="s">
        <v>598</v>
      </c>
      <c r="S504" s="182" t="s">
        <v>185</v>
      </c>
      <c r="T504" s="183" t="s">
        <v>185</v>
      </c>
      <c r="U504" s="160">
        <v>0.29899999999999999</v>
      </c>
      <c r="V504" s="160">
        <f>ROUND(E504*U504,2)</f>
        <v>4.54</v>
      </c>
      <c r="W504" s="160"/>
      <c r="X504" s="160" t="s">
        <v>239</v>
      </c>
      <c r="Y504" s="151"/>
      <c r="Z504" s="151"/>
      <c r="AA504" s="151"/>
      <c r="AB504" s="151"/>
      <c r="AC504" s="151"/>
      <c r="AD504" s="151"/>
      <c r="AE504" s="151"/>
      <c r="AF504" s="151"/>
      <c r="AG504" s="151" t="s">
        <v>240</v>
      </c>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row>
    <row r="505" spans="1:60" outlineLevel="1" x14ac:dyDescent="0.25">
      <c r="A505" s="158"/>
      <c r="B505" s="159"/>
      <c r="C505" s="188" t="s">
        <v>350</v>
      </c>
      <c r="D505" s="164"/>
      <c r="E505" s="165"/>
      <c r="F505" s="160"/>
      <c r="G505" s="160"/>
      <c r="H505" s="160"/>
      <c r="I505" s="160"/>
      <c r="J505" s="160"/>
      <c r="K505" s="160"/>
      <c r="L505" s="160"/>
      <c r="M505" s="160"/>
      <c r="N505" s="160"/>
      <c r="O505" s="160"/>
      <c r="P505" s="160"/>
      <c r="Q505" s="160"/>
      <c r="R505" s="160"/>
      <c r="S505" s="160"/>
      <c r="T505" s="160"/>
      <c r="U505" s="160"/>
      <c r="V505" s="160"/>
      <c r="W505" s="160"/>
      <c r="X505" s="160"/>
      <c r="Y505" s="151"/>
      <c r="Z505" s="151"/>
      <c r="AA505" s="151"/>
      <c r="AB505" s="151"/>
      <c r="AC505" s="151"/>
      <c r="AD505" s="151"/>
      <c r="AE505" s="151"/>
      <c r="AF505" s="151"/>
      <c r="AG505" s="151" t="s">
        <v>192</v>
      </c>
      <c r="AH505" s="151">
        <v>0</v>
      </c>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row>
    <row r="506" spans="1:60" outlineLevel="1" x14ac:dyDescent="0.25">
      <c r="A506" s="158"/>
      <c r="B506" s="159"/>
      <c r="C506" s="188" t="s">
        <v>579</v>
      </c>
      <c r="D506" s="164"/>
      <c r="E506" s="165"/>
      <c r="F506" s="160"/>
      <c r="G506" s="160"/>
      <c r="H506" s="160"/>
      <c r="I506" s="160"/>
      <c r="J506" s="160"/>
      <c r="K506" s="160"/>
      <c r="L506" s="160"/>
      <c r="M506" s="160"/>
      <c r="N506" s="160"/>
      <c r="O506" s="160"/>
      <c r="P506" s="160"/>
      <c r="Q506" s="160"/>
      <c r="R506" s="160"/>
      <c r="S506" s="160"/>
      <c r="T506" s="160"/>
      <c r="U506" s="160"/>
      <c r="V506" s="160"/>
      <c r="W506" s="160"/>
      <c r="X506" s="160"/>
      <c r="Y506" s="151"/>
      <c r="Z506" s="151"/>
      <c r="AA506" s="151"/>
      <c r="AB506" s="151"/>
      <c r="AC506" s="151"/>
      <c r="AD506" s="151"/>
      <c r="AE506" s="151"/>
      <c r="AF506" s="151"/>
      <c r="AG506" s="151" t="s">
        <v>192</v>
      </c>
      <c r="AH506" s="151">
        <v>0</v>
      </c>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row>
    <row r="507" spans="1:60" outlineLevel="1" x14ac:dyDescent="0.25">
      <c r="A507" s="158"/>
      <c r="B507" s="159"/>
      <c r="C507" s="188" t="s">
        <v>630</v>
      </c>
      <c r="D507" s="164"/>
      <c r="E507" s="165">
        <v>15.2</v>
      </c>
      <c r="F507" s="160"/>
      <c r="G507" s="160"/>
      <c r="H507" s="160"/>
      <c r="I507" s="160"/>
      <c r="J507" s="160"/>
      <c r="K507" s="160"/>
      <c r="L507" s="160"/>
      <c r="M507" s="160"/>
      <c r="N507" s="160"/>
      <c r="O507" s="160"/>
      <c r="P507" s="160"/>
      <c r="Q507" s="160"/>
      <c r="R507" s="160"/>
      <c r="S507" s="160"/>
      <c r="T507" s="160"/>
      <c r="U507" s="160"/>
      <c r="V507" s="160"/>
      <c r="W507" s="160"/>
      <c r="X507" s="160"/>
      <c r="Y507" s="151"/>
      <c r="Z507" s="151"/>
      <c r="AA507" s="151"/>
      <c r="AB507" s="151"/>
      <c r="AC507" s="151"/>
      <c r="AD507" s="151"/>
      <c r="AE507" s="151"/>
      <c r="AF507" s="151"/>
      <c r="AG507" s="151" t="s">
        <v>192</v>
      </c>
      <c r="AH507" s="151">
        <v>0</v>
      </c>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row>
    <row r="508" spans="1:60" outlineLevel="1" x14ac:dyDescent="0.25">
      <c r="A508" s="177">
        <v>57</v>
      </c>
      <c r="B508" s="178" t="s">
        <v>631</v>
      </c>
      <c r="C508" s="187" t="s">
        <v>632</v>
      </c>
      <c r="D508" s="179" t="s">
        <v>237</v>
      </c>
      <c r="E508" s="180">
        <v>3.2</v>
      </c>
      <c r="F508" s="181">
        <v>220.8</v>
      </c>
      <c r="G508" s="182">
        <f>ROUND(E508*F508,2)</f>
        <v>706.56</v>
      </c>
      <c r="H508" s="181"/>
      <c r="I508" s="182">
        <f>ROUND(E508*H508,2)</f>
        <v>0</v>
      </c>
      <c r="J508" s="181"/>
      <c r="K508" s="182">
        <f>ROUND(E508*J508,2)</f>
        <v>0</v>
      </c>
      <c r="L508" s="182">
        <v>21</v>
      </c>
      <c r="M508" s="182">
        <f>G508*(1+L508/100)</f>
        <v>854.93759999999986</v>
      </c>
      <c r="N508" s="182">
        <v>0</v>
      </c>
      <c r="O508" s="182">
        <f>ROUND(E508*N508,2)</f>
        <v>0</v>
      </c>
      <c r="P508" s="182">
        <v>0.03</v>
      </c>
      <c r="Q508" s="182">
        <f>ROUND(E508*P508,2)</f>
        <v>0.1</v>
      </c>
      <c r="R508" s="182" t="s">
        <v>598</v>
      </c>
      <c r="S508" s="182" t="s">
        <v>185</v>
      </c>
      <c r="T508" s="183" t="s">
        <v>185</v>
      </c>
      <c r="U508" s="160">
        <v>0.23499999999999999</v>
      </c>
      <c r="V508" s="160">
        <f>ROUND(E508*U508,2)</f>
        <v>0.75</v>
      </c>
      <c r="W508" s="160"/>
      <c r="X508" s="160" t="s">
        <v>239</v>
      </c>
      <c r="Y508" s="151"/>
      <c r="Z508" s="151"/>
      <c r="AA508" s="151"/>
      <c r="AB508" s="151"/>
      <c r="AC508" s="151"/>
      <c r="AD508" s="151"/>
      <c r="AE508" s="151"/>
      <c r="AF508" s="151"/>
      <c r="AG508" s="151" t="s">
        <v>240</v>
      </c>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row>
    <row r="509" spans="1:60" outlineLevel="1" x14ac:dyDescent="0.25">
      <c r="A509" s="158"/>
      <c r="B509" s="159"/>
      <c r="C509" s="188" t="s">
        <v>350</v>
      </c>
      <c r="D509" s="164"/>
      <c r="E509" s="165"/>
      <c r="F509" s="160"/>
      <c r="G509" s="160"/>
      <c r="H509" s="160"/>
      <c r="I509" s="160"/>
      <c r="J509" s="160"/>
      <c r="K509" s="160"/>
      <c r="L509" s="160"/>
      <c r="M509" s="160"/>
      <c r="N509" s="160"/>
      <c r="O509" s="160"/>
      <c r="P509" s="160"/>
      <c r="Q509" s="160"/>
      <c r="R509" s="160"/>
      <c r="S509" s="160"/>
      <c r="T509" s="160"/>
      <c r="U509" s="160"/>
      <c r="V509" s="160"/>
      <c r="W509" s="160"/>
      <c r="X509" s="160"/>
      <c r="Y509" s="151"/>
      <c r="Z509" s="151"/>
      <c r="AA509" s="151"/>
      <c r="AB509" s="151"/>
      <c r="AC509" s="151"/>
      <c r="AD509" s="151"/>
      <c r="AE509" s="151"/>
      <c r="AF509" s="151"/>
      <c r="AG509" s="151" t="s">
        <v>192</v>
      </c>
      <c r="AH509" s="151">
        <v>0</v>
      </c>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row>
    <row r="510" spans="1:60" outlineLevel="1" x14ac:dyDescent="0.25">
      <c r="A510" s="158"/>
      <c r="B510" s="159"/>
      <c r="C510" s="188" t="s">
        <v>579</v>
      </c>
      <c r="D510" s="164"/>
      <c r="E510" s="165"/>
      <c r="F510" s="160"/>
      <c r="G510" s="160"/>
      <c r="H510" s="160"/>
      <c r="I510" s="160"/>
      <c r="J510" s="160"/>
      <c r="K510" s="160"/>
      <c r="L510" s="160"/>
      <c r="M510" s="160"/>
      <c r="N510" s="160"/>
      <c r="O510" s="160"/>
      <c r="P510" s="160"/>
      <c r="Q510" s="160"/>
      <c r="R510" s="160"/>
      <c r="S510" s="160"/>
      <c r="T510" s="160"/>
      <c r="U510" s="160"/>
      <c r="V510" s="160"/>
      <c r="W510" s="160"/>
      <c r="X510" s="160"/>
      <c r="Y510" s="151"/>
      <c r="Z510" s="151"/>
      <c r="AA510" s="151"/>
      <c r="AB510" s="151"/>
      <c r="AC510" s="151"/>
      <c r="AD510" s="151"/>
      <c r="AE510" s="151"/>
      <c r="AF510" s="151"/>
      <c r="AG510" s="151" t="s">
        <v>192</v>
      </c>
      <c r="AH510" s="151">
        <v>0</v>
      </c>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row>
    <row r="511" spans="1:60" outlineLevel="1" x14ac:dyDescent="0.25">
      <c r="A511" s="158"/>
      <c r="B511" s="159"/>
      <c r="C511" s="188" t="s">
        <v>633</v>
      </c>
      <c r="D511" s="164"/>
      <c r="E511" s="165">
        <v>3.2</v>
      </c>
      <c r="F511" s="160"/>
      <c r="G511" s="160"/>
      <c r="H511" s="160"/>
      <c r="I511" s="160"/>
      <c r="J511" s="160"/>
      <c r="K511" s="160"/>
      <c r="L511" s="160"/>
      <c r="M511" s="160"/>
      <c r="N511" s="160"/>
      <c r="O511" s="160"/>
      <c r="P511" s="160"/>
      <c r="Q511" s="160"/>
      <c r="R511" s="160"/>
      <c r="S511" s="160"/>
      <c r="T511" s="160"/>
      <c r="U511" s="160"/>
      <c r="V511" s="160"/>
      <c r="W511" s="160"/>
      <c r="X511" s="160"/>
      <c r="Y511" s="151"/>
      <c r="Z511" s="151"/>
      <c r="AA511" s="151"/>
      <c r="AB511" s="151"/>
      <c r="AC511" s="151"/>
      <c r="AD511" s="151"/>
      <c r="AE511" s="151"/>
      <c r="AF511" s="151"/>
      <c r="AG511" s="151" t="s">
        <v>192</v>
      </c>
      <c r="AH511" s="151">
        <v>0</v>
      </c>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row>
    <row r="512" spans="1:60" ht="20.399999999999999" outlineLevel="1" x14ac:dyDescent="0.25">
      <c r="A512" s="177">
        <v>58</v>
      </c>
      <c r="B512" s="178" t="s">
        <v>634</v>
      </c>
      <c r="C512" s="187" t="s">
        <v>635</v>
      </c>
      <c r="D512" s="179" t="s">
        <v>237</v>
      </c>
      <c r="E512" s="180">
        <v>4.5</v>
      </c>
      <c r="F512" s="181">
        <v>189.6</v>
      </c>
      <c r="G512" s="182">
        <f>ROUND(E512*F512,2)</f>
        <v>853.2</v>
      </c>
      <c r="H512" s="181"/>
      <c r="I512" s="182">
        <f>ROUND(E512*H512,2)</f>
        <v>0</v>
      </c>
      <c r="J512" s="181"/>
      <c r="K512" s="182">
        <f>ROUND(E512*J512,2)</f>
        <v>0</v>
      </c>
      <c r="L512" s="182">
        <v>21</v>
      </c>
      <c r="M512" s="182">
        <f>G512*(1+L512/100)</f>
        <v>1032.3720000000001</v>
      </c>
      <c r="N512" s="182">
        <v>0</v>
      </c>
      <c r="O512" s="182">
        <f>ROUND(E512*N512,2)</f>
        <v>0</v>
      </c>
      <c r="P512" s="182">
        <v>1.32E-2</v>
      </c>
      <c r="Q512" s="182">
        <f>ROUND(E512*P512,2)</f>
        <v>0.06</v>
      </c>
      <c r="R512" s="182" t="s">
        <v>598</v>
      </c>
      <c r="S512" s="182" t="s">
        <v>185</v>
      </c>
      <c r="T512" s="183" t="s">
        <v>185</v>
      </c>
      <c r="U512" s="160">
        <v>0.96030000000000004</v>
      </c>
      <c r="V512" s="160">
        <f>ROUND(E512*U512,2)</f>
        <v>4.32</v>
      </c>
      <c r="W512" s="160"/>
      <c r="X512" s="160" t="s">
        <v>239</v>
      </c>
      <c r="Y512" s="151"/>
      <c r="Z512" s="151"/>
      <c r="AA512" s="151"/>
      <c r="AB512" s="151"/>
      <c r="AC512" s="151"/>
      <c r="AD512" s="151"/>
      <c r="AE512" s="151"/>
      <c r="AF512" s="151"/>
      <c r="AG512" s="151" t="s">
        <v>240</v>
      </c>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row>
    <row r="513" spans="1:60" outlineLevel="1" x14ac:dyDescent="0.25">
      <c r="A513" s="158"/>
      <c r="B513" s="159"/>
      <c r="C513" s="188" t="s">
        <v>350</v>
      </c>
      <c r="D513" s="164"/>
      <c r="E513" s="165"/>
      <c r="F513" s="160"/>
      <c r="G513" s="160"/>
      <c r="H513" s="160"/>
      <c r="I513" s="160"/>
      <c r="J513" s="160"/>
      <c r="K513" s="160"/>
      <c r="L513" s="160"/>
      <c r="M513" s="160"/>
      <c r="N513" s="160"/>
      <c r="O513" s="160"/>
      <c r="P513" s="160"/>
      <c r="Q513" s="160"/>
      <c r="R513" s="160"/>
      <c r="S513" s="160"/>
      <c r="T513" s="160"/>
      <c r="U513" s="160"/>
      <c r="V513" s="160"/>
      <c r="W513" s="160"/>
      <c r="X513" s="160"/>
      <c r="Y513" s="151"/>
      <c r="Z513" s="151"/>
      <c r="AA513" s="151"/>
      <c r="AB513" s="151"/>
      <c r="AC513" s="151"/>
      <c r="AD513" s="151"/>
      <c r="AE513" s="151"/>
      <c r="AF513" s="151"/>
      <c r="AG513" s="151" t="s">
        <v>192</v>
      </c>
      <c r="AH513" s="151">
        <v>0</v>
      </c>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row>
    <row r="514" spans="1:60" outlineLevel="1" x14ac:dyDescent="0.25">
      <c r="A514" s="158"/>
      <c r="B514" s="159"/>
      <c r="C514" s="188" t="s">
        <v>636</v>
      </c>
      <c r="D514" s="164"/>
      <c r="E514" s="165">
        <v>1.5</v>
      </c>
      <c r="F514" s="160"/>
      <c r="G514" s="160"/>
      <c r="H514" s="160"/>
      <c r="I514" s="160"/>
      <c r="J514" s="160"/>
      <c r="K514" s="160"/>
      <c r="L514" s="160"/>
      <c r="M514" s="160"/>
      <c r="N514" s="160"/>
      <c r="O514" s="160"/>
      <c r="P514" s="160"/>
      <c r="Q514" s="160"/>
      <c r="R514" s="160"/>
      <c r="S514" s="160"/>
      <c r="T514" s="160"/>
      <c r="U514" s="160"/>
      <c r="V514" s="160"/>
      <c r="W514" s="160"/>
      <c r="X514" s="160"/>
      <c r="Y514" s="151"/>
      <c r="Z514" s="151"/>
      <c r="AA514" s="151"/>
      <c r="AB514" s="151"/>
      <c r="AC514" s="151"/>
      <c r="AD514" s="151"/>
      <c r="AE514" s="151"/>
      <c r="AF514" s="151"/>
      <c r="AG514" s="151" t="s">
        <v>192</v>
      </c>
      <c r="AH514" s="151">
        <v>0</v>
      </c>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row>
    <row r="515" spans="1:60" outlineLevel="1" x14ac:dyDescent="0.25">
      <c r="A515" s="158"/>
      <c r="B515" s="159"/>
      <c r="C515" s="188" t="s">
        <v>637</v>
      </c>
      <c r="D515" s="164"/>
      <c r="E515" s="165">
        <v>1.5</v>
      </c>
      <c r="F515" s="160"/>
      <c r="G515" s="160"/>
      <c r="H515" s="160"/>
      <c r="I515" s="160"/>
      <c r="J515" s="160"/>
      <c r="K515" s="160"/>
      <c r="L515" s="160"/>
      <c r="M515" s="160"/>
      <c r="N515" s="160"/>
      <c r="O515" s="160"/>
      <c r="P515" s="160"/>
      <c r="Q515" s="160"/>
      <c r="R515" s="160"/>
      <c r="S515" s="160"/>
      <c r="T515" s="160"/>
      <c r="U515" s="160"/>
      <c r="V515" s="160"/>
      <c r="W515" s="160"/>
      <c r="X515" s="160"/>
      <c r="Y515" s="151"/>
      <c r="Z515" s="151"/>
      <c r="AA515" s="151"/>
      <c r="AB515" s="151"/>
      <c r="AC515" s="151"/>
      <c r="AD515" s="151"/>
      <c r="AE515" s="151"/>
      <c r="AF515" s="151"/>
      <c r="AG515" s="151" t="s">
        <v>192</v>
      </c>
      <c r="AH515" s="151">
        <v>0</v>
      </c>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row>
    <row r="516" spans="1:60" outlineLevel="1" x14ac:dyDescent="0.25">
      <c r="A516" s="158"/>
      <c r="B516" s="159"/>
      <c r="C516" s="188" t="s">
        <v>638</v>
      </c>
      <c r="D516" s="164"/>
      <c r="E516" s="165">
        <v>1.5</v>
      </c>
      <c r="F516" s="160"/>
      <c r="G516" s="160"/>
      <c r="H516" s="160"/>
      <c r="I516" s="160"/>
      <c r="J516" s="160"/>
      <c r="K516" s="160"/>
      <c r="L516" s="160"/>
      <c r="M516" s="160"/>
      <c r="N516" s="160"/>
      <c r="O516" s="160"/>
      <c r="P516" s="160"/>
      <c r="Q516" s="160"/>
      <c r="R516" s="160"/>
      <c r="S516" s="160"/>
      <c r="T516" s="160"/>
      <c r="U516" s="160"/>
      <c r="V516" s="160"/>
      <c r="W516" s="160"/>
      <c r="X516" s="160"/>
      <c r="Y516" s="151"/>
      <c r="Z516" s="151"/>
      <c r="AA516" s="151"/>
      <c r="AB516" s="151"/>
      <c r="AC516" s="151"/>
      <c r="AD516" s="151"/>
      <c r="AE516" s="151"/>
      <c r="AF516" s="151"/>
      <c r="AG516" s="151" t="s">
        <v>192</v>
      </c>
      <c r="AH516" s="151">
        <v>0</v>
      </c>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row>
    <row r="517" spans="1:60" ht="20.399999999999999" outlineLevel="1" x14ac:dyDescent="0.25">
      <c r="A517" s="177">
        <v>59</v>
      </c>
      <c r="B517" s="178" t="s">
        <v>639</v>
      </c>
      <c r="C517" s="187" t="s">
        <v>640</v>
      </c>
      <c r="D517" s="179" t="s">
        <v>237</v>
      </c>
      <c r="E517" s="180">
        <v>5</v>
      </c>
      <c r="F517" s="181">
        <v>189.6</v>
      </c>
      <c r="G517" s="182">
        <f>ROUND(E517*F517,2)</f>
        <v>948</v>
      </c>
      <c r="H517" s="181"/>
      <c r="I517" s="182">
        <f>ROUND(E517*H517,2)</f>
        <v>0</v>
      </c>
      <c r="J517" s="181"/>
      <c r="K517" s="182">
        <f>ROUND(E517*J517,2)</f>
        <v>0</v>
      </c>
      <c r="L517" s="182">
        <v>21</v>
      </c>
      <c r="M517" s="182">
        <f>G517*(1+L517/100)</f>
        <v>1147.08</v>
      </c>
      <c r="N517" s="182">
        <v>0</v>
      </c>
      <c r="O517" s="182">
        <f>ROUND(E517*N517,2)</f>
        <v>0</v>
      </c>
      <c r="P517" s="182">
        <v>1.32E-2</v>
      </c>
      <c r="Q517" s="182">
        <f>ROUND(E517*P517,2)</f>
        <v>7.0000000000000007E-2</v>
      </c>
      <c r="R517" s="182" t="s">
        <v>598</v>
      </c>
      <c r="S517" s="182" t="s">
        <v>185</v>
      </c>
      <c r="T517" s="183" t="s">
        <v>185</v>
      </c>
      <c r="U517" s="160">
        <v>0.71067000000000002</v>
      </c>
      <c r="V517" s="160">
        <f>ROUND(E517*U517,2)</f>
        <v>3.55</v>
      </c>
      <c r="W517" s="160"/>
      <c r="X517" s="160" t="s">
        <v>239</v>
      </c>
      <c r="Y517" s="151"/>
      <c r="Z517" s="151"/>
      <c r="AA517" s="151"/>
      <c r="AB517" s="151"/>
      <c r="AC517" s="151"/>
      <c r="AD517" s="151"/>
      <c r="AE517" s="151"/>
      <c r="AF517" s="151"/>
      <c r="AG517" s="151" t="s">
        <v>240</v>
      </c>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row>
    <row r="518" spans="1:60" outlineLevel="1" x14ac:dyDescent="0.25">
      <c r="A518" s="158"/>
      <c r="B518" s="159"/>
      <c r="C518" s="188" t="s">
        <v>350</v>
      </c>
      <c r="D518" s="164"/>
      <c r="E518" s="165"/>
      <c r="F518" s="160"/>
      <c r="G518" s="160"/>
      <c r="H518" s="160"/>
      <c r="I518" s="160"/>
      <c r="J518" s="160"/>
      <c r="K518" s="160"/>
      <c r="L518" s="160"/>
      <c r="M518" s="160"/>
      <c r="N518" s="160"/>
      <c r="O518" s="160"/>
      <c r="P518" s="160"/>
      <c r="Q518" s="160"/>
      <c r="R518" s="160"/>
      <c r="S518" s="160"/>
      <c r="T518" s="160"/>
      <c r="U518" s="160"/>
      <c r="V518" s="160"/>
      <c r="W518" s="160"/>
      <c r="X518" s="160"/>
      <c r="Y518" s="151"/>
      <c r="Z518" s="151"/>
      <c r="AA518" s="151"/>
      <c r="AB518" s="151"/>
      <c r="AC518" s="151"/>
      <c r="AD518" s="151"/>
      <c r="AE518" s="151"/>
      <c r="AF518" s="151"/>
      <c r="AG518" s="151" t="s">
        <v>192</v>
      </c>
      <c r="AH518" s="151">
        <v>0</v>
      </c>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row>
    <row r="519" spans="1:60" outlineLevel="1" x14ac:dyDescent="0.25">
      <c r="A519" s="158"/>
      <c r="B519" s="159"/>
      <c r="C519" s="188" t="s">
        <v>641</v>
      </c>
      <c r="D519" s="164"/>
      <c r="E519" s="165">
        <v>5</v>
      </c>
      <c r="F519" s="160"/>
      <c r="G519" s="160"/>
      <c r="H519" s="160"/>
      <c r="I519" s="160"/>
      <c r="J519" s="160"/>
      <c r="K519" s="160"/>
      <c r="L519" s="160"/>
      <c r="M519" s="160"/>
      <c r="N519" s="160"/>
      <c r="O519" s="160"/>
      <c r="P519" s="160"/>
      <c r="Q519" s="160"/>
      <c r="R519" s="160"/>
      <c r="S519" s="160"/>
      <c r="T519" s="160"/>
      <c r="U519" s="160"/>
      <c r="V519" s="160"/>
      <c r="W519" s="160"/>
      <c r="X519" s="160"/>
      <c r="Y519" s="151"/>
      <c r="Z519" s="151"/>
      <c r="AA519" s="151"/>
      <c r="AB519" s="151"/>
      <c r="AC519" s="151"/>
      <c r="AD519" s="151"/>
      <c r="AE519" s="151"/>
      <c r="AF519" s="151"/>
      <c r="AG519" s="151" t="s">
        <v>192</v>
      </c>
      <c r="AH519" s="151">
        <v>0</v>
      </c>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row>
    <row r="520" spans="1:60" ht="20.399999999999999" outlineLevel="1" x14ac:dyDescent="0.25">
      <c r="A520" s="177">
        <v>60</v>
      </c>
      <c r="B520" s="178" t="s">
        <v>642</v>
      </c>
      <c r="C520" s="187" t="s">
        <v>643</v>
      </c>
      <c r="D520" s="179" t="s">
        <v>360</v>
      </c>
      <c r="E520" s="180">
        <v>28.5</v>
      </c>
      <c r="F520" s="181">
        <v>102</v>
      </c>
      <c r="G520" s="182">
        <f>ROUND(E520*F520,2)</f>
        <v>2907</v>
      </c>
      <c r="H520" s="181"/>
      <c r="I520" s="182">
        <f>ROUND(E520*H520,2)</f>
        <v>0</v>
      </c>
      <c r="J520" s="181"/>
      <c r="K520" s="182">
        <f>ROUND(E520*J520,2)</f>
        <v>0</v>
      </c>
      <c r="L520" s="182">
        <v>21</v>
      </c>
      <c r="M520" s="182">
        <f>G520*(1+L520/100)</f>
        <v>3517.47</v>
      </c>
      <c r="N520" s="182">
        <v>0</v>
      </c>
      <c r="O520" s="182">
        <f>ROUND(E520*N520,2)</f>
        <v>0</v>
      </c>
      <c r="P520" s="182">
        <v>5.4999999999999997E-3</v>
      </c>
      <c r="Q520" s="182">
        <f>ROUND(E520*P520,2)</f>
        <v>0.16</v>
      </c>
      <c r="R520" s="182" t="s">
        <v>598</v>
      </c>
      <c r="S520" s="182" t="s">
        <v>185</v>
      </c>
      <c r="T520" s="183" t="s">
        <v>185</v>
      </c>
      <c r="U520" s="160">
        <v>0.13844999999999999</v>
      </c>
      <c r="V520" s="160">
        <f>ROUND(E520*U520,2)</f>
        <v>3.95</v>
      </c>
      <c r="W520" s="160"/>
      <c r="X520" s="160" t="s">
        <v>239</v>
      </c>
      <c r="Y520" s="151"/>
      <c r="Z520" s="151"/>
      <c r="AA520" s="151"/>
      <c r="AB520" s="151"/>
      <c r="AC520" s="151"/>
      <c r="AD520" s="151"/>
      <c r="AE520" s="151"/>
      <c r="AF520" s="151"/>
      <c r="AG520" s="151" t="s">
        <v>240</v>
      </c>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row>
    <row r="521" spans="1:60" outlineLevel="1" x14ac:dyDescent="0.25">
      <c r="A521" s="158"/>
      <c r="B521" s="159"/>
      <c r="C521" s="188" t="s">
        <v>350</v>
      </c>
      <c r="D521" s="164"/>
      <c r="E521" s="165"/>
      <c r="F521" s="160"/>
      <c r="G521" s="160"/>
      <c r="H521" s="160"/>
      <c r="I521" s="160"/>
      <c r="J521" s="160"/>
      <c r="K521" s="160"/>
      <c r="L521" s="160"/>
      <c r="M521" s="160"/>
      <c r="N521" s="160"/>
      <c r="O521" s="160"/>
      <c r="P521" s="160"/>
      <c r="Q521" s="160"/>
      <c r="R521" s="160"/>
      <c r="S521" s="160"/>
      <c r="T521" s="160"/>
      <c r="U521" s="160"/>
      <c r="V521" s="160"/>
      <c r="W521" s="160"/>
      <c r="X521" s="160"/>
      <c r="Y521" s="151"/>
      <c r="Z521" s="151"/>
      <c r="AA521" s="151"/>
      <c r="AB521" s="151"/>
      <c r="AC521" s="151"/>
      <c r="AD521" s="151"/>
      <c r="AE521" s="151"/>
      <c r="AF521" s="151"/>
      <c r="AG521" s="151" t="s">
        <v>192</v>
      </c>
      <c r="AH521" s="151">
        <v>0</v>
      </c>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row>
    <row r="522" spans="1:60" outlineLevel="1" x14ac:dyDescent="0.25">
      <c r="A522" s="158"/>
      <c r="B522" s="159"/>
      <c r="C522" s="188" t="s">
        <v>601</v>
      </c>
      <c r="D522" s="164"/>
      <c r="E522" s="165">
        <v>4.5</v>
      </c>
      <c r="F522" s="160"/>
      <c r="G522" s="160"/>
      <c r="H522" s="160"/>
      <c r="I522" s="160"/>
      <c r="J522" s="160"/>
      <c r="K522" s="160"/>
      <c r="L522" s="160"/>
      <c r="M522" s="160"/>
      <c r="N522" s="160"/>
      <c r="O522" s="160"/>
      <c r="P522" s="160"/>
      <c r="Q522" s="160"/>
      <c r="R522" s="160"/>
      <c r="S522" s="160"/>
      <c r="T522" s="160"/>
      <c r="U522" s="160"/>
      <c r="V522" s="160"/>
      <c r="W522" s="160"/>
      <c r="X522" s="160"/>
      <c r="Y522" s="151"/>
      <c r="Z522" s="151"/>
      <c r="AA522" s="151"/>
      <c r="AB522" s="151"/>
      <c r="AC522" s="151"/>
      <c r="AD522" s="151"/>
      <c r="AE522" s="151"/>
      <c r="AF522" s="151"/>
      <c r="AG522" s="151" t="s">
        <v>192</v>
      </c>
      <c r="AH522" s="151">
        <v>0</v>
      </c>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row>
    <row r="523" spans="1:60" outlineLevel="1" x14ac:dyDescent="0.25">
      <c r="A523" s="158"/>
      <c r="B523" s="159"/>
      <c r="C523" s="188" t="s">
        <v>602</v>
      </c>
      <c r="D523" s="164"/>
      <c r="E523" s="165">
        <v>4.5</v>
      </c>
      <c r="F523" s="160"/>
      <c r="G523" s="160"/>
      <c r="H523" s="160"/>
      <c r="I523" s="160"/>
      <c r="J523" s="160"/>
      <c r="K523" s="160"/>
      <c r="L523" s="160"/>
      <c r="M523" s="160"/>
      <c r="N523" s="160"/>
      <c r="O523" s="160"/>
      <c r="P523" s="160"/>
      <c r="Q523" s="160"/>
      <c r="R523" s="160"/>
      <c r="S523" s="160"/>
      <c r="T523" s="160"/>
      <c r="U523" s="160"/>
      <c r="V523" s="160"/>
      <c r="W523" s="160"/>
      <c r="X523" s="160"/>
      <c r="Y523" s="151"/>
      <c r="Z523" s="151"/>
      <c r="AA523" s="151"/>
      <c r="AB523" s="151"/>
      <c r="AC523" s="151"/>
      <c r="AD523" s="151"/>
      <c r="AE523" s="151"/>
      <c r="AF523" s="151"/>
      <c r="AG523" s="151" t="s">
        <v>192</v>
      </c>
      <c r="AH523" s="151">
        <v>0</v>
      </c>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row>
    <row r="524" spans="1:60" outlineLevel="1" x14ac:dyDescent="0.25">
      <c r="A524" s="158"/>
      <c r="B524" s="159"/>
      <c r="C524" s="188" t="s">
        <v>603</v>
      </c>
      <c r="D524" s="164"/>
      <c r="E524" s="165">
        <v>4.5</v>
      </c>
      <c r="F524" s="160"/>
      <c r="G524" s="160"/>
      <c r="H524" s="160"/>
      <c r="I524" s="160"/>
      <c r="J524" s="160"/>
      <c r="K524" s="160"/>
      <c r="L524" s="160"/>
      <c r="M524" s="160"/>
      <c r="N524" s="160"/>
      <c r="O524" s="160"/>
      <c r="P524" s="160"/>
      <c r="Q524" s="160"/>
      <c r="R524" s="160"/>
      <c r="S524" s="160"/>
      <c r="T524" s="160"/>
      <c r="U524" s="160"/>
      <c r="V524" s="160"/>
      <c r="W524" s="160"/>
      <c r="X524" s="160"/>
      <c r="Y524" s="151"/>
      <c r="Z524" s="151"/>
      <c r="AA524" s="151"/>
      <c r="AB524" s="151"/>
      <c r="AC524" s="151"/>
      <c r="AD524" s="151"/>
      <c r="AE524" s="151"/>
      <c r="AF524" s="151"/>
      <c r="AG524" s="151" t="s">
        <v>192</v>
      </c>
      <c r="AH524" s="151">
        <v>0</v>
      </c>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row>
    <row r="525" spans="1:60" outlineLevel="1" x14ac:dyDescent="0.25">
      <c r="A525" s="158"/>
      <c r="B525" s="159"/>
      <c r="C525" s="188" t="s">
        <v>604</v>
      </c>
      <c r="D525" s="164"/>
      <c r="E525" s="165">
        <v>15</v>
      </c>
      <c r="F525" s="160"/>
      <c r="G525" s="160"/>
      <c r="H525" s="160"/>
      <c r="I525" s="160"/>
      <c r="J525" s="160"/>
      <c r="K525" s="160"/>
      <c r="L525" s="160"/>
      <c r="M525" s="160"/>
      <c r="N525" s="160"/>
      <c r="O525" s="160"/>
      <c r="P525" s="160"/>
      <c r="Q525" s="160"/>
      <c r="R525" s="160"/>
      <c r="S525" s="160"/>
      <c r="T525" s="160"/>
      <c r="U525" s="160"/>
      <c r="V525" s="160"/>
      <c r="W525" s="160"/>
      <c r="X525" s="160"/>
      <c r="Y525" s="151"/>
      <c r="Z525" s="151"/>
      <c r="AA525" s="151"/>
      <c r="AB525" s="151"/>
      <c r="AC525" s="151"/>
      <c r="AD525" s="151"/>
      <c r="AE525" s="151"/>
      <c r="AF525" s="151"/>
      <c r="AG525" s="151" t="s">
        <v>192</v>
      </c>
      <c r="AH525" s="151">
        <v>0</v>
      </c>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row>
    <row r="526" spans="1:60" ht="20.399999999999999" outlineLevel="1" x14ac:dyDescent="0.25">
      <c r="A526" s="177">
        <v>61</v>
      </c>
      <c r="B526" s="178" t="s">
        <v>644</v>
      </c>
      <c r="C526" s="187" t="s">
        <v>645</v>
      </c>
      <c r="D526" s="179" t="s">
        <v>237</v>
      </c>
      <c r="E526" s="180">
        <v>4.5</v>
      </c>
      <c r="F526" s="181">
        <v>218.4</v>
      </c>
      <c r="G526" s="182">
        <f>ROUND(E526*F526,2)</f>
        <v>982.8</v>
      </c>
      <c r="H526" s="181"/>
      <c r="I526" s="182">
        <f>ROUND(E526*H526,2)</f>
        <v>0</v>
      </c>
      <c r="J526" s="181"/>
      <c r="K526" s="182">
        <f>ROUND(E526*J526,2)</f>
        <v>0</v>
      </c>
      <c r="L526" s="182">
        <v>21</v>
      </c>
      <c r="M526" s="182">
        <f>G526*(1+L526/100)</f>
        <v>1189.1879999999999</v>
      </c>
      <c r="N526" s="182">
        <v>1.2E-4</v>
      </c>
      <c r="O526" s="182">
        <f>ROUND(E526*N526,2)</f>
        <v>0</v>
      </c>
      <c r="P526" s="182">
        <v>0</v>
      </c>
      <c r="Q526" s="182">
        <f>ROUND(E526*P526,2)</f>
        <v>0</v>
      </c>
      <c r="R526" s="182" t="s">
        <v>598</v>
      </c>
      <c r="S526" s="182" t="s">
        <v>185</v>
      </c>
      <c r="T526" s="183" t="s">
        <v>185</v>
      </c>
      <c r="U526" s="160">
        <v>0.94</v>
      </c>
      <c r="V526" s="160">
        <f>ROUND(E526*U526,2)</f>
        <v>4.2300000000000004</v>
      </c>
      <c r="W526" s="160"/>
      <c r="X526" s="160" t="s">
        <v>239</v>
      </c>
      <c r="Y526" s="151"/>
      <c r="Z526" s="151"/>
      <c r="AA526" s="151"/>
      <c r="AB526" s="151"/>
      <c r="AC526" s="151"/>
      <c r="AD526" s="151"/>
      <c r="AE526" s="151"/>
      <c r="AF526" s="151"/>
      <c r="AG526" s="151" t="s">
        <v>240</v>
      </c>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row>
    <row r="527" spans="1:60" outlineLevel="1" x14ac:dyDescent="0.25">
      <c r="A527" s="158"/>
      <c r="B527" s="159"/>
      <c r="C527" s="188" t="s">
        <v>646</v>
      </c>
      <c r="D527" s="164"/>
      <c r="E527" s="165"/>
      <c r="F527" s="160"/>
      <c r="G527" s="160"/>
      <c r="H527" s="160"/>
      <c r="I527" s="160"/>
      <c r="J527" s="160"/>
      <c r="K527" s="160"/>
      <c r="L527" s="160"/>
      <c r="M527" s="160"/>
      <c r="N527" s="160"/>
      <c r="O527" s="160"/>
      <c r="P527" s="160"/>
      <c r="Q527" s="160"/>
      <c r="R527" s="160"/>
      <c r="S527" s="160"/>
      <c r="T527" s="160"/>
      <c r="U527" s="160"/>
      <c r="V527" s="160"/>
      <c r="W527" s="160"/>
      <c r="X527" s="160"/>
      <c r="Y527" s="151"/>
      <c r="Z527" s="151"/>
      <c r="AA527" s="151"/>
      <c r="AB527" s="151"/>
      <c r="AC527" s="151"/>
      <c r="AD527" s="151"/>
      <c r="AE527" s="151"/>
      <c r="AF527" s="151"/>
      <c r="AG527" s="151" t="s">
        <v>192</v>
      </c>
      <c r="AH527" s="151">
        <v>0</v>
      </c>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row>
    <row r="528" spans="1:60" outlineLevel="1" x14ac:dyDescent="0.25">
      <c r="A528" s="158"/>
      <c r="B528" s="159"/>
      <c r="C528" s="188" t="s">
        <v>350</v>
      </c>
      <c r="D528" s="164"/>
      <c r="E528" s="165"/>
      <c r="F528" s="160"/>
      <c r="G528" s="160"/>
      <c r="H528" s="160"/>
      <c r="I528" s="160"/>
      <c r="J528" s="160"/>
      <c r="K528" s="160"/>
      <c r="L528" s="160"/>
      <c r="M528" s="160"/>
      <c r="N528" s="160"/>
      <c r="O528" s="160"/>
      <c r="P528" s="160"/>
      <c r="Q528" s="160"/>
      <c r="R528" s="160"/>
      <c r="S528" s="160"/>
      <c r="T528" s="160"/>
      <c r="U528" s="160"/>
      <c r="V528" s="160"/>
      <c r="W528" s="160"/>
      <c r="X528" s="160"/>
      <c r="Y528" s="151"/>
      <c r="Z528" s="151"/>
      <c r="AA528" s="151"/>
      <c r="AB528" s="151"/>
      <c r="AC528" s="151"/>
      <c r="AD528" s="151"/>
      <c r="AE528" s="151"/>
      <c r="AF528" s="151"/>
      <c r="AG528" s="151" t="s">
        <v>192</v>
      </c>
      <c r="AH528" s="151">
        <v>0</v>
      </c>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row>
    <row r="529" spans="1:60" outlineLevel="1" x14ac:dyDescent="0.25">
      <c r="A529" s="158"/>
      <c r="B529" s="159"/>
      <c r="C529" s="188" t="s">
        <v>636</v>
      </c>
      <c r="D529" s="164"/>
      <c r="E529" s="165">
        <v>1.5</v>
      </c>
      <c r="F529" s="160"/>
      <c r="G529" s="160"/>
      <c r="H529" s="160"/>
      <c r="I529" s="160"/>
      <c r="J529" s="160"/>
      <c r="K529" s="160"/>
      <c r="L529" s="160"/>
      <c r="M529" s="160"/>
      <c r="N529" s="160"/>
      <c r="O529" s="160"/>
      <c r="P529" s="160"/>
      <c r="Q529" s="160"/>
      <c r="R529" s="160"/>
      <c r="S529" s="160"/>
      <c r="T529" s="160"/>
      <c r="U529" s="160"/>
      <c r="V529" s="160"/>
      <c r="W529" s="160"/>
      <c r="X529" s="160"/>
      <c r="Y529" s="151"/>
      <c r="Z529" s="151"/>
      <c r="AA529" s="151"/>
      <c r="AB529" s="151"/>
      <c r="AC529" s="151"/>
      <c r="AD529" s="151"/>
      <c r="AE529" s="151"/>
      <c r="AF529" s="151"/>
      <c r="AG529" s="151" t="s">
        <v>192</v>
      </c>
      <c r="AH529" s="151">
        <v>0</v>
      </c>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row>
    <row r="530" spans="1:60" outlineLevel="1" x14ac:dyDescent="0.25">
      <c r="A530" s="158"/>
      <c r="B530" s="159"/>
      <c r="C530" s="188" t="s">
        <v>637</v>
      </c>
      <c r="D530" s="164"/>
      <c r="E530" s="165">
        <v>1.5</v>
      </c>
      <c r="F530" s="160"/>
      <c r="G530" s="160"/>
      <c r="H530" s="160"/>
      <c r="I530" s="160"/>
      <c r="J530" s="160"/>
      <c r="K530" s="160"/>
      <c r="L530" s="160"/>
      <c r="M530" s="160"/>
      <c r="N530" s="160"/>
      <c r="O530" s="160"/>
      <c r="P530" s="160"/>
      <c r="Q530" s="160"/>
      <c r="R530" s="160"/>
      <c r="S530" s="160"/>
      <c r="T530" s="160"/>
      <c r="U530" s="160"/>
      <c r="V530" s="160"/>
      <c r="W530" s="160"/>
      <c r="X530" s="160"/>
      <c r="Y530" s="151"/>
      <c r="Z530" s="151"/>
      <c r="AA530" s="151"/>
      <c r="AB530" s="151"/>
      <c r="AC530" s="151"/>
      <c r="AD530" s="151"/>
      <c r="AE530" s="151"/>
      <c r="AF530" s="151"/>
      <c r="AG530" s="151" t="s">
        <v>192</v>
      </c>
      <c r="AH530" s="151">
        <v>0</v>
      </c>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row>
    <row r="531" spans="1:60" outlineLevel="1" x14ac:dyDescent="0.25">
      <c r="A531" s="158"/>
      <c r="B531" s="159"/>
      <c r="C531" s="188" t="s">
        <v>638</v>
      </c>
      <c r="D531" s="164"/>
      <c r="E531" s="165">
        <v>1.5</v>
      </c>
      <c r="F531" s="160"/>
      <c r="G531" s="160"/>
      <c r="H531" s="160"/>
      <c r="I531" s="160"/>
      <c r="J531" s="160"/>
      <c r="K531" s="160"/>
      <c r="L531" s="160"/>
      <c r="M531" s="160"/>
      <c r="N531" s="160"/>
      <c r="O531" s="160"/>
      <c r="P531" s="160"/>
      <c r="Q531" s="160"/>
      <c r="R531" s="160"/>
      <c r="S531" s="160"/>
      <c r="T531" s="160"/>
      <c r="U531" s="160"/>
      <c r="V531" s="160"/>
      <c r="W531" s="160"/>
      <c r="X531" s="160"/>
      <c r="Y531" s="151"/>
      <c r="Z531" s="151"/>
      <c r="AA531" s="151"/>
      <c r="AB531" s="151"/>
      <c r="AC531" s="151"/>
      <c r="AD531" s="151"/>
      <c r="AE531" s="151"/>
      <c r="AF531" s="151"/>
      <c r="AG531" s="151" t="s">
        <v>192</v>
      </c>
      <c r="AH531" s="151">
        <v>0</v>
      </c>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row>
    <row r="532" spans="1:60" ht="20.399999999999999" outlineLevel="1" x14ac:dyDescent="0.25">
      <c r="A532" s="177">
        <v>62</v>
      </c>
      <c r="B532" s="178" t="s">
        <v>647</v>
      </c>
      <c r="C532" s="187" t="s">
        <v>648</v>
      </c>
      <c r="D532" s="179" t="s">
        <v>237</v>
      </c>
      <c r="E532" s="180">
        <v>5</v>
      </c>
      <c r="F532" s="181">
        <v>218.4</v>
      </c>
      <c r="G532" s="182">
        <f>ROUND(E532*F532,2)</f>
        <v>1092</v>
      </c>
      <c r="H532" s="181"/>
      <c r="I532" s="182">
        <f>ROUND(E532*H532,2)</f>
        <v>0</v>
      </c>
      <c r="J532" s="181"/>
      <c r="K532" s="182">
        <f>ROUND(E532*J532,2)</f>
        <v>0</v>
      </c>
      <c r="L532" s="182">
        <v>21</v>
      </c>
      <c r="M532" s="182">
        <f>G532*(1+L532/100)</f>
        <v>1321.32</v>
      </c>
      <c r="N532" s="182">
        <v>1.2E-4</v>
      </c>
      <c r="O532" s="182">
        <f>ROUND(E532*N532,2)</f>
        <v>0</v>
      </c>
      <c r="P532" s="182">
        <v>0</v>
      </c>
      <c r="Q532" s="182">
        <f>ROUND(E532*P532,2)</f>
        <v>0</v>
      </c>
      <c r="R532" s="182" t="s">
        <v>598</v>
      </c>
      <c r="S532" s="182" t="s">
        <v>185</v>
      </c>
      <c r="T532" s="183" t="s">
        <v>185</v>
      </c>
      <c r="U532" s="160">
        <v>0.68</v>
      </c>
      <c r="V532" s="160">
        <f>ROUND(E532*U532,2)</f>
        <v>3.4</v>
      </c>
      <c r="W532" s="160"/>
      <c r="X532" s="160" t="s">
        <v>239</v>
      </c>
      <c r="Y532" s="151"/>
      <c r="Z532" s="151"/>
      <c r="AA532" s="151"/>
      <c r="AB532" s="151"/>
      <c r="AC532" s="151"/>
      <c r="AD532" s="151"/>
      <c r="AE532" s="151"/>
      <c r="AF532" s="151"/>
      <c r="AG532" s="151" t="s">
        <v>240</v>
      </c>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row>
    <row r="533" spans="1:60" outlineLevel="1" x14ac:dyDescent="0.25">
      <c r="A533" s="158"/>
      <c r="B533" s="159"/>
      <c r="C533" s="188" t="s">
        <v>646</v>
      </c>
      <c r="D533" s="164"/>
      <c r="E533" s="165"/>
      <c r="F533" s="160"/>
      <c r="G533" s="160"/>
      <c r="H533" s="160"/>
      <c r="I533" s="160"/>
      <c r="J533" s="160"/>
      <c r="K533" s="160"/>
      <c r="L533" s="160"/>
      <c r="M533" s="160"/>
      <c r="N533" s="160"/>
      <c r="O533" s="160"/>
      <c r="P533" s="160"/>
      <c r="Q533" s="160"/>
      <c r="R533" s="160"/>
      <c r="S533" s="160"/>
      <c r="T533" s="160"/>
      <c r="U533" s="160"/>
      <c r="V533" s="160"/>
      <c r="W533" s="160"/>
      <c r="X533" s="160"/>
      <c r="Y533" s="151"/>
      <c r="Z533" s="151"/>
      <c r="AA533" s="151"/>
      <c r="AB533" s="151"/>
      <c r="AC533" s="151"/>
      <c r="AD533" s="151"/>
      <c r="AE533" s="151"/>
      <c r="AF533" s="151"/>
      <c r="AG533" s="151" t="s">
        <v>192</v>
      </c>
      <c r="AH533" s="151">
        <v>0</v>
      </c>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row>
    <row r="534" spans="1:60" outlineLevel="1" x14ac:dyDescent="0.25">
      <c r="A534" s="158"/>
      <c r="B534" s="159"/>
      <c r="C534" s="188" t="s">
        <v>350</v>
      </c>
      <c r="D534" s="164"/>
      <c r="E534" s="165"/>
      <c r="F534" s="160"/>
      <c r="G534" s="160"/>
      <c r="H534" s="160"/>
      <c r="I534" s="160"/>
      <c r="J534" s="160"/>
      <c r="K534" s="160"/>
      <c r="L534" s="160"/>
      <c r="M534" s="160"/>
      <c r="N534" s="160"/>
      <c r="O534" s="160"/>
      <c r="P534" s="160"/>
      <c r="Q534" s="160"/>
      <c r="R534" s="160"/>
      <c r="S534" s="160"/>
      <c r="T534" s="160"/>
      <c r="U534" s="160"/>
      <c r="V534" s="160"/>
      <c r="W534" s="160"/>
      <c r="X534" s="160"/>
      <c r="Y534" s="151"/>
      <c r="Z534" s="151"/>
      <c r="AA534" s="151"/>
      <c r="AB534" s="151"/>
      <c r="AC534" s="151"/>
      <c r="AD534" s="151"/>
      <c r="AE534" s="151"/>
      <c r="AF534" s="151"/>
      <c r="AG534" s="151" t="s">
        <v>192</v>
      </c>
      <c r="AH534" s="151">
        <v>0</v>
      </c>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row>
    <row r="535" spans="1:60" outlineLevel="1" x14ac:dyDescent="0.25">
      <c r="A535" s="158"/>
      <c r="B535" s="159"/>
      <c r="C535" s="188" t="s">
        <v>641</v>
      </c>
      <c r="D535" s="164"/>
      <c r="E535" s="165">
        <v>5</v>
      </c>
      <c r="F535" s="160"/>
      <c r="G535" s="160"/>
      <c r="H535" s="160"/>
      <c r="I535" s="160"/>
      <c r="J535" s="160"/>
      <c r="K535" s="160"/>
      <c r="L535" s="160"/>
      <c r="M535" s="160"/>
      <c r="N535" s="160"/>
      <c r="O535" s="160"/>
      <c r="P535" s="160"/>
      <c r="Q535" s="160"/>
      <c r="R535" s="160"/>
      <c r="S535" s="160"/>
      <c r="T535" s="160"/>
      <c r="U535" s="160"/>
      <c r="V535" s="160"/>
      <c r="W535" s="160"/>
      <c r="X535" s="160"/>
      <c r="Y535" s="151"/>
      <c r="Z535" s="151"/>
      <c r="AA535" s="151"/>
      <c r="AB535" s="151"/>
      <c r="AC535" s="151"/>
      <c r="AD535" s="151"/>
      <c r="AE535" s="151"/>
      <c r="AF535" s="151"/>
      <c r="AG535" s="151" t="s">
        <v>192</v>
      </c>
      <c r="AH535" s="151">
        <v>0</v>
      </c>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row>
    <row r="536" spans="1:60" ht="20.399999999999999" outlineLevel="1" x14ac:dyDescent="0.25">
      <c r="A536" s="177">
        <v>63</v>
      </c>
      <c r="B536" s="178" t="s">
        <v>649</v>
      </c>
      <c r="C536" s="187" t="s">
        <v>650</v>
      </c>
      <c r="D536" s="179" t="s">
        <v>360</v>
      </c>
      <c r="E536" s="180">
        <v>28.5</v>
      </c>
      <c r="F536" s="181">
        <v>153.6</v>
      </c>
      <c r="G536" s="182">
        <f>ROUND(E536*F536,2)</f>
        <v>4377.6000000000004</v>
      </c>
      <c r="H536" s="181"/>
      <c r="I536" s="182">
        <f>ROUND(E536*H536,2)</f>
        <v>0</v>
      </c>
      <c r="J536" s="181"/>
      <c r="K536" s="182">
        <f>ROUND(E536*J536,2)</f>
        <v>0</v>
      </c>
      <c r="L536" s="182">
        <v>21</v>
      </c>
      <c r="M536" s="182">
        <f>G536*(1+L536/100)</f>
        <v>5296.8960000000006</v>
      </c>
      <c r="N536" s="182">
        <v>1.0000000000000001E-5</v>
      </c>
      <c r="O536" s="182">
        <f>ROUND(E536*N536,2)</f>
        <v>0</v>
      </c>
      <c r="P536" s="182">
        <v>0</v>
      </c>
      <c r="Q536" s="182">
        <f>ROUND(E536*P536,2)</f>
        <v>0</v>
      </c>
      <c r="R536" s="182" t="s">
        <v>598</v>
      </c>
      <c r="S536" s="182" t="s">
        <v>185</v>
      </c>
      <c r="T536" s="183" t="s">
        <v>185</v>
      </c>
      <c r="U536" s="160">
        <v>0.18</v>
      </c>
      <c r="V536" s="160">
        <f>ROUND(E536*U536,2)</f>
        <v>5.13</v>
      </c>
      <c r="W536" s="160"/>
      <c r="X536" s="160" t="s">
        <v>239</v>
      </c>
      <c r="Y536" s="151"/>
      <c r="Z536" s="151"/>
      <c r="AA536" s="151"/>
      <c r="AB536" s="151"/>
      <c r="AC536" s="151"/>
      <c r="AD536" s="151"/>
      <c r="AE536" s="151"/>
      <c r="AF536" s="151"/>
      <c r="AG536" s="151" t="s">
        <v>240</v>
      </c>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row>
    <row r="537" spans="1:60" outlineLevel="1" x14ac:dyDescent="0.25">
      <c r="A537" s="158"/>
      <c r="B537" s="159"/>
      <c r="C537" s="188" t="s">
        <v>350</v>
      </c>
      <c r="D537" s="164"/>
      <c r="E537" s="165"/>
      <c r="F537" s="160"/>
      <c r="G537" s="160"/>
      <c r="H537" s="160"/>
      <c r="I537" s="160"/>
      <c r="J537" s="160"/>
      <c r="K537" s="160"/>
      <c r="L537" s="160"/>
      <c r="M537" s="160"/>
      <c r="N537" s="160"/>
      <c r="O537" s="160"/>
      <c r="P537" s="160"/>
      <c r="Q537" s="160"/>
      <c r="R537" s="160"/>
      <c r="S537" s="160"/>
      <c r="T537" s="160"/>
      <c r="U537" s="160"/>
      <c r="V537" s="160"/>
      <c r="W537" s="160"/>
      <c r="X537" s="160"/>
      <c r="Y537" s="151"/>
      <c r="Z537" s="151"/>
      <c r="AA537" s="151"/>
      <c r="AB537" s="151"/>
      <c r="AC537" s="151"/>
      <c r="AD537" s="151"/>
      <c r="AE537" s="151"/>
      <c r="AF537" s="151"/>
      <c r="AG537" s="151" t="s">
        <v>192</v>
      </c>
      <c r="AH537" s="151">
        <v>0</v>
      </c>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row>
    <row r="538" spans="1:60" outlineLevel="1" x14ac:dyDescent="0.25">
      <c r="A538" s="158"/>
      <c r="B538" s="159"/>
      <c r="C538" s="188" t="s">
        <v>601</v>
      </c>
      <c r="D538" s="164"/>
      <c r="E538" s="165">
        <v>4.5</v>
      </c>
      <c r="F538" s="160"/>
      <c r="G538" s="160"/>
      <c r="H538" s="160"/>
      <c r="I538" s="160"/>
      <c r="J538" s="160"/>
      <c r="K538" s="160"/>
      <c r="L538" s="160"/>
      <c r="M538" s="160"/>
      <c r="N538" s="160"/>
      <c r="O538" s="160"/>
      <c r="P538" s="160"/>
      <c r="Q538" s="160"/>
      <c r="R538" s="160"/>
      <c r="S538" s="160"/>
      <c r="T538" s="160"/>
      <c r="U538" s="160"/>
      <c r="V538" s="160"/>
      <c r="W538" s="160"/>
      <c r="X538" s="160"/>
      <c r="Y538" s="151"/>
      <c r="Z538" s="151"/>
      <c r="AA538" s="151"/>
      <c r="AB538" s="151"/>
      <c r="AC538" s="151"/>
      <c r="AD538" s="151"/>
      <c r="AE538" s="151"/>
      <c r="AF538" s="151"/>
      <c r="AG538" s="151" t="s">
        <v>192</v>
      </c>
      <c r="AH538" s="151">
        <v>0</v>
      </c>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row>
    <row r="539" spans="1:60" outlineLevel="1" x14ac:dyDescent="0.25">
      <c r="A539" s="158"/>
      <c r="B539" s="159"/>
      <c r="C539" s="188" t="s">
        <v>602</v>
      </c>
      <c r="D539" s="164"/>
      <c r="E539" s="165">
        <v>4.5</v>
      </c>
      <c r="F539" s="160"/>
      <c r="G539" s="160"/>
      <c r="H539" s="160"/>
      <c r="I539" s="160"/>
      <c r="J539" s="160"/>
      <c r="K539" s="160"/>
      <c r="L539" s="160"/>
      <c r="M539" s="160"/>
      <c r="N539" s="160"/>
      <c r="O539" s="160"/>
      <c r="P539" s="160"/>
      <c r="Q539" s="160"/>
      <c r="R539" s="160"/>
      <c r="S539" s="160"/>
      <c r="T539" s="160"/>
      <c r="U539" s="160"/>
      <c r="V539" s="160"/>
      <c r="W539" s="160"/>
      <c r="X539" s="160"/>
      <c r="Y539" s="151"/>
      <c r="Z539" s="151"/>
      <c r="AA539" s="151"/>
      <c r="AB539" s="151"/>
      <c r="AC539" s="151"/>
      <c r="AD539" s="151"/>
      <c r="AE539" s="151"/>
      <c r="AF539" s="151"/>
      <c r="AG539" s="151" t="s">
        <v>192</v>
      </c>
      <c r="AH539" s="151">
        <v>0</v>
      </c>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row>
    <row r="540" spans="1:60" outlineLevel="1" x14ac:dyDescent="0.25">
      <c r="A540" s="158"/>
      <c r="B540" s="159"/>
      <c r="C540" s="188" t="s">
        <v>603</v>
      </c>
      <c r="D540" s="164"/>
      <c r="E540" s="165">
        <v>4.5</v>
      </c>
      <c r="F540" s="160"/>
      <c r="G540" s="160"/>
      <c r="H540" s="160"/>
      <c r="I540" s="160"/>
      <c r="J540" s="160"/>
      <c r="K540" s="160"/>
      <c r="L540" s="160"/>
      <c r="M540" s="160"/>
      <c r="N540" s="160"/>
      <c r="O540" s="160"/>
      <c r="P540" s="160"/>
      <c r="Q540" s="160"/>
      <c r="R540" s="160"/>
      <c r="S540" s="160"/>
      <c r="T540" s="160"/>
      <c r="U540" s="160"/>
      <c r="V540" s="160"/>
      <c r="W540" s="160"/>
      <c r="X540" s="160"/>
      <c r="Y540" s="151"/>
      <c r="Z540" s="151"/>
      <c r="AA540" s="151"/>
      <c r="AB540" s="151"/>
      <c r="AC540" s="151"/>
      <c r="AD540" s="151"/>
      <c r="AE540" s="151"/>
      <c r="AF540" s="151"/>
      <c r="AG540" s="151" t="s">
        <v>192</v>
      </c>
      <c r="AH540" s="151">
        <v>0</v>
      </c>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row>
    <row r="541" spans="1:60" outlineLevel="1" x14ac:dyDescent="0.25">
      <c r="A541" s="158"/>
      <c r="B541" s="159"/>
      <c r="C541" s="188" t="s">
        <v>604</v>
      </c>
      <c r="D541" s="164"/>
      <c r="E541" s="165">
        <v>15</v>
      </c>
      <c r="F541" s="160"/>
      <c r="G541" s="160"/>
      <c r="H541" s="160"/>
      <c r="I541" s="160"/>
      <c r="J541" s="160"/>
      <c r="K541" s="160"/>
      <c r="L541" s="160"/>
      <c r="M541" s="160"/>
      <c r="N541" s="160"/>
      <c r="O541" s="160"/>
      <c r="P541" s="160"/>
      <c r="Q541" s="160"/>
      <c r="R541" s="160"/>
      <c r="S541" s="160"/>
      <c r="T541" s="160"/>
      <c r="U541" s="160"/>
      <c r="V541" s="160"/>
      <c r="W541" s="160"/>
      <c r="X541" s="160"/>
      <c r="Y541" s="151"/>
      <c r="Z541" s="151"/>
      <c r="AA541" s="151"/>
      <c r="AB541" s="151"/>
      <c r="AC541" s="151"/>
      <c r="AD541" s="151"/>
      <c r="AE541" s="151"/>
      <c r="AF541" s="151"/>
      <c r="AG541" s="151" t="s">
        <v>192</v>
      </c>
      <c r="AH541" s="151">
        <v>0</v>
      </c>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row>
    <row r="542" spans="1:60" outlineLevel="1" x14ac:dyDescent="0.25">
      <c r="A542" s="177">
        <v>64</v>
      </c>
      <c r="B542" s="178" t="s">
        <v>651</v>
      </c>
      <c r="C542" s="187" t="s">
        <v>652</v>
      </c>
      <c r="D542" s="179" t="s">
        <v>276</v>
      </c>
      <c r="E542" s="180">
        <v>0.93884999999999996</v>
      </c>
      <c r="F542" s="181">
        <v>1716</v>
      </c>
      <c r="G542" s="182">
        <f>ROUND(E542*F542,2)</f>
        <v>1611.07</v>
      </c>
      <c r="H542" s="181"/>
      <c r="I542" s="182">
        <f>ROUND(E542*H542,2)</f>
        <v>0</v>
      </c>
      <c r="J542" s="181"/>
      <c r="K542" s="182">
        <f>ROUND(E542*J542,2)</f>
        <v>0</v>
      </c>
      <c r="L542" s="182">
        <v>21</v>
      </c>
      <c r="M542" s="182">
        <f>G542*(1+L542/100)</f>
        <v>1949.3946999999998</v>
      </c>
      <c r="N542" s="182">
        <v>2.9499999999999999E-3</v>
      </c>
      <c r="O542" s="182">
        <f>ROUND(E542*N542,2)</f>
        <v>0</v>
      </c>
      <c r="P542" s="182">
        <v>0</v>
      </c>
      <c r="Q542" s="182">
        <f>ROUND(E542*P542,2)</f>
        <v>0</v>
      </c>
      <c r="R542" s="182" t="s">
        <v>598</v>
      </c>
      <c r="S542" s="182" t="s">
        <v>185</v>
      </c>
      <c r="T542" s="183" t="s">
        <v>185</v>
      </c>
      <c r="U542" s="160">
        <v>0</v>
      </c>
      <c r="V542" s="160">
        <f>ROUND(E542*U542,2)</f>
        <v>0</v>
      </c>
      <c r="W542" s="160"/>
      <c r="X542" s="160" t="s">
        <v>239</v>
      </c>
      <c r="Y542" s="151"/>
      <c r="Z542" s="151"/>
      <c r="AA542" s="151"/>
      <c r="AB542" s="151"/>
      <c r="AC542" s="151"/>
      <c r="AD542" s="151"/>
      <c r="AE542" s="151"/>
      <c r="AF542" s="151"/>
      <c r="AG542" s="151" t="s">
        <v>240</v>
      </c>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row>
    <row r="543" spans="1:60" outlineLevel="1" x14ac:dyDescent="0.25">
      <c r="A543" s="158"/>
      <c r="B543" s="159"/>
      <c r="C543" s="188" t="s">
        <v>350</v>
      </c>
      <c r="D543" s="164"/>
      <c r="E543" s="165"/>
      <c r="F543" s="160"/>
      <c r="G543" s="160"/>
      <c r="H543" s="160"/>
      <c r="I543" s="160"/>
      <c r="J543" s="160"/>
      <c r="K543" s="160"/>
      <c r="L543" s="160"/>
      <c r="M543" s="160"/>
      <c r="N543" s="160"/>
      <c r="O543" s="160"/>
      <c r="P543" s="160"/>
      <c r="Q543" s="160"/>
      <c r="R543" s="160"/>
      <c r="S543" s="160"/>
      <c r="T543" s="160"/>
      <c r="U543" s="160"/>
      <c r="V543" s="160"/>
      <c r="W543" s="160"/>
      <c r="X543" s="160"/>
      <c r="Y543" s="151"/>
      <c r="Z543" s="151"/>
      <c r="AA543" s="151"/>
      <c r="AB543" s="151"/>
      <c r="AC543" s="151"/>
      <c r="AD543" s="151"/>
      <c r="AE543" s="151"/>
      <c r="AF543" s="151"/>
      <c r="AG543" s="151" t="s">
        <v>192</v>
      </c>
      <c r="AH543" s="151">
        <v>0</v>
      </c>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row>
    <row r="544" spans="1:60" outlineLevel="1" x14ac:dyDescent="0.25">
      <c r="A544" s="158"/>
      <c r="B544" s="159"/>
      <c r="C544" s="188" t="s">
        <v>579</v>
      </c>
      <c r="D544" s="164"/>
      <c r="E544" s="165"/>
      <c r="F544" s="160"/>
      <c r="G544" s="160"/>
      <c r="H544" s="160"/>
      <c r="I544" s="160"/>
      <c r="J544" s="160"/>
      <c r="K544" s="160"/>
      <c r="L544" s="160"/>
      <c r="M544" s="160"/>
      <c r="N544" s="160"/>
      <c r="O544" s="160"/>
      <c r="P544" s="160"/>
      <c r="Q544" s="160"/>
      <c r="R544" s="160"/>
      <c r="S544" s="160"/>
      <c r="T544" s="160"/>
      <c r="U544" s="160"/>
      <c r="V544" s="160"/>
      <c r="W544" s="160"/>
      <c r="X544" s="160"/>
      <c r="Y544" s="151"/>
      <c r="Z544" s="151"/>
      <c r="AA544" s="151"/>
      <c r="AB544" s="151"/>
      <c r="AC544" s="151"/>
      <c r="AD544" s="151"/>
      <c r="AE544" s="151"/>
      <c r="AF544" s="151"/>
      <c r="AG544" s="151" t="s">
        <v>192</v>
      </c>
      <c r="AH544" s="151">
        <v>0</v>
      </c>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row>
    <row r="545" spans="1:60" outlineLevel="1" x14ac:dyDescent="0.25">
      <c r="A545" s="158"/>
      <c r="B545" s="159"/>
      <c r="C545" s="188" t="s">
        <v>653</v>
      </c>
      <c r="D545" s="164"/>
      <c r="E545" s="165">
        <v>0.17599999999999999</v>
      </c>
      <c r="F545" s="160"/>
      <c r="G545" s="160"/>
      <c r="H545" s="160"/>
      <c r="I545" s="160"/>
      <c r="J545" s="160"/>
      <c r="K545" s="160"/>
      <c r="L545" s="160"/>
      <c r="M545" s="160"/>
      <c r="N545" s="160"/>
      <c r="O545" s="160"/>
      <c r="P545" s="160"/>
      <c r="Q545" s="160"/>
      <c r="R545" s="160"/>
      <c r="S545" s="160"/>
      <c r="T545" s="160"/>
      <c r="U545" s="160"/>
      <c r="V545" s="160"/>
      <c r="W545" s="160"/>
      <c r="X545" s="160"/>
      <c r="Y545" s="151"/>
      <c r="Z545" s="151"/>
      <c r="AA545" s="151"/>
      <c r="AB545" s="151"/>
      <c r="AC545" s="151"/>
      <c r="AD545" s="151"/>
      <c r="AE545" s="151"/>
      <c r="AF545" s="151"/>
      <c r="AG545" s="151" t="s">
        <v>192</v>
      </c>
      <c r="AH545" s="151">
        <v>0</v>
      </c>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row>
    <row r="546" spans="1:60" outlineLevel="1" x14ac:dyDescent="0.25">
      <c r="A546" s="158"/>
      <c r="B546" s="159"/>
      <c r="C546" s="188" t="s">
        <v>654</v>
      </c>
      <c r="D546" s="164"/>
      <c r="E546" s="165">
        <v>8.3599999999999994E-2</v>
      </c>
      <c r="F546" s="160"/>
      <c r="G546" s="160"/>
      <c r="H546" s="160"/>
      <c r="I546" s="160"/>
      <c r="J546" s="160"/>
      <c r="K546" s="160"/>
      <c r="L546" s="160"/>
      <c r="M546" s="160"/>
      <c r="N546" s="160"/>
      <c r="O546" s="160"/>
      <c r="P546" s="160"/>
      <c r="Q546" s="160"/>
      <c r="R546" s="160"/>
      <c r="S546" s="160"/>
      <c r="T546" s="160"/>
      <c r="U546" s="160"/>
      <c r="V546" s="160"/>
      <c r="W546" s="160"/>
      <c r="X546" s="160"/>
      <c r="Y546" s="151"/>
      <c r="Z546" s="151"/>
      <c r="AA546" s="151"/>
      <c r="AB546" s="151"/>
      <c r="AC546" s="151"/>
      <c r="AD546" s="151"/>
      <c r="AE546" s="151"/>
      <c r="AF546" s="151"/>
      <c r="AG546" s="151" t="s">
        <v>192</v>
      </c>
      <c r="AH546" s="151">
        <v>0</v>
      </c>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row>
    <row r="547" spans="1:60" outlineLevel="1" x14ac:dyDescent="0.25">
      <c r="A547" s="158"/>
      <c r="B547" s="159"/>
      <c r="C547" s="195" t="s">
        <v>400</v>
      </c>
      <c r="D547" s="193"/>
      <c r="E547" s="194">
        <v>0.2596</v>
      </c>
      <c r="F547" s="160"/>
      <c r="G547" s="160"/>
      <c r="H547" s="160"/>
      <c r="I547" s="160"/>
      <c r="J547" s="160"/>
      <c r="K547" s="160"/>
      <c r="L547" s="160"/>
      <c r="M547" s="160"/>
      <c r="N547" s="160"/>
      <c r="O547" s="160"/>
      <c r="P547" s="160"/>
      <c r="Q547" s="160"/>
      <c r="R547" s="160"/>
      <c r="S547" s="160"/>
      <c r="T547" s="160"/>
      <c r="U547" s="160"/>
      <c r="V547" s="160"/>
      <c r="W547" s="160"/>
      <c r="X547" s="160"/>
      <c r="Y547" s="151"/>
      <c r="Z547" s="151"/>
      <c r="AA547" s="151"/>
      <c r="AB547" s="151"/>
      <c r="AC547" s="151"/>
      <c r="AD547" s="151"/>
      <c r="AE547" s="151"/>
      <c r="AF547" s="151"/>
      <c r="AG547" s="151" t="s">
        <v>192</v>
      </c>
      <c r="AH547" s="151">
        <v>1</v>
      </c>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row>
    <row r="548" spans="1:60" outlineLevel="1" x14ac:dyDescent="0.25">
      <c r="A548" s="158"/>
      <c r="B548" s="159"/>
      <c r="C548" s="188" t="s">
        <v>350</v>
      </c>
      <c r="D548" s="164"/>
      <c r="E548" s="165"/>
      <c r="F548" s="160"/>
      <c r="G548" s="160"/>
      <c r="H548" s="160"/>
      <c r="I548" s="160"/>
      <c r="J548" s="160"/>
      <c r="K548" s="160"/>
      <c r="L548" s="160"/>
      <c r="M548" s="160"/>
      <c r="N548" s="160"/>
      <c r="O548" s="160"/>
      <c r="P548" s="160"/>
      <c r="Q548" s="160"/>
      <c r="R548" s="160"/>
      <c r="S548" s="160"/>
      <c r="T548" s="160"/>
      <c r="U548" s="160"/>
      <c r="V548" s="160"/>
      <c r="W548" s="160"/>
      <c r="X548" s="160"/>
      <c r="Y548" s="151"/>
      <c r="Z548" s="151"/>
      <c r="AA548" s="151"/>
      <c r="AB548" s="151"/>
      <c r="AC548" s="151"/>
      <c r="AD548" s="151"/>
      <c r="AE548" s="151"/>
      <c r="AF548" s="151"/>
      <c r="AG548" s="151" t="s">
        <v>192</v>
      </c>
      <c r="AH548" s="151">
        <v>0</v>
      </c>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row>
    <row r="549" spans="1:60" outlineLevel="1" x14ac:dyDescent="0.25">
      <c r="A549" s="158"/>
      <c r="B549" s="159"/>
      <c r="C549" s="188" t="s">
        <v>655</v>
      </c>
      <c r="D549" s="164"/>
      <c r="E549" s="165"/>
      <c r="F549" s="160"/>
      <c r="G549" s="160"/>
      <c r="H549" s="160"/>
      <c r="I549" s="160"/>
      <c r="J549" s="160"/>
      <c r="K549" s="160"/>
      <c r="L549" s="160"/>
      <c r="M549" s="160"/>
      <c r="N549" s="160"/>
      <c r="O549" s="160"/>
      <c r="P549" s="160"/>
      <c r="Q549" s="160"/>
      <c r="R549" s="160"/>
      <c r="S549" s="160"/>
      <c r="T549" s="160"/>
      <c r="U549" s="160"/>
      <c r="V549" s="160"/>
      <c r="W549" s="160"/>
      <c r="X549" s="160"/>
      <c r="Y549" s="151"/>
      <c r="Z549" s="151"/>
      <c r="AA549" s="151"/>
      <c r="AB549" s="151"/>
      <c r="AC549" s="151"/>
      <c r="AD549" s="151"/>
      <c r="AE549" s="151"/>
      <c r="AF549" s="151"/>
      <c r="AG549" s="151" t="s">
        <v>192</v>
      </c>
      <c r="AH549" s="151">
        <v>0</v>
      </c>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row>
    <row r="550" spans="1:60" outlineLevel="1" x14ac:dyDescent="0.25">
      <c r="A550" s="158"/>
      <c r="B550" s="159"/>
      <c r="C550" s="188" t="s">
        <v>656</v>
      </c>
      <c r="D550" s="164"/>
      <c r="E550" s="165">
        <v>8.2500000000000004E-2</v>
      </c>
      <c r="F550" s="160"/>
      <c r="G550" s="160"/>
      <c r="H550" s="160"/>
      <c r="I550" s="160"/>
      <c r="J550" s="160"/>
      <c r="K550" s="160"/>
      <c r="L550" s="160"/>
      <c r="M550" s="160"/>
      <c r="N550" s="160"/>
      <c r="O550" s="160"/>
      <c r="P550" s="160"/>
      <c r="Q550" s="160"/>
      <c r="R550" s="160"/>
      <c r="S550" s="160"/>
      <c r="T550" s="160"/>
      <c r="U550" s="160"/>
      <c r="V550" s="160"/>
      <c r="W550" s="160"/>
      <c r="X550" s="160"/>
      <c r="Y550" s="151"/>
      <c r="Z550" s="151"/>
      <c r="AA550" s="151"/>
      <c r="AB550" s="151"/>
      <c r="AC550" s="151"/>
      <c r="AD550" s="151"/>
      <c r="AE550" s="151"/>
      <c r="AF550" s="151"/>
      <c r="AG550" s="151" t="s">
        <v>192</v>
      </c>
      <c r="AH550" s="151">
        <v>0</v>
      </c>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row>
    <row r="551" spans="1:60" outlineLevel="1" x14ac:dyDescent="0.25">
      <c r="A551" s="158"/>
      <c r="B551" s="159"/>
      <c r="C551" s="188" t="s">
        <v>657</v>
      </c>
      <c r="D551" s="164"/>
      <c r="E551" s="165">
        <v>8.2500000000000004E-2</v>
      </c>
      <c r="F551" s="160"/>
      <c r="G551" s="160"/>
      <c r="H551" s="160"/>
      <c r="I551" s="160"/>
      <c r="J551" s="160"/>
      <c r="K551" s="160"/>
      <c r="L551" s="160"/>
      <c r="M551" s="160"/>
      <c r="N551" s="160"/>
      <c r="O551" s="160"/>
      <c r="P551" s="160"/>
      <c r="Q551" s="160"/>
      <c r="R551" s="160"/>
      <c r="S551" s="160"/>
      <c r="T551" s="160"/>
      <c r="U551" s="160"/>
      <c r="V551" s="160"/>
      <c r="W551" s="160"/>
      <c r="X551" s="160"/>
      <c r="Y551" s="151"/>
      <c r="Z551" s="151"/>
      <c r="AA551" s="151"/>
      <c r="AB551" s="151"/>
      <c r="AC551" s="151"/>
      <c r="AD551" s="151"/>
      <c r="AE551" s="151"/>
      <c r="AF551" s="151"/>
      <c r="AG551" s="151" t="s">
        <v>192</v>
      </c>
      <c r="AH551" s="151">
        <v>0</v>
      </c>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row>
    <row r="552" spans="1:60" outlineLevel="1" x14ac:dyDescent="0.25">
      <c r="A552" s="158"/>
      <c r="B552" s="159"/>
      <c r="C552" s="188" t="s">
        <v>658</v>
      </c>
      <c r="D552" s="164"/>
      <c r="E552" s="165">
        <v>8.2500000000000004E-2</v>
      </c>
      <c r="F552" s="160"/>
      <c r="G552" s="160"/>
      <c r="H552" s="160"/>
      <c r="I552" s="160"/>
      <c r="J552" s="160"/>
      <c r="K552" s="160"/>
      <c r="L552" s="160"/>
      <c r="M552" s="160"/>
      <c r="N552" s="160"/>
      <c r="O552" s="160"/>
      <c r="P552" s="160"/>
      <c r="Q552" s="160"/>
      <c r="R552" s="160"/>
      <c r="S552" s="160"/>
      <c r="T552" s="160"/>
      <c r="U552" s="160"/>
      <c r="V552" s="160"/>
      <c r="W552" s="160"/>
      <c r="X552" s="160"/>
      <c r="Y552" s="151"/>
      <c r="Z552" s="151"/>
      <c r="AA552" s="151"/>
      <c r="AB552" s="151"/>
      <c r="AC552" s="151"/>
      <c r="AD552" s="151"/>
      <c r="AE552" s="151"/>
      <c r="AF552" s="151"/>
      <c r="AG552" s="151" t="s">
        <v>192</v>
      </c>
      <c r="AH552" s="151">
        <v>0</v>
      </c>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row>
    <row r="553" spans="1:60" outlineLevel="1" x14ac:dyDescent="0.25">
      <c r="A553" s="158"/>
      <c r="B553" s="159"/>
      <c r="C553" s="188" t="s">
        <v>659</v>
      </c>
      <c r="D553" s="164"/>
      <c r="E553" s="165">
        <v>0.27500000000000002</v>
      </c>
      <c r="F553" s="160"/>
      <c r="G553" s="160"/>
      <c r="H553" s="160"/>
      <c r="I553" s="160"/>
      <c r="J553" s="160"/>
      <c r="K553" s="160"/>
      <c r="L553" s="160"/>
      <c r="M553" s="160"/>
      <c r="N553" s="160"/>
      <c r="O553" s="160"/>
      <c r="P553" s="160"/>
      <c r="Q553" s="160"/>
      <c r="R553" s="160"/>
      <c r="S553" s="160"/>
      <c r="T553" s="160"/>
      <c r="U553" s="160"/>
      <c r="V553" s="160"/>
      <c r="W553" s="160"/>
      <c r="X553" s="160"/>
      <c r="Y553" s="151"/>
      <c r="Z553" s="151"/>
      <c r="AA553" s="151"/>
      <c r="AB553" s="151"/>
      <c r="AC553" s="151"/>
      <c r="AD553" s="151"/>
      <c r="AE553" s="151"/>
      <c r="AF553" s="151"/>
      <c r="AG553" s="151" t="s">
        <v>192</v>
      </c>
      <c r="AH553" s="151">
        <v>0</v>
      </c>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row>
    <row r="554" spans="1:60" outlineLevel="1" x14ac:dyDescent="0.25">
      <c r="A554" s="158"/>
      <c r="B554" s="159"/>
      <c r="C554" s="188" t="s">
        <v>660</v>
      </c>
      <c r="D554" s="164"/>
      <c r="E554" s="165"/>
      <c r="F554" s="160"/>
      <c r="G554" s="160"/>
      <c r="H554" s="160"/>
      <c r="I554" s="160"/>
      <c r="J554" s="160"/>
      <c r="K554" s="160"/>
      <c r="L554" s="160"/>
      <c r="M554" s="160"/>
      <c r="N554" s="160"/>
      <c r="O554" s="160"/>
      <c r="P554" s="160"/>
      <c r="Q554" s="160"/>
      <c r="R554" s="160"/>
      <c r="S554" s="160"/>
      <c r="T554" s="160"/>
      <c r="U554" s="160"/>
      <c r="V554" s="160"/>
      <c r="W554" s="160"/>
      <c r="X554" s="160"/>
      <c r="Y554" s="151"/>
      <c r="Z554" s="151"/>
      <c r="AA554" s="151"/>
      <c r="AB554" s="151"/>
      <c r="AC554" s="151"/>
      <c r="AD554" s="151"/>
      <c r="AE554" s="151"/>
      <c r="AF554" s="151"/>
      <c r="AG554" s="151" t="s">
        <v>192</v>
      </c>
      <c r="AH554" s="151">
        <v>0</v>
      </c>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row>
    <row r="555" spans="1:60" outlineLevel="1" x14ac:dyDescent="0.25">
      <c r="A555" s="158"/>
      <c r="B555" s="159"/>
      <c r="C555" s="188" t="s">
        <v>661</v>
      </c>
      <c r="D555" s="164"/>
      <c r="E555" s="165">
        <v>2.4750000000000001E-2</v>
      </c>
      <c r="F555" s="160"/>
      <c r="G555" s="160"/>
      <c r="H555" s="160"/>
      <c r="I555" s="160"/>
      <c r="J555" s="160"/>
      <c r="K555" s="160"/>
      <c r="L555" s="160"/>
      <c r="M555" s="160"/>
      <c r="N555" s="160"/>
      <c r="O555" s="160"/>
      <c r="P555" s="160"/>
      <c r="Q555" s="160"/>
      <c r="R555" s="160"/>
      <c r="S555" s="160"/>
      <c r="T555" s="160"/>
      <c r="U555" s="160"/>
      <c r="V555" s="160"/>
      <c r="W555" s="160"/>
      <c r="X555" s="160"/>
      <c r="Y555" s="151"/>
      <c r="Z555" s="151"/>
      <c r="AA555" s="151"/>
      <c r="AB555" s="151"/>
      <c r="AC555" s="151"/>
      <c r="AD555" s="151"/>
      <c r="AE555" s="151"/>
      <c r="AF555" s="151"/>
      <c r="AG555" s="151" t="s">
        <v>192</v>
      </c>
      <c r="AH555" s="151">
        <v>0</v>
      </c>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row>
    <row r="556" spans="1:60" outlineLevel="1" x14ac:dyDescent="0.25">
      <c r="A556" s="158"/>
      <c r="B556" s="159"/>
      <c r="C556" s="188" t="s">
        <v>662</v>
      </c>
      <c r="D556" s="164"/>
      <c r="E556" s="165">
        <v>2.4750000000000001E-2</v>
      </c>
      <c r="F556" s="160"/>
      <c r="G556" s="160"/>
      <c r="H556" s="160"/>
      <c r="I556" s="160"/>
      <c r="J556" s="160"/>
      <c r="K556" s="160"/>
      <c r="L556" s="160"/>
      <c r="M556" s="160"/>
      <c r="N556" s="160"/>
      <c r="O556" s="160"/>
      <c r="P556" s="160"/>
      <c r="Q556" s="160"/>
      <c r="R556" s="160"/>
      <c r="S556" s="160"/>
      <c r="T556" s="160"/>
      <c r="U556" s="160"/>
      <c r="V556" s="160"/>
      <c r="W556" s="160"/>
      <c r="X556" s="160"/>
      <c r="Y556" s="151"/>
      <c r="Z556" s="151"/>
      <c r="AA556" s="151"/>
      <c r="AB556" s="151"/>
      <c r="AC556" s="151"/>
      <c r="AD556" s="151"/>
      <c r="AE556" s="151"/>
      <c r="AF556" s="151"/>
      <c r="AG556" s="151" t="s">
        <v>192</v>
      </c>
      <c r="AH556" s="151">
        <v>0</v>
      </c>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row>
    <row r="557" spans="1:60" outlineLevel="1" x14ac:dyDescent="0.25">
      <c r="A557" s="158"/>
      <c r="B557" s="159"/>
      <c r="C557" s="188" t="s">
        <v>663</v>
      </c>
      <c r="D557" s="164"/>
      <c r="E557" s="165">
        <v>2.4750000000000001E-2</v>
      </c>
      <c r="F557" s="160"/>
      <c r="G557" s="160"/>
      <c r="H557" s="160"/>
      <c r="I557" s="160"/>
      <c r="J557" s="160"/>
      <c r="K557" s="160"/>
      <c r="L557" s="160"/>
      <c r="M557" s="160"/>
      <c r="N557" s="160"/>
      <c r="O557" s="160"/>
      <c r="P557" s="160"/>
      <c r="Q557" s="160"/>
      <c r="R557" s="160"/>
      <c r="S557" s="160"/>
      <c r="T557" s="160"/>
      <c r="U557" s="160"/>
      <c r="V557" s="160"/>
      <c r="W557" s="160"/>
      <c r="X557" s="160"/>
      <c r="Y557" s="151"/>
      <c r="Z557" s="151"/>
      <c r="AA557" s="151"/>
      <c r="AB557" s="151"/>
      <c r="AC557" s="151"/>
      <c r="AD557" s="151"/>
      <c r="AE557" s="151"/>
      <c r="AF557" s="151"/>
      <c r="AG557" s="151" t="s">
        <v>192</v>
      </c>
      <c r="AH557" s="151">
        <v>0</v>
      </c>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row>
    <row r="558" spans="1:60" outlineLevel="1" x14ac:dyDescent="0.25">
      <c r="A558" s="158"/>
      <c r="B558" s="159"/>
      <c r="C558" s="188" t="s">
        <v>664</v>
      </c>
      <c r="D558" s="164"/>
      <c r="E558" s="165">
        <v>8.2500000000000004E-2</v>
      </c>
      <c r="F558" s="160"/>
      <c r="G558" s="160"/>
      <c r="H558" s="160"/>
      <c r="I558" s="160"/>
      <c r="J558" s="160"/>
      <c r="K558" s="160"/>
      <c r="L558" s="160"/>
      <c r="M558" s="160"/>
      <c r="N558" s="160"/>
      <c r="O558" s="160"/>
      <c r="P558" s="160"/>
      <c r="Q558" s="160"/>
      <c r="R558" s="160"/>
      <c r="S558" s="160"/>
      <c r="T558" s="160"/>
      <c r="U558" s="160"/>
      <c r="V558" s="160"/>
      <c r="W558" s="160"/>
      <c r="X558" s="160"/>
      <c r="Y558" s="151"/>
      <c r="Z558" s="151"/>
      <c r="AA558" s="151"/>
      <c r="AB558" s="151"/>
      <c r="AC558" s="151"/>
      <c r="AD558" s="151"/>
      <c r="AE558" s="151"/>
      <c r="AF558" s="151"/>
      <c r="AG558" s="151" t="s">
        <v>192</v>
      </c>
      <c r="AH558" s="151">
        <v>0</v>
      </c>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row>
    <row r="559" spans="1:60" outlineLevel="1" x14ac:dyDescent="0.25">
      <c r="A559" s="158"/>
      <c r="B559" s="159"/>
      <c r="C559" s="195" t="s">
        <v>400</v>
      </c>
      <c r="D559" s="193"/>
      <c r="E559" s="194">
        <v>0.67925000000000002</v>
      </c>
      <c r="F559" s="160"/>
      <c r="G559" s="160"/>
      <c r="H559" s="160"/>
      <c r="I559" s="160"/>
      <c r="J559" s="160"/>
      <c r="K559" s="160"/>
      <c r="L559" s="160"/>
      <c r="M559" s="160"/>
      <c r="N559" s="160"/>
      <c r="O559" s="160"/>
      <c r="P559" s="160"/>
      <c r="Q559" s="160"/>
      <c r="R559" s="160"/>
      <c r="S559" s="160"/>
      <c r="T559" s="160"/>
      <c r="U559" s="160"/>
      <c r="V559" s="160"/>
      <c r="W559" s="160"/>
      <c r="X559" s="160"/>
      <c r="Y559" s="151"/>
      <c r="Z559" s="151"/>
      <c r="AA559" s="151"/>
      <c r="AB559" s="151"/>
      <c r="AC559" s="151"/>
      <c r="AD559" s="151"/>
      <c r="AE559" s="151"/>
      <c r="AF559" s="151"/>
      <c r="AG559" s="151" t="s">
        <v>192</v>
      </c>
      <c r="AH559" s="151">
        <v>1</v>
      </c>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row>
    <row r="560" spans="1:60" ht="20.399999999999999" outlineLevel="1" x14ac:dyDescent="0.25">
      <c r="A560" s="177">
        <v>65</v>
      </c>
      <c r="B560" s="178" t="s">
        <v>665</v>
      </c>
      <c r="C560" s="187" t="s">
        <v>666</v>
      </c>
      <c r="D560" s="179" t="s">
        <v>360</v>
      </c>
      <c r="E560" s="180">
        <v>11.15</v>
      </c>
      <c r="F560" s="181">
        <v>2541.6</v>
      </c>
      <c r="G560" s="182">
        <f>ROUND(E560*F560,2)</f>
        <v>28338.84</v>
      </c>
      <c r="H560" s="181"/>
      <c r="I560" s="182">
        <f>ROUND(E560*H560,2)</f>
        <v>0</v>
      </c>
      <c r="J560" s="181"/>
      <c r="K560" s="182">
        <f>ROUND(E560*J560,2)</f>
        <v>0</v>
      </c>
      <c r="L560" s="182">
        <v>21</v>
      </c>
      <c r="M560" s="182">
        <f>G560*(1+L560/100)</f>
        <v>34289.996399999996</v>
      </c>
      <c r="N560" s="182">
        <v>1.6000000000000001E-4</v>
      </c>
      <c r="O560" s="182">
        <f>ROUND(E560*N560,2)</f>
        <v>0</v>
      </c>
      <c r="P560" s="182">
        <v>3.5749999999999997E-2</v>
      </c>
      <c r="Q560" s="182">
        <f>ROUND(E560*P560,2)</f>
        <v>0.4</v>
      </c>
      <c r="R560" s="182" t="s">
        <v>598</v>
      </c>
      <c r="S560" s="182" t="s">
        <v>185</v>
      </c>
      <c r="T560" s="183" t="s">
        <v>185</v>
      </c>
      <c r="U560" s="160">
        <v>0.4032</v>
      </c>
      <c r="V560" s="160">
        <f>ROUND(E560*U560,2)</f>
        <v>4.5</v>
      </c>
      <c r="W560" s="160"/>
      <c r="X560" s="160" t="s">
        <v>239</v>
      </c>
      <c r="Y560" s="151"/>
      <c r="Z560" s="151"/>
      <c r="AA560" s="151"/>
      <c r="AB560" s="151"/>
      <c r="AC560" s="151"/>
      <c r="AD560" s="151"/>
      <c r="AE560" s="151"/>
      <c r="AF560" s="151"/>
      <c r="AG560" s="151" t="s">
        <v>240</v>
      </c>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row>
    <row r="561" spans="1:60" outlineLevel="1" x14ac:dyDescent="0.25">
      <c r="A561" s="158"/>
      <c r="B561" s="159"/>
      <c r="C561" s="188" t="s">
        <v>350</v>
      </c>
      <c r="D561" s="164"/>
      <c r="E561" s="165"/>
      <c r="F561" s="160"/>
      <c r="G561" s="160"/>
      <c r="H561" s="160"/>
      <c r="I561" s="160"/>
      <c r="J561" s="160"/>
      <c r="K561" s="160"/>
      <c r="L561" s="160"/>
      <c r="M561" s="160"/>
      <c r="N561" s="160"/>
      <c r="O561" s="160"/>
      <c r="P561" s="160"/>
      <c r="Q561" s="160"/>
      <c r="R561" s="160"/>
      <c r="S561" s="160"/>
      <c r="T561" s="160"/>
      <c r="U561" s="160"/>
      <c r="V561" s="160"/>
      <c r="W561" s="160"/>
      <c r="X561" s="160"/>
      <c r="Y561" s="151"/>
      <c r="Z561" s="151"/>
      <c r="AA561" s="151"/>
      <c r="AB561" s="151"/>
      <c r="AC561" s="151"/>
      <c r="AD561" s="151"/>
      <c r="AE561" s="151"/>
      <c r="AF561" s="151"/>
      <c r="AG561" s="151" t="s">
        <v>192</v>
      </c>
      <c r="AH561" s="151">
        <v>0</v>
      </c>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row>
    <row r="562" spans="1:60" outlineLevel="1" x14ac:dyDescent="0.25">
      <c r="A562" s="158"/>
      <c r="B562" s="159"/>
      <c r="C562" s="188" t="s">
        <v>609</v>
      </c>
      <c r="D562" s="164"/>
      <c r="E562" s="165">
        <v>3.35</v>
      </c>
      <c r="F562" s="160"/>
      <c r="G562" s="160"/>
      <c r="H562" s="160"/>
      <c r="I562" s="160"/>
      <c r="J562" s="160"/>
      <c r="K562" s="160"/>
      <c r="L562" s="160"/>
      <c r="M562" s="160"/>
      <c r="N562" s="160"/>
      <c r="O562" s="160"/>
      <c r="P562" s="160"/>
      <c r="Q562" s="160"/>
      <c r="R562" s="160"/>
      <c r="S562" s="160"/>
      <c r="T562" s="160"/>
      <c r="U562" s="160"/>
      <c r="V562" s="160"/>
      <c r="W562" s="160"/>
      <c r="X562" s="160"/>
      <c r="Y562" s="151"/>
      <c r="Z562" s="151"/>
      <c r="AA562" s="151"/>
      <c r="AB562" s="151"/>
      <c r="AC562" s="151"/>
      <c r="AD562" s="151"/>
      <c r="AE562" s="151"/>
      <c r="AF562" s="151"/>
      <c r="AG562" s="151" t="s">
        <v>192</v>
      </c>
      <c r="AH562" s="151">
        <v>0</v>
      </c>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row>
    <row r="563" spans="1:60" outlineLevel="1" x14ac:dyDescent="0.25">
      <c r="A563" s="158"/>
      <c r="B563" s="159"/>
      <c r="C563" s="188" t="s">
        <v>610</v>
      </c>
      <c r="D563" s="164"/>
      <c r="E563" s="165">
        <v>3.4</v>
      </c>
      <c r="F563" s="160"/>
      <c r="G563" s="160"/>
      <c r="H563" s="160"/>
      <c r="I563" s="160"/>
      <c r="J563" s="160"/>
      <c r="K563" s="160"/>
      <c r="L563" s="160"/>
      <c r="M563" s="160"/>
      <c r="N563" s="160"/>
      <c r="O563" s="160"/>
      <c r="P563" s="160"/>
      <c r="Q563" s="160"/>
      <c r="R563" s="160"/>
      <c r="S563" s="160"/>
      <c r="T563" s="160"/>
      <c r="U563" s="160"/>
      <c r="V563" s="160"/>
      <c r="W563" s="160"/>
      <c r="X563" s="160"/>
      <c r="Y563" s="151"/>
      <c r="Z563" s="151"/>
      <c r="AA563" s="151"/>
      <c r="AB563" s="151"/>
      <c r="AC563" s="151"/>
      <c r="AD563" s="151"/>
      <c r="AE563" s="151"/>
      <c r="AF563" s="151"/>
      <c r="AG563" s="151" t="s">
        <v>192</v>
      </c>
      <c r="AH563" s="151">
        <v>0</v>
      </c>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row>
    <row r="564" spans="1:60" outlineLevel="1" x14ac:dyDescent="0.25">
      <c r="A564" s="158"/>
      <c r="B564" s="159"/>
      <c r="C564" s="188" t="s">
        <v>667</v>
      </c>
      <c r="D564" s="164"/>
      <c r="E564" s="165">
        <v>4.4000000000000004</v>
      </c>
      <c r="F564" s="160"/>
      <c r="G564" s="160"/>
      <c r="H564" s="160"/>
      <c r="I564" s="160"/>
      <c r="J564" s="160"/>
      <c r="K564" s="160"/>
      <c r="L564" s="160"/>
      <c r="M564" s="160"/>
      <c r="N564" s="160"/>
      <c r="O564" s="160"/>
      <c r="P564" s="160"/>
      <c r="Q564" s="160"/>
      <c r="R564" s="160"/>
      <c r="S564" s="160"/>
      <c r="T564" s="160"/>
      <c r="U564" s="160"/>
      <c r="V564" s="160"/>
      <c r="W564" s="160"/>
      <c r="X564" s="160"/>
      <c r="Y564" s="151"/>
      <c r="Z564" s="151"/>
      <c r="AA564" s="151"/>
      <c r="AB564" s="151"/>
      <c r="AC564" s="151"/>
      <c r="AD564" s="151"/>
      <c r="AE564" s="151"/>
      <c r="AF564" s="151"/>
      <c r="AG564" s="151" t="s">
        <v>192</v>
      </c>
      <c r="AH564" s="151">
        <v>0</v>
      </c>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row>
    <row r="565" spans="1:60" ht="20.399999999999999" outlineLevel="1" x14ac:dyDescent="0.25">
      <c r="A565" s="177">
        <v>66</v>
      </c>
      <c r="B565" s="178" t="s">
        <v>668</v>
      </c>
      <c r="C565" s="187" t="s">
        <v>669</v>
      </c>
      <c r="D565" s="179" t="s">
        <v>255</v>
      </c>
      <c r="E565" s="180">
        <v>2</v>
      </c>
      <c r="F565" s="181">
        <v>7980</v>
      </c>
      <c r="G565" s="182">
        <f>ROUND(E565*F565,2)</f>
        <v>15960</v>
      </c>
      <c r="H565" s="181"/>
      <c r="I565" s="182">
        <f>ROUND(E565*H565,2)</f>
        <v>0</v>
      </c>
      <c r="J565" s="181"/>
      <c r="K565" s="182">
        <f>ROUND(E565*J565,2)</f>
        <v>0</v>
      </c>
      <c r="L565" s="182">
        <v>21</v>
      </c>
      <c r="M565" s="182">
        <f>G565*(1+L565/100)</f>
        <v>19311.599999999999</v>
      </c>
      <c r="N565" s="182">
        <v>7.6999999999999996E-4</v>
      </c>
      <c r="O565" s="182">
        <f>ROUND(E565*N565,2)</f>
        <v>0</v>
      </c>
      <c r="P565" s="182">
        <v>0</v>
      </c>
      <c r="Q565" s="182">
        <f>ROUND(E565*P565,2)</f>
        <v>0</v>
      </c>
      <c r="R565" s="182" t="s">
        <v>598</v>
      </c>
      <c r="S565" s="182" t="s">
        <v>185</v>
      </c>
      <c r="T565" s="183" t="s">
        <v>185</v>
      </c>
      <c r="U565" s="160">
        <v>5.8710000000000004</v>
      </c>
      <c r="V565" s="160">
        <f>ROUND(E565*U565,2)</f>
        <v>11.74</v>
      </c>
      <c r="W565" s="160"/>
      <c r="X565" s="160" t="s">
        <v>239</v>
      </c>
      <c r="Y565" s="151"/>
      <c r="Z565" s="151"/>
      <c r="AA565" s="151"/>
      <c r="AB565" s="151"/>
      <c r="AC565" s="151"/>
      <c r="AD565" s="151"/>
      <c r="AE565" s="151"/>
      <c r="AF565" s="151"/>
      <c r="AG565" s="151" t="s">
        <v>240</v>
      </c>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row>
    <row r="566" spans="1:60" outlineLevel="1" x14ac:dyDescent="0.25">
      <c r="A566" s="158"/>
      <c r="B566" s="159"/>
      <c r="C566" s="188" t="s">
        <v>670</v>
      </c>
      <c r="D566" s="164"/>
      <c r="E566" s="165"/>
      <c r="F566" s="160"/>
      <c r="G566" s="160"/>
      <c r="H566" s="160"/>
      <c r="I566" s="160"/>
      <c r="J566" s="160"/>
      <c r="K566" s="160"/>
      <c r="L566" s="160"/>
      <c r="M566" s="160"/>
      <c r="N566" s="160"/>
      <c r="O566" s="160"/>
      <c r="P566" s="160"/>
      <c r="Q566" s="160"/>
      <c r="R566" s="160"/>
      <c r="S566" s="160"/>
      <c r="T566" s="160"/>
      <c r="U566" s="160"/>
      <c r="V566" s="160"/>
      <c r="W566" s="160"/>
      <c r="X566" s="160"/>
      <c r="Y566" s="151"/>
      <c r="Z566" s="151"/>
      <c r="AA566" s="151"/>
      <c r="AB566" s="151"/>
      <c r="AC566" s="151"/>
      <c r="AD566" s="151"/>
      <c r="AE566" s="151"/>
      <c r="AF566" s="151"/>
      <c r="AG566" s="151" t="s">
        <v>192</v>
      </c>
      <c r="AH566" s="151">
        <v>0</v>
      </c>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row>
    <row r="567" spans="1:60" outlineLevel="1" x14ac:dyDescent="0.25">
      <c r="A567" s="158"/>
      <c r="B567" s="159"/>
      <c r="C567" s="188" t="s">
        <v>350</v>
      </c>
      <c r="D567" s="164"/>
      <c r="E567" s="165"/>
      <c r="F567" s="160"/>
      <c r="G567" s="160"/>
      <c r="H567" s="160"/>
      <c r="I567" s="160"/>
      <c r="J567" s="160"/>
      <c r="K567" s="160"/>
      <c r="L567" s="160"/>
      <c r="M567" s="160"/>
      <c r="N567" s="160"/>
      <c r="O567" s="160"/>
      <c r="P567" s="160"/>
      <c r="Q567" s="160"/>
      <c r="R567" s="160"/>
      <c r="S567" s="160"/>
      <c r="T567" s="160"/>
      <c r="U567" s="160"/>
      <c r="V567" s="160"/>
      <c r="W567" s="160"/>
      <c r="X567" s="160"/>
      <c r="Y567" s="151"/>
      <c r="Z567" s="151"/>
      <c r="AA567" s="151"/>
      <c r="AB567" s="151"/>
      <c r="AC567" s="151"/>
      <c r="AD567" s="151"/>
      <c r="AE567" s="151"/>
      <c r="AF567" s="151"/>
      <c r="AG567" s="151" t="s">
        <v>192</v>
      </c>
      <c r="AH567" s="151">
        <v>0</v>
      </c>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row>
    <row r="568" spans="1:60" outlineLevel="1" x14ac:dyDescent="0.25">
      <c r="A568" s="158"/>
      <c r="B568" s="159"/>
      <c r="C568" s="188" t="s">
        <v>559</v>
      </c>
      <c r="D568" s="164"/>
      <c r="E568" s="165">
        <v>1</v>
      </c>
      <c r="F568" s="160"/>
      <c r="G568" s="160"/>
      <c r="H568" s="160"/>
      <c r="I568" s="160"/>
      <c r="J568" s="160"/>
      <c r="K568" s="160"/>
      <c r="L568" s="160"/>
      <c r="M568" s="160"/>
      <c r="N568" s="160"/>
      <c r="O568" s="160"/>
      <c r="P568" s="160"/>
      <c r="Q568" s="160"/>
      <c r="R568" s="160"/>
      <c r="S568" s="160"/>
      <c r="T568" s="160"/>
      <c r="U568" s="160"/>
      <c r="V568" s="160"/>
      <c r="W568" s="160"/>
      <c r="X568" s="160"/>
      <c r="Y568" s="151"/>
      <c r="Z568" s="151"/>
      <c r="AA568" s="151"/>
      <c r="AB568" s="151"/>
      <c r="AC568" s="151"/>
      <c r="AD568" s="151"/>
      <c r="AE568" s="151"/>
      <c r="AF568" s="151"/>
      <c r="AG568" s="151" t="s">
        <v>192</v>
      </c>
      <c r="AH568" s="151">
        <v>0</v>
      </c>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row>
    <row r="569" spans="1:60" outlineLevel="1" x14ac:dyDescent="0.25">
      <c r="A569" s="158"/>
      <c r="B569" s="159"/>
      <c r="C569" s="188" t="s">
        <v>560</v>
      </c>
      <c r="D569" s="164"/>
      <c r="E569" s="165">
        <v>1</v>
      </c>
      <c r="F569" s="160"/>
      <c r="G569" s="160"/>
      <c r="H569" s="160"/>
      <c r="I569" s="160"/>
      <c r="J569" s="160"/>
      <c r="K569" s="160"/>
      <c r="L569" s="160"/>
      <c r="M569" s="160"/>
      <c r="N569" s="160"/>
      <c r="O569" s="160"/>
      <c r="P569" s="160"/>
      <c r="Q569" s="160"/>
      <c r="R569" s="160"/>
      <c r="S569" s="160"/>
      <c r="T569" s="160"/>
      <c r="U569" s="160"/>
      <c r="V569" s="160"/>
      <c r="W569" s="160"/>
      <c r="X569" s="160"/>
      <c r="Y569" s="151"/>
      <c r="Z569" s="151"/>
      <c r="AA569" s="151"/>
      <c r="AB569" s="151"/>
      <c r="AC569" s="151"/>
      <c r="AD569" s="151"/>
      <c r="AE569" s="151"/>
      <c r="AF569" s="151"/>
      <c r="AG569" s="151" t="s">
        <v>192</v>
      </c>
      <c r="AH569" s="151">
        <v>0</v>
      </c>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row>
    <row r="570" spans="1:60" ht="20.399999999999999" outlineLevel="1" x14ac:dyDescent="0.25">
      <c r="A570" s="177">
        <v>67</v>
      </c>
      <c r="B570" s="178" t="s">
        <v>671</v>
      </c>
      <c r="C570" s="187" t="s">
        <v>672</v>
      </c>
      <c r="D570" s="179" t="s">
        <v>237</v>
      </c>
      <c r="E570" s="180">
        <v>17.100000000000001</v>
      </c>
      <c r="F570" s="181">
        <v>267.60000000000002</v>
      </c>
      <c r="G570" s="182">
        <f>ROUND(E570*F570,2)</f>
        <v>4575.96</v>
      </c>
      <c r="H570" s="181"/>
      <c r="I570" s="182">
        <f>ROUND(E570*H570,2)</f>
        <v>0</v>
      </c>
      <c r="J570" s="181"/>
      <c r="K570" s="182">
        <f>ROUND(E570*J570,2)</f>
        <v>0</v>
      </c>
      <c r="L570" s="182">
        <v>21</v>
      </c>
      <c r="M570" s="182">
        <f>G570*(1+L570/100)</f>
        <v>5536.9115999999995</v>
      </c>
      <c r="N570" s="182">
        <v>1.6000000000000001E-4</v>
      </c>
      <c r="O570" s="182">
        <f>ROUND(E570*N570,2)</f>
        <v>0</v>
      </c>
      <c r="P570" s="182">
        <v>0</v>
      </c>
      <c r="Q570" s="182">
        <f>ROUND(E570*P570,2)</f>
        <v>0</v>
      </c>
      <c r="R570" s="182" t="s">
        <v>598</v>
      </c>
      <c r="S570" s="182" t="s">
        <v>185</v>
      </c>
      <c r="T570" s="183" t="s">
        <v>185</v>
      </c>
      <c r="U570" s="160">
        <v>0.188</v>
      </c>
      <c r="V570" s="160">
        <f>ROUND(E570*U570,2)</f>
        <v>3.21</v>
      </c>
      <c r="W570" s="160"/>
      <c r="X570" s="160" t="s">
        <v>239</v>
      </c>
      <c r="Y570" s="151"/>
      <c r="Z570" s="151"/>
      <c r="AA570" s="151"/>
      <c r="AB570" s="151"/>
      <c r="AC570" s="151"/>
      <c r="AD570" s="151"/>
      <c r="AE570" s="151"/>
      <c r="AF570" s="151"/>
      <c r="AG570" s="151" t="s">
        <v>240</v>
      </c>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row>
    <row r="571" spans="1:60" outlineLevel="1" x14ac:dyDescent="0.25">
      <c r="A571" s="158"/>
      <c r="B571" s="159"/>
      <c r="C571" s="188" t="s">
        <v>350</v>
      </c>
      <c r="D571" s="164"/>
      <c r="E571" s="165"/>
      <c r="F571" s="160"/>
      <c r="G571" s="160"/>
      <c r="H571" s="160"/>
      <c r="I571" s="160"/>
      <c r="J571" s="160"/>
      <c r="K571" s="160"/>
      <c r="L571" s="160"/>
      <c r="M571" s="160"/>
      <c r="N571" s="160"/>
      <c r="O571" s="160"/>
      <c r="P571" s="160"/>
      <c r="Q571" s="160"/>
      <c r="R571" s="160"/>
      <c r="S571" s="160"/>
      <c r="T571" s="160"/>
      <c r="U571" s="160"/>
      <c r="V571" s="160"/>
      <c r="W571" s="160"/>
      <c r="X571" s="160"/>
      <c r="Y571" s="151"/>
      <c r="Z571" s="151"/>
      <c r="AA571" s="151"/>
      <c r="AB571" s="151"/>
      <c r="AC571" s="151"/>
      <c r="AD571" s="151"/>
      <c r="AE571" s="151"/>
      <c r="AF571" s="151"/>
      <c r="AG571" s="151" t="s">
        <v>192</v>
      </c>
      <c r="AH571" s="151">
        <v>0</v>
      </c>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row>
    <row r="572" spans="1:60" outlineLevel="1" x14ac:dyDescent="0.25">
      <c r="A572" s="158"/>
      <c r="B572" s="159"/>
      <c r="C572" s="188" t="s">
        <v>673</v>
      </c>
      <c r="D572" s="164"/>
      <c r="E572" s="165">
        <v>17.100000000000001</v>
      </c>
      <c r="F572" s="160"/>
      <c r="G572" s="160"/>
      <c r="H572" s="160"/>
      <c r="I572" s="160"/>
      <c r="J572" s="160"/>
      <c r="K572" s="160"/>
      <c r="L572" s="160"/>
      <c r="M572" s="160"/>
      <c r="N572" s="160"/>
      <c r="O572" s="160"/>
      <c r="P572" s="160"/>
      <c r="Q572" s="160"/>
      <c r="R572" s="160"/>
      <c r="S572" s="160"/>
      <c r="T572" s="160"/>
      <c r="U572" s="160"/>
      <c r="V572" s="160"/>
      <c r="W572" s="160"/>
      <c r="X572" s="160"/>
      <c r="Y572" s="151"/>
      <c r="Z572" s="151"/>
      <c r="AA572" s="151"/>
      <c r="AB572" s="151"/>
      <c r="AC572" s="151"/>
      <c r="AD572" s="151"/>
      <c r="AE572" s="151"/>
      <c r="AF572" s="151"/>
      <c r="AG572" s="151" t="s">
        <v>192</v>
      </c>
      <c r="AH572" s="151">
        <v>0</v>
      </c>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row>
    <row r="573" spans="1:60" outlineLevel="1" x14ac:dyDescent="0.25">
      <c r="A573" s="177">
        <v>68</v>
      </c>
      <c r="B573" s="178" t="s">
        <v>674</v>
      </c>
      <c r="C573" s="187" t="s">
        <v>675</v>
      </c>
      <c r="D573" s="179" t="s">
        <v>276</v>
      </c>
      <c r="E573" s="180">
        <v>1.53548</v>
      </c>
      <c r="F573" s="181">
        <v>2236.8000000000002</v>
      </c>
      <c r="G573" s="182">
        <f>ROUND(E573*F573,2)</f>
        <v>3434.56</v>
      </c>
      <c r="H573" s="181"/>
      <c r="I573" s="182">
        <f>ROUND(E573*H573,2)</f>
        <v>0</v>
      </c>
      <c r="J573" s="181"/>
      <c r="K573" s="182">
        <f>ROUND(E573*J573,2)</f>
        <v>0</v>
      </c>
      <c r="L573" s="182">
        <v>21</v>
      </c>
      <c r="M573" s="182">
        <f>G573*(1+L573/100)</f>
        <v>4155.8175999999994</v>
      </c>
      <c r="N573" s="182">
        <v>3.1099999999999999E-3</v>
      </c>
      <c r="O573" s="182">
        <f>ROUND(E573*N573,2)</f>
        <v>0</v>
      </c>
      <c r="P573" s="182">
        <v>0</v>
      </c>
      <c r="Q573" s="182">
        <f>ROUND(E573*P573,2)</f>
        <v>0</v>
      </c>
      <c r="R573" s="182" t="s">
        <v>598</v>
      </c>
      <c r="S573" s="182" t="s">
        <v>185</v>
      </c>
      <c r="T573" s="183" t="s">
        <v>185</v>
      </c>
      <c r="U573" s="160">
        <v>0</v>
      </c>
      <c r="V573" s="160">
        <f>ROUND(E573*U573,2)</f>
        <v>0</v>
      </c>
      <c r="W573" s="160"/>
      <c r="X573" s="160" t="s">
        <v>239</v>
      </c>
      <c r="Y573" s="151"/>
      <c r="Z573" s="151"/>
      <c r="AA573" s="151"/>
      <c r="AB573" s="151"/>
      <c r="AC573" s="151"/>
      <c r="AD573" s="151"/>
      <c r="AE573" s="151"/>
      <c r="AF573" s="151"/>
      <c r="AG573" s="151" t="s">
        <v>240</v>
      </c>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row>
    <row r="574" spans="1:60" outlineLevel="1" x14ac:dyDescent="0.25">
      <c r="A574" s="158"/>
      <c r="B574" s="159"/>
      <c r="C574" s="188" t="s">
        <v>350</v>
      </c>
      <c r="D574" s="164"/>
      <c r="E574" s="165"/>
      <c r="F574" s="160"/>
      <c r="G574" s="160"/>
      <c r="H574" s="160"/>
      <c r="I574" s="160"/>
      <c r="J574" s="160"/>
      <c r="K574" s="160"/>
      <c r="L574" s="160"/>
      <c r="M574" s="160"/>
      <c r="N574" s="160"/>
      <c r="O574" s="160"/>
      <c r="P574" s="160"/>
      <c r="Q574" s="160"/>
      <c r="R574" s="160"/>
      <c r="S574" s="160"/>
      <c r="T574" s="160"/>
      <c r="U574" s="160"/>
      <c r="V574" s="160"/>
      <c r="W574" s="160"/>
      <c r="X574" s="160"/>
      <c r="Y574" s="151"/>
      <c r="Z574" s="151"/>
      <c r="AA574" s="151"/>
      <c r="AB574" s="151"/>
      <c r="AC574" s="151"/>
      <c r="AD574" s="151"/>
      <c r="AE574" s="151"/>
      <c r="AF574" s="151"/>
      <c r="AG574" s="151" t="s">
        <v>192</v>
      </c>
      <c r="AH574" s="151">
        <v>0</v>
      </c>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row>
    <row r="575" spans="1:60" outlineLevel="1" x14ac:dyDescent="0.25">
      <c r="A575" s="158"/>
      <c r="B575" s="159"/>
      <c r="C575" s="188" t="s">
        <v>676</v>
      </c>
      <c r="D575" s="164"/>
      <c r="E575" s="165">
        <v>0.60192000000000001</v>
      </c>
      <c r="F575" s="160"/>
      <c r="G575" s="160"/>
      <c r="H575" s="160"/>
      <c r="I575" s="160"/>
      <c r="J575" s="160"/>
      <c r="K575" s="160"/>
      <c r="L575" s="160"/>
      <c r="M575" s="160"/>
      <c r="N575" s="160"/>
      <c r="O575" s="160"/>
      <c r="P575" s="160"/>
      <c r="Q575" s="160"/>
      <c r="R575" s="160"/>
      <c r="S575" s="160"/>
      <c r="T575" s="160"/>
      <c r="U575" s="160"/>
      <c r="V575" s="160"/>
      <c r="W575" s="160"/>
      <c r="X575" s="160"/>
      <c r="Y575" s="151"/>
      <c r="Z575" s="151"/>
      <c r="AA575" s="151"/>
      <c r="AB575" s="151"/>
      <c r="AC575" s="151"/>
      <c r="AD575" s="151"/>
      <c r="AE575" s="151"/>
      <c r="AF575" s="151"/>
      <c r="AG575" s="151" t="s">
        <v>192</v>
      </c>
      <c r="AH575" s="151">
        <v>0</v>
      </c>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row>
    <row r="576" spans="1:60" outlineLevel="1" x14ac:dyDescent="0.25">
      <c r="A576" s="158"/>
      <c r="B576" s="159"/>
      <c r="C576" s="195" t="s">
        <v>400</v>
      </c>
      <c r="D576" s="193"/>
      <c r="E576" s="194">
        <v>0.60192000000000001</v>
      </c>
      <c r="F576" s="160"/>
      <c r="G576" s="160"/>
      <c r="H576" s="160"/>
      <c r="I576" s="160"/>
      <c r="J576" s="160"/>
      <c r="K576" s="160"/>
      <c r="L576" s="160"/>
      <c r="M576" s="160"/>
      <c r="N576" s="160"/>
      <c r="O576" s="160"/>
      <c r="P576" s="160"/>
      <c r="Q576" s="160"/>
      <c r="R576" s="160"/>
      <c r="S576" s="160"/>
      <c r="T576" s="160"/>
      <c r="U576" s="160"/>
      <c r="V576" s="160"/>
      <c r="W576" s="160"/>
      <c r="X576" s="160"/>
      <c r="Y576" s="151"/>
      <c r="Z576" s="151"/>
      <c r="AA576" s="151"/>
      <c r="AB576" s="151"/>
      <c r="AC576" s="151"/>
      <c r="AD576" s="151"/>
      <c r="AE576" s="151"/>
      <c r="AF576" s="151"/>
      <c r="AG576" s="151" t="s">
        <v>192</v>
      </c>
      <c r="AH576" s="151">
        <v>1</v>
      </c>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row>
    <row r="577" spans="1:60" outlineLevel="1" x14ac:dyDescent="0.25">
      <c r="A577" s="158"/>
      <c r="B577" s="159"/>
      <c r="C577" s="188" t="s">
        <v>677</v>
      </c>
      <c r="D577" s="164"/>
      <c r="E577" s="165"/>
      <c r="F577" s="160"/>
      <c r="G577" s="160"/>
      <c r="H577" s="160"/>
      <c r="I577" s="160"/>
      <c r="J577" s="160"/>
      <c r="K577" s="160"/>
      <c r="L577" s="160"/>
      <c r="M577" s="160"/>
      <c r="N577" s="160"/>
      <c r="O577" s="160"/>
      <c r="P577" s="160"/>
      <c r="Q577" s="160"/>
      <c r="R577" s="160"/>
      <c r="S577" s="160"/>
      <c r="T577" s="160"/>
      <c r="U577" s="160"/>
      <c r="V577" s="160"/>
      <c r="W577" s="160"/>
      <c r="X577" s="160"/>
      <c r="Y577" s="151"/>
      <c r="Z577" s="151"/>
      <c r="AA577" s="151"/>
      <c r="AB577" s="151"/>
      <c r="AC577" s="151"/>
      <c r="AD577" s="151"/>
      <c r="AE577" s="151"/>
      <c r="AF577" s="151"/>
      <c r="AG577" s="151" t="s">
        <v>192</v>
      </c>
      <c r="AH577" s="151">
        <v>0</v>
      </c>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row>
    <row r="578" spans="1:60" outlineLevel="1" x14ac:dyDescent="0.25">
      <c r="A578" s="158"/>
      <c r="B578" s="159"/>
      <c r="C578" s="188" t="s">
        <v>350</v>
      </c>
      <c r="D578" s="164"/>
      <c r="E578" s="165"/>
      <c r="F578" s="160"/>
      <c r="G578" s="160"/>
      <c r="H578" s="160"/>
      <c r="I578" s="160"/>
      <c r="J578" s="160"/>
      <c r="K578" s="160"/>
      <c r="L578" s="160"/>
      <c r="M578" s="160"/>
      <c r="N578" s="160"/>
      <c r="O578" s="160"/>
      <c r="P578" s="160"/>
      <c r="Q578" s="160"/>
      <c r="R578" s="160"/>
      <c r="S578" s="160"/>
      <c r="T578" s="160"/>
      <c r="U578" s="160"/>
      <c r="V578" s="160"/>
      <c r="W578" s="160"/>
      <c r="X578" s="160"/>
      <c r="Y578" s="151"/>
      <c r="Z578" s="151"/>
      <c r="AA578" s="151"/>
      <c r="AB578" s="151"/>
      <c r="AC578" s="151"/>
      <c r="AD578" s="151"/>
      <c r="AE578" s="151"/>
      <c r="AF578" s="151"/>
      <c r="AG578" s="151" t="s">
        <v>192</v>
      </c>
      <c r="AH578" s="151">
        <v>0</v>
      </c>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row>
    <row r="579" spans="1:60" ht="20.399999999999999" outlineLevel="1" x14ac:dyDescent="0.25">
      <c r="A579" s="158"/>
      <c r="B579" s="159"/>
      <c r="C579" s="188" t="s">
        <v>678</v>
      </c>
      <c r="D579" s="164"/>
      <c r="E579" s="165">
        <v>0.54078000000000004</v>
      </c>
      <c r="F579" s="160"/>
      <c r="G579" s="160"/>
      <c r="H579" s="160"/>
      <c r="I579" s="160"/>
      <c r="J579" s="160"/>
      <c r="K579" s="160"/>
      <c r="L579" s="160"/>
      <c r="M579" s="160"/>
      <c r="N579" s="160"/>
      <c r="O579" s="160"/>
      <c r="P579" s="160"/>
      <c r="Q579" s="160"/>
      <c r="R579" s="160"/>
      <c r="S579" s="160"/>
      <c r="T579" s="160"/>
      <c r="U579" s="160"/>
      <c r="V579" s="160"/>
      <c r="W579" s="160"/>
      <c r="X579" s="160"/>
      <c r="Y579" s="151"/>
      <c r="Z579" s="151"/>
      <c r="AA579" s="151"/>
      <c r="AB579" s="151"/>
      <c r="AC579" s="151"/>
      <c r="AD579" s="151"/>
      <c r="AE579" s="151"/>
      <c r="AF579" s="151"/>
      <c r="AG579" s="151" t="s">
        <v>192</v>
      </c>
      <c r="AH579" s="151">
        <v>0</v>
      </c>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row>
    <row r="580" spans="1:60" outlineLevel="1" x14ac:dyDescent="0.25">
      <c r="A580" s="158"/>
      <c r="B580" s="159"/>
      <c r="C580" s="188" t="s">
        <v>679</v>
      </c>
      <c r="D580" s="164"/>
      <c r="E580" s="165">
        <v>0.19494</v>
      </c>
      <c r="F580" s="160"/>
      <c r="G580" s="160"/>
      <c r="H580" s="160"/>
      <c r="I580" s="160"/>
      <c r="J580" s="160"/>
      <c r="K580" s="160"/>
      <c r="L580" s="160"/>
      <c r="M580" s="160"/>
      <c r="N580" s="160"/>
      <c r="O580" s="160"/>
      <c r="P580" s="160"/>
      <c r="Q580" s="160"/>
      <c r="R580" s="160"/>
      <c r="S580" s="160"/>
      <c r="T580" s="160"/>
      <c r="U580" s="160"/>
      <c r="V580" s="160"/>
      <c r="W580" s="160"/>
      <c r="X580" s="160"/>
      <c r="Y580" s="151"/>
      <c r="Z580" s="151"/>
      <c r="AA580" s="151"/>
      <c r="AB580" s="151"/>
      <c r="AC580" s="151"/>
      <c r="AD580" s="151"/>
      <c r="AE580" s="151"/>
      <c r="AF580" s="151"/>
      <c r="AG580" s="151" t="s">
        <v>192</v>
      </c>
      <c r="AH580" s="151">
        <v>0</v>
      </c>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row>
    <row r="581" spans="1:60" outlineLevel="1" x14ac:dyDescent="0.25">
      <c r="A581" s="158"/>
      <c r="B581" s="159"/>
      <c r="C581" s="188" t="s">
        <v>680</v>
      </c>
      <c r="D581" s="164"/>
      <c r="E581" s="165">
        <v>0.19785</v>
      </c>
      <c r="F581" s="160"/>
      <c r="G581" s="160"/>
      <c r="H581" s="160"/>
      <c r="I581" s="160"/>
      <c r="J581" s="160"/>
      <c r="K581" s="160"/>
      <c r="L581" s="160"/>
      <c r="M581" s="160"/>
      <c r="N581" s="160"/>
      <c r="O581" s="160"/>
      <c r="P581" s="160"/>
      <c r="Q581" s="160"/>
      <c r="R581" s="160"/>
      <c r="S581" s="160"/>
      <c r="T581" s="160"/>
      <c r="U581" s="160"/>
      <c r="V581" s="160"/>
      <c r="W581" s="160"/>
      <c r="X581" s="160"/>
      <c r="Y581" s="151"/>
      <c r="Z581" s="151"/>
      <c r="AA581" s="151"/>
      <c r="AB581" s="151"/>
      <c r="AC581" s="151"/>
      <c r="AD581" s="151"/>
      <c r="AE581" s="151"/>
      <c r="AF581" s="151"/>
      <c r="AG581" s="151" t="s">
        <v>192</v>
      </c>
      <c r="AH581" s="151">
        <v>0</v>
      </c>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row>
    <row r="582" spans="1:60" outlineLevel="1" x14ac:dyDescent="0.25">
      <c r="A582" s="158"/>
      <c r="B582" s="159"/>
      <c r="C582" s="195" t="s">
        <v>400</v>
      </c>
      <c r="D582" s="193"/>
      <c r="E582" s="194">
        <v>0.93355999999999995</v>
      </c>
      <c r="F582" s="160"/>
      <c r="G582" s="160"/>
      <c r="H582" s="160"/>
      <c r="I582" s="160"/>
      <c r="J582" s="160"/>
      <c r="K582" s="160"/>
      <c r="L582" s="160"/>
      <c r="M582" s="160"/>
      <c r="N582" s="160"/>
      <c r="O582" s="160"/>
      <c r="P582" s="160"/>
      <c r="Q582" s="160"/>
      <c r="R582" s="160"/>
      <c r="S582" s="160"/>
      <c r="T582" s="160"/>
      <c r="U582" s="160"/>
      <c r="V582" s="160"/>
      <c r="W582" s="160"/>
      <c r="X582" s="160"/>
      <c r="Y582" s="151"/>
      <c r="Z582" s="151"/>
      <c r="AA582" s="151"/>
      <c r="AB582" s="151"/>
      <c r="AC582" s="151"/>
      <c r="AD582" s="151"/>
      <c r="AE582" s="151"/>
      <c r="AF582" s="151"/>
      <c r="AG582" s="151" t="s">
        <v>192</v>
      </c>
      <c r="AH582" s="151">
        <v>1</v>
      </c>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row>
    <row r="583" spans="1:60" ht="20.399999999999999" outlineLevel="1" x14ac:dyDescent="0.25">
      <c r="A583" s="177">
        <v>69</v>
      </c>
      <c r="B583" s="178" t="s">
        <v>681</v>
      </c>
      <c r="C583" s="187" t="s">
        <v>682</v>
      </c>
      <c r="D583" s="179" t="s">
        <v>276</v>
      </c>
      <c r="E583" s="180">
        <v>1.54077</v>
      </c>
      <c r="F583" s="181">
        <v>1968</v>
      </c>
      <c r="G583" s="182">
        <f>ROUND(E583*F583,2)</f>
        <v>3032.24</v>
      </c>
      <c r="H583" s="181"/>
      <c r="I583" s="182">
        <f>ROUND(E583*H583,2)</f>
        <v>0</v>
      </c>
      <c r="J583" s="181"/>
      <c r="K583" s="182">
        <f>ROUND(E583*J583,2)</f>
        <v>0</v>
      </c>
      <c r="L583" s="182">
        <v>21</v>
      </c>
      <c r="M583" s="182">
        <f>G583*(1+L583/100)</f>
        <v>3669.0103999999997</v>
      </c>
      <c r="N583" s="182">
        <v>1.21E-2</v>
      </c>
      <c r="O583" s="182">
        <f>ROUND(E583*N583,2)</f>
        <v>0.02</v>
      </c>
      <c r="P583" s="182">
        <v>0</v>
      </c>
      <c r="Q583" s="182">
        <f>ROUND(E583*P583,2)</f>
        <v>0</v>
      </c>
      <c r="R583" s="182" t="s">
        <v>598</v>
      </c>
      <c r="S583" s="182" t="s">
        <v>185</v>
      </c>
      <c r="T583" s="183" t="s">
        <v>185</v>
      </c>
      <c r="U583" s="160">
        <v>0</v>
      </c>
      <c r="V583" s="160">
        <f>ROUND(E583*U583,2)</f>
        <v>0</v>
      </c>
      <c r="W583" s="160"/>
      <c r="X583" s="160" t="s">
        <v>239</v>
      </c>
      <c r="Y583" s="151"/>
      <c r="Z583" s="151"/>
      <c r="AA583" s="151"/>
      <c r="AB583" s="151"/>
      <c r="AC583" s="151"/>
      <c r="AD583" s="151"/>
      <c r="AE583" s="151"/>
      <c r="AF583" s="151"/>
      <c r="AG583" s="151" t="s">
        <v>240</v>
      </c>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row>
    <row r="584" spans="1:60" outlineLevel="1" x14ac:dyDescent="0.25">
      <c r="A584" s="158"/>
      <c r="B584" s="159"/>
      <c r="C584" s="188" t="s">
        <v>350</v>
      </c>
      <c r="D584" s="164"/>
      <c r="E584" s="165"/>
      <c r="F584" s="160"/>
      <c r="G584" s="160"/>
      <c r="H584" s="160"/>
      <c r="I584" s="160"/>
      <c r="J584" s="160"/>
      <c r="K584" s="160"/>
      <c r="L584" s="160"/>
      <c r="M584" s="160"/>
      <c r="N584" s="160"/>
      <c r="O584" s="160"/>
      <c r="P584" s="160"/>
      <c r="Q584" s="160"/>
      <c r="R584" s="160"/>
      <c r="S584" s="160"/>
      <c r="T584" s="160"/>
      <c r="U584" s="160"/>
      <c r="V584" s="160"/>
      <c r="W584" s="160"/>
      <c r="X584" s="160"/>
      <c r="Y584" s="151"/>
      <c r="Z584" s="151"/>
      <c r="AA584" s="151"/>
      <c r="AB584" s="151"/>
      <c r="AC584" s="151"/>
      <c r="AD584" s="151"/>
      <c r="AE584" s="151"/>
      <c r="AF584" s="151"/>
      <c r="AG584" s="151" t="s">
        <v>192</v>
      </c>
      <c r="AH584" s="151">
        <v>0</v>
      </c>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row>
    <row r="585" spans="1:60" outlineLevel="1" x14ac:dyDescent="0.25">
      <c r="A585" s="158"/>
      <c r="B585" s="159"/>
      <c r="C585" s="188" t="s">
        <v>579</v>
      </c>
      <c r="D585" s="164"/>
      <c r="E585" s="165"/>
      <c r="F585" s="160"/>
      <c r="G585" s="160"/>
      <c r="H585" s="160"/>
      <c r="I585" s="160"/>
      <c r="J585" s="160"/>
      <c r="K585" s="160"/>
      <c r="L585" s="160"/>
      <c r="M585" s="160"/>
      <c r="N585" s="160"/>
      <c r="O585" s="160"/>
      <c r="P585" s="160"/>
      <c r="Q585" s="160"/>
      <c r="R585" s="160"/>
      <c r="S585" s="160"/>
      <c r="T585" s="160"/>
      <c r="U585" s="160"/>
      <c r="V585" s="160"/>
      <c r="W585" s="160"/>
      <c r="X585" s="160"/>
      <c r="Y585" s="151"/>
      <c r="Z585" s="151"/>
      <c r="AA585" s="151"/>
      <c r="AB585" s="151"/>
      <c r="AC585" s="151"/>
      <c r="AD585" s="151"/>
      <c r="AE585" s="151"/>
      <c r="AF585" s="151"/>
      <c r="AG585" s="151" t="s">
        <v>192</v>
      </c>
      <c r="AH585" s="151">
        <v>0</v>
      </c>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row>
    <row r="586" spans="1:60" outlineLevel="1" x14ac:dyDescent="0.25">
      <c r="A586" s="158"/>
      <c r="B586" s="159"/>
      <c r="C586" s="188" t="s">
        <v>683</v>
      </c>
      <c r="D586" s="164"/>
      <c r="E586" s="165">
        <v>0.60192000000000001</v>
      </c>
      <c r="F586" s="160"/>
      <c r="G586" s="160"/>
      <c r="H586" s="160"/>
      <c r="I586" s="160"/>
      <c r="J586" s="160"/>
      <c r="K586" s="160"/>
      <c r="L586" s="160"/>
      <c r="M586" s="160"/>
      <c r="N586" s="160"/>
      <c r="O586" s="160"/>
      <c r="P586" s="160"/>
      <c r="Q586" s="160"/>
      <c r="R586" s="160"/>
      <c r="S586" s="160"/>
      <c r="T586" s="160"/>
      <c r="U586" s="160"/>
      <c r="V586" s="160"/>
      <c r="W586" s="160"/>
      <c r="X586" s="160"/>
      <c r="Y586" s="151"/>
      <c r="Z586" s="151"/>
      <c r="AA586" s="151"/>
      <c r="AB586" s="151"/>
      <c r="AC586" s="151"/>
      <c r="AD586" s="151"/>
      <c r="AE586" s="151"/>
      <c r="AF586" s="151"/>
      <c r="AG586" s="151" t="s">
        <v>192</v>
      </c>
      <c r="AH586" s="151">
        <v>0</v>
      </c>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row>
    <row r="587" spans="1:60" outlineLevel="1" x14ac:dyDescent="0.25">
      <c r="A587" s="158"/>
      <c r="B587" s="159"/>
      <c r="C587" s="188" t="s">
        <v>653</v>
      </c>
      <c r="D587" s="164"/>
      <c r="E587" s="165">
        <v>0.17599999999999999</v>
      </c>
      <c r="F587" s="160"/>
      <c r="G587" s="160"/>
      <c r="H587" s="160"/>
      <c r="I587" s="160"/>
      <c r="J587" s="160"/>
      <c r="K587" s="160"/>
      <c r="L587" s="160"/>
      <c r="M587" s="160"/>
      <c r="N587" s="160"/>
      <c r="O587" s="160"/>
      <c r="P587" s="160"/>
      <c r="Q587" s="160"/>
      <c r="R587" s="160"/>
      <c r="S587" s="160"/>
      <c r="T587" s="160"/>
      <c r="U587" s="160"/>
      <c r="V587" s="160"/>
      <c r="W587" s="160"/>
      <c r="X587" s="160"/>
      <c r="Y587" s="151"/>
      <c r="Z587" s="151"/>
      <c r="AA587" s="151"/>
      <c r="AB587" s="151"/>
      <c r="AC587" s="151"/>
      <c r="AD587" s="151"/>
      <c r="AE587" s="151"/>
      <c r="AF587" s="151"/>
      <c r="AG587" s="151" t="s">
        <v>192</v>
      </c>
      <c r="AH587" s="151">
        <v>0</v>
      </c>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row>
    <row r="588" spans="1:60" outlineLevel="1" x14ac:dyDescent="0.25">
      <c r="A588" s="158"/>
      <c r="B588" s="159"/>
      <c r="C588" s="188" t="s">
        <v>654</v>
      </c>
      <c r="D588" s="164"/>
      <c r="E588" s="165">
        <v>8.3599999999999994E-2</v>
      </c>
      <c r="F588" s="160"/>
      <c r="G588" s="160"/>
      <c r="H588" s="160"/>
      <c r="I588" s="160"/>
      <c r="J588" s="160"/>
      <c r="K588" s="160"/>
      <c r="L588" s="160"/>
      <c r="M588" s="160"/>
      <c r="N588" s="160"/>
      <c r="O588" s="160"/>
      <c r="P588" s="160"/>
      <c r="Q588" s="160"/>
      <c r="R588" s="160"/>
      <c r="S588" s="160"/>
      <c r="T588" s="160"/>
      <c r="U588" s="160"/>
      <c r="V588" s="160"/>
      <c r="W588" s="160"/>
      <c r="X588" s="160"/>
      <c r="Y588" s="151"/>
      <c r="Z588" s="151"/>
      <c r="AA588" s="151"/>
      <c r="AB588" s="151"/>
      <c r="AC588" s="151"/>
      <c r="AD588" s="151"/>
      <c r="AE588" s="151"/>
      <c r="AF588" s="151"/>
      <c r="AG588" s="151" t="s">
        <v>192</v>
      </c>
      <c r="AH588" s="151">
        <v>0</v>
      </c>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row>
    <row r="589" spans="1:60" outlineLevel="1" x14ac:dyDescent="0.25">
      <c r="A589" s="158"/>
      <c r="B589" s="159"/>
      <c r="C589" s="195" t="s">
        <v>400</v>
      </c>
      <c r="D589" s="193"/>
      <c r="E589" s="194">
        <v>0.86151999999999995</v>
      </c>
      <c r="F589" s="160"/>
      <c r="G589" s="160"/>
      <c r="H589" s="160"/>
      <c r="I589" s="160"/>
      <c r="J589" s="160"/>
      <c r="K589" s="160"/>
      <c r="L589" s="160"/>
      <c r="M589" s="160"/>
      <c r="N589" s="160"/>
      <c r="O589" s="160"/>
      <c r="P589" s="160"/>
      <c r="Q589" s="160"/>
      <c r="R589" s="160"/>
      <c r="S589" s="160"/>
      <c r="T589" s="160"/>
      <c r="U589" s="160"/>
      <c r="V589" s="160"/>
      <c r="W589" s="160"/>
      <c r="X589" s="160"/>
      <c r="Y589" s="151"/>
      <c r="Z589" s="151"/>
      <c r="AA589" s="151"/>
      <c r="AB589" s="151"/>
      <c r="AC589" s="151"/>
      <c r="AD589" s="151"/>
      <c r="AE589" s="151"/>
      <c r="AF589" s="151"/>
      <c r="AG589" s="151" t="s">
        <v>192</v>
      </c>
      <c r="AH589" s="151">
        <v>1</v>
      </c>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row>
    <row r="590" spans="1:60" outlineLevel="1" x14ac:dyDescent="0.25">
      <c r="A590" s="158"/>
      <c r="B590" s="159"/>
      <c r="C590" s="188" t="s">
        <v>350</v>
      </c>
      <c r="D590" s="164"/>
      <c r="E590" s="165"/>
      <c r="F590" s="160"/>
      <c r="G590" s="160"/>
      <c r="H590" s="160"/>
      <c r="I590" s="160"/>
      <c r="J590" s="160"/>
      <c r="K590" s="160"/>
      <c r="L590" s="160"/>
      <c r="M590" s="160"/>
      <c r="N590" s="160"/>
      <c r="O590" s="160"/>
      <c r="P590" s="160"/>
      <c r="Q590" s="160"/>
      <c r="R590" s="160"/>
      <c r="S590" s="160"/>
      <c r="T590" s="160"/>
      <c r="U590" s="160"/>
      <c r="V590" s="160"/>
      <c r="W590" s="160"/>
      <c r="X590" s="160"/>
      <c r="Y590" s="151"/>
      <c r="Z590" s="151"/>
      <c r="AA590" s="151"/>
      <c r="AB590" s="151"/>
      <c r="AC590" s="151"/>
      <c r="AD590" s="151"/>
      <c r="AE590" s="151"/>
      <c r="AF590" s="151"/>
      <c r="AG590" s="151" t="s">
        <v>192</v>
      </c>
      <c r="AH590" s="151">
        <v>0</v>
      </c>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row>
    <row r="591" spans="1:60" outlineLevel="1" x14ac:dyDescent="0.25">
      <c r="A591" s="158"/>
      <c r="B591" s="159"/>
      <c r="C591" s="188" t="s">
        <v>655</v>
      </c>
      <c r="D591" s="164"/>
      <c r="E591" s="165"/>
      <c r="F591" s="160"/>
      <c r="G591" s="160"/>
      <c r="H591" s="160"/>
      <c r="I591" s="160"/>
      <c r="J591" s="160"/>
      <c r="K591" s="160"/>
      <c r="L591" s="160"/>
      <c r="M591" s="160"/>
      <c r="N591" s="160"/>
      <c r="O591" s="160"/>
      <c r="P591" s="160"/>
      <c r="Q591" s="160"/>
      <c r="R591" s="160"/>
      <c r="S591" s="160"/>
      <c r="T591" s="160"/>
      <c r="U591" s="160"/>
      <c r="V591" s="160"/>
      <c r="W591" s="160"/>
      <c r="X591" s="160"/>
      <c r="Y591" s="151"/>
      <c r="Z591" s="151"/>
      <c r="AA591" s="151"/>
      <c r="AB591" s="151"/>
      <c r="AC591" s="151"/>
      <c r="AD591" s="151"/>
      <c r="AE591" s="151"/>
      <c r="AF591" s="151"/>
      <c r="AG591" s="151" t="s">
        <v>192</v>
      </c>
      <c r="AH591" s="151">
        <v>0</v>
      </c>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row>
    <row r="592" spans="1:60" outlineLevel="1" x14ac:dyDescent="0.25">
      <c r="A592" s="158"/>
      <c r="B592" s="159"/>
      <c r="C592" s="188" t="s">
        <v>656</v>
      </c>
      <c r="D592" s="164"/>
      <c r="E592" s="165">
        <v>8.2500000000000004E-2</v>
      </c>
      <c r="F592" s="160"/>
      <c r="G592" s="160"/>
      <c r="H592" s="160"/>
      <c r="I592" s="160"/>
      <c r="J592" s="160"/>
      <c r="K592" s="160"/>
      <c r="L592" s="160"/>
      <c r="M592" s="160"/>
      <c r="N592" s="160"/>
      <c r="O592" s="160"/>
      <c r="P592" s="160"/>
      <c r="Q592" s="160"/>
      <c r="R592" s="160"/>
      <c r="S592" s="160"/>
      <c r="T592" s="160"/>
      <c r="U592" s="160"/>
      <c r="V592" s="160"/>
      <c r="W592" s="160"/>
      <c r="X592" s="160"/>
      <c r="Y592" s="151"/>
      <c r="Z592" s="151"/>
      <c r="AA592" s="151"/>
      <c r="AB592" s="151"/>
      <c r="AC592" s="151"/>
      <c r="AD592" s="151"/>
      <c r="AE592" s="151"/>
      <c r="AF592" s="151"/>
      <c r="AG592" s="151" t="s">
        <v>192</v>
      </c>
      <c r="AH592" s="151">
        <v>0</v>
      </c>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row>
    <row r="593" spans="1:60" outlineLevel="1" x14ac:dyDescent="0.25">
      <c r="A593" s="158"/>
      <c r="B593" s="159"/>
      <c r="C593" s="188" t="s">
        <v>657</v>
      </c>
      <c r="D593" s="164"/>
      <c r="E593" s="165">
        <v>8.2500000000000004E-2</v>
      </c>
      <c r="F593" s="160"/>
      <c r="G593" s="160"/>
      <c r="H593" s="160"/>
      <c r="I593" s="160"/>
      <c r="J593" s="160"/>
      <c r="K593" s="160"/>
      <c r="L593" s="160"/>
      <c r="M593" s="160"/>
      <c r="N593" s="160"/>
      <c r="O593" s="160"/>
      <c r="P593" s="160"/>
      <c r="Q593" s="160"/>
      <c r="R593" s="160"/>
      <c r="S593" s="160"/>
      <c r="T593" s="160"/>
      <c r="U593" s="160"/>
      <c r="V593" s="160"/>
      <c r="W593" s="160"/>
      <c r="X593" s="160"/>
      <c r="Y593" s="151"/>
      <c r="Z593" s="151"/>
      <c r="AA593" s="151"/>
      <c r="AB593" s="151"/>
      <c r="AC593" s="151"/>
      <c r="AD593" s="151"/>
      <c r="AE593" s="151"/>
      <c r="AF593" s="151"/>
      <c r="AG593" s="151" t="s">
        <v>192</v>
      </c>
      <c r="AH593" s="151">
        <v>0</v>
      </c>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row>
    <row r="594" spans="1:60" outlineLevel="1" x14ac:dyDescent="0.25">
      <c r="A594" s="158"/>
      <c r="B594" s="159"/>
      <c r="C594" s="188" t="s">
        <v>658</v>
      </c>
      <c r="D594" s="164"/>
      <c r="E594" s="165">
        <v>8.2500000000000004E-2</v>
      </c>
      <c r="F594" s="160"/>
      <c r="G594" s="160"/>
      <c r="H594" s="160"/>
      <c r="I594" s="160"/>
      <c r="J594" s="160"/>
      <c r="K594" s="160"/>
      <c r="L594" s="160"/>
      <c r="M594" s="160"/>
      <c r="N594" s="160"/>
      <c r="O594" s="160"/>
      <c r="P594" s="160"/>
      <c r="Q594" s="160"/>
      <c r="R594" s="160"/>
      <c r="S594" s="160"/>
      <c r="T594" s="160"/>
      <c r="U594" s="160"/>
      <c r="V594" s="160"/>
      <c r="W594" s="160"/>
      <c r="X594" s="160"/>
      <c r="Y594" s="151"/>
      <c r="Z594" s="151"/>
      <c r="AA594" s="151"/>
      <c r="AB594" s="151"/>
      <c r="AC594" s="151"/>
      <c r="AD594" s="151"/>
      <c r="AE594" s="151"/>
      <c r="AF594" s="151"/>
      <c r="AG594" s="151" t="s">
        <v>192</v>
      </c>
      <c r="AH594" s="151">
        <v>0</v>
      </c>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row>
    <row r="595" spans="1:60" outlineLevel="1" x14ac:dyDescent="0.25">
      <c r="A595" s="158"/>
      <c r="B595" s="159"/>
      <c r="C595" s="188" t="s">
        <v>659</v>
      </c>
      <c r="D595" s="164"/>
      <c r="E595" s="165">
        <v>0.27500000000000002</v>
      </c>
      <c r="F595" s="160"/>
      <c r="G595" s="160"/>
      <c r="H595" s="160"/>
      <c r="I595" s="160"/>
      <c r="J595" s="160"/>
      <c r="K595" s="160"/>
      <c r="L595" s="160"/>
      <c r="M595" s="160"/>
      <c r="N595" s="160"/>
      <c r="O595" s="160"/>
      <c r="P595" s="160"/>
      <c r="Q595" s="160"/>
      <c r="R595" s="160"/>
      <c r="S595" s="160"/>
      <c r="T595" s="160"/>
      <c r="U595" s="160"/>
      <c r="V595" s="160"/>
      <c r="W595" s="160"/>
      <c r="X595" s="160"/>
      <c r="Y595" s="151"/>
      <c r="Z595" s="151"/>
      <c r="AA595" s="151"/>
      <c r="AB595" s="151"/>
      <c r="AC595" s="151"/>
      <c r="AD595" s="151"/>
      <c r="AE595" s="151"/>
      <c r="AF595" s="151"/>
      <c r="AG595" s="151" t="s">
        <v>192</v>
      </c>
      <c r="AH595" s="151">
        <v>0</v>
      </c>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row>
    <row r="596" spans="1:60" outlineLevel="1" x14ac:dyDescent="0.25">
      <c r="A596" s="158"/>
      <c r="B596" s="159"/>
      <c r="C596" s="188" t="s">
        <v>204</v>
      </c>
      <c r="D596" s="164"/>
      <c r="E596" s="165"/>
      <c r="F596" s="160"/>
      <c r="G596" s="160"/>
      <c r="H596" s="160"/>
      <c r="I596" s="160"/>
      <c r="J596" s="160"/>
      <c r="K596" s="160"/>
      <c r="L596" s="160"/>
      <c r="M596" s="160"/>
      <c r="N596" s="160"/>
      <c r="O596" s="160"/>
      <c r="P596" s="160"/>
      <c r="Q596" s="160"/>
      <c r="R596" s="160"/>
      <c r="S596" s="160"/>
      <c r="T596" s="160"/>
      <c r="U596" s="160"/>
      <c r="V596" s="160"/>
      <c r="W596" s="160"/>
      <c r="X596" s="160"/>
      <c r="Y596" s="151"/>
      <c r="Z596" s="151"/>
      <c r="AA596" s="151"/>
      <c r="AB596" s="151"/>
      <c r="AC596" s="151"/>
      <c r="AD596" s="151"/>
      <c r="AE596" s="151"/>
      <c r="AF596" s="151"/>
      <c r="AG596" s="151" t="s">
        <v>192</v>
      </c>
      <c r="AH596" s="151">
        <v>0</v>
      </c>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row>
    <row r="597" spans="1:60" outlineLevel="1" x14ac:dyDescent="0.25">
      <c r="A597" s="158"/>
      <c r="B597" s="159"/>
      <c r="C597" s="188" t="s">
        <v>660</v>
      </c>
      <c r="D597" s="164"/>
      <c r="E597" s="165"/>
      <c r="F597" s="160"/>
      <c r="G597" s="160"/>
      <c r="H597" s="160"/>
      <c r="I597" s="160"/>
      <c r="J597" s="160"/>
      <c r="K597" s="160"/>
      <c r="L597" s="160"/>
      <c r="M597" s="160"/>
      <c r="N597" s="160"/>
      <c r="O597" s="160"/>
      <c r="P597" s="160"/>
      <c r="Q597" s="160"/>
      <c r="R597" s="160"/>
      <c r="S597" s="160"/>
      <c r="T597" s="160"/>
      <c r="U597" s="160"/>
      <c r="V597" s="160"/>
      <c r="W597" s="160"/>
      <c r="X597" s="160"/>
      <c r="Y597" s="151"/>
      <c r="Z597" s="151"/>
      <c r="AA597" s="151"/>
      <c r="AB597" s="151"/>
      <c r="AC597" s="151"/>
      <c r="AD597" s="151"/>
      <c r="AE597" s="151"/>
      <c r="AF597" s="151"/>
      <c r="AG597" s="151" t="s">
        <v>192</v>
      </c>
      <c r="AH597" s="151">
        <v>0</v>
      </c>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row>
    <row r="598" spans="1:60" outlineLevel="1" x14ac:dyDescent="0.25">
      <c r="A598" s="158"/>
      <c r="B598" s="159"/>
      <c r="C598" s="188" t="s">
        <v>661</v>
      </c>
      <c r="D598" s="164"/>
      <c r="E598" s="165">
        <v>2.4750000000000001E-2</v>
      </c>
      <c r="F598" s="160"/>
      <c r="G598" s="160"/>
      <c r="H598" s="160"/>
      <c r="I598" s="160"/>
      <c r="J598" s="160"/>
      <c r="K598" s="160"/>
      <c r="L598" s="160"/>
      <c r="M598" s="160"/>
      <c r="N598" s="160"/>
      <c r="O598" s="160"/>
      <c r="P598" s="160"/>
      <c r="Q598" s="160"/>
      <c r="R598" s="160"/>
      <c r="S598" s="160"/>
      <c r="T598" s="160"/>
      <c r="U598" s="160"/>
      <c r="V598" s="160"/>
      <c r="W598" s="160"/>
      <c r="X598" s="160"/>
      <c r="Y598" s="151"/>
      <c r="Z598" s="151"/>
      <c r="AA598" s="151"/>
      <c r="AB598" s="151"/>
      <c r="AC598" s="151"/>
      <c r="AD598" s="151"/>
      <c r="AE598" s="151"/>
      <c r="AF598" s="151"/>
      <c r="AG598" s="151" t="s">
        <v>192</v>
      </c>
      <c r="AH598" s="151">
        <v>0</v>
      </c>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row>
    <row r="599" spans="1:60" outlineLevel="1" x14ac:dyDescent="0.25">
      <c r="A599" s="158"/>
      <c r="B599" s="159"/>
      <c r="C599" s="188" t="s">
        <v>662</v>
      </c>
      <c r="D599" s="164"/>
      <c r="E599" s="165">
        <v>2.4750000000000001E-2</v>
      </c>
      <c r="F599" s="160"/>
      <c r="G599" s="160"/>
      <c r="H599" s="160"/>
      <c r="I599" s="160"/>
      <c r="J599" s="160"/>
      <c r="K599" s="160"/>
      <c r="L599" s="160"/>
      <c r="M599" s="160"/>
      <c r="N599" s="160"/>
      <c r="O599" s="160"/>
      <c r="P599" s="160"/>
      <c r="Q599" s="160"/>
      <c r="R599" s="160"/>
      <c r="S599" s="160"/>
      <c r="T599" s="160"/>
      <c r="U599" s="160"/>
      <c r="V599" s="160"/>
      <c r="W599" s="160"/>
      <c r="X599" s="160"/>
      <c r="Y599" s="151"/>
      <c r="Z599" s="151"/>
      <c r="AA599" s="151"/>
      <c r="AB599" s="151"/>
      <c r="AC599" s="151"/>
      <c r="AD599" s="151"/>
      <c r="AE599" s="151"/>
      <c r="AF599" s="151"/>
      <c r="AG599" s="151" t="s">
        <v>192</v>
      </c>
      <c r="AH599" s="151">
        <v>0</v>
      </c>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row>
    <row r="600" spans="1:60" outlineLevel="1" x14ac:dyDescent="0.25">
      <c r="A600" s="158"/>
      <c r="B600" s="159"/>
      <c r="C600" s="188" t="s">
        <v>663</v>
      </c>
      <c r="D600" s="164"/>
      <c r="E600" s="165">
        <v>2.4750000000000001E-2</v>
      </c>
      <c r="F600" s="160"/>
      <c r="G600" s="160"/>
      <c r="H600" s="160"/>
      <c r="I600" s="160"/>
      <c r="J600" s="160"/>
      <c r="K600" s="160"/>
      <c r="L600" s="160"/>
      <c r="M600" s="160"/>
      <c r="N600" s="160"/>
      <c r="O600" s="160"/>
      <c r="P600" s="160"/>
      <c r="Q600" s="160"/>
      <c r="R600" s="160"/>
      <c r="S600" s="160"/>
      <c r="T600" s="160"/>
      <c r="U600" s="160"/>
      <c r="V600" s="160"/>
      <c r="W600" s="160"/>
      <c r="X600" s="160"/>
      <c r="Y600" s="151"/>
      <c r="Z600" s="151"/>
      <c r="AA600" s="151"/>
      <c r="AB600" s="151"/>
      <c r="AC600" s="151"/>
      <c r="AD600" s="151"/>
      <c r="AE600" s="151"/>
      <c r="AF600" s="151"/>
      <c r="AG600" s="151" t="s">
        <v>192</v>
      </c>
      <c r="AH600" s="151">
        <v>0</v>
      </c>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row>
    <row r="601" spans="1:60" outlineLevel="1" x14ac:dyDescent="0.25">
      <c r="A601" s="158"/>
      <c r="B601" s="159"/>
      <c r="C601" s="188" t="s">
        <v>664</v>
      </c>
      <c r="D601" s="164"/>
      <c r="E601" s="165">
        <v>8.2500000000000004E-2</v>
      </c>
      <c r="F601" s="160"/>
      <c r="G601" s="160"/>
      <c r="H601" s="160"/>
      <c r="I601" s="160"/>
      <c r="J601" s="160"/>
      <c r="K601" s="160"/>
      <c r="L601" s="160"/>
      <c r="M601" s="160"/>
      <c r="N601" s="160"/>
      <c r="O601" s="160"/>
      <c r="P601" s="160"/>
      <c r="Q601" s="160"/>
      <c r="R601" s="160"/>
      <c r="S601" s="160"/>
      <c r="T601" s="160"/>
      <c r="U601" s="160"/>
      <c r="V601" s="160"/>
      <c r="W601" s="160"/>
      <c r="X601" s="160"/>
      <c r="Y601" s="151"/>
      <c r="Z601" s="151"/>
      <c r="AA601" s="151"/>
      <c r="AB601" s="151"/>
      <c r="AC601" s="151"/>
      <c r="AD601" s="151"/>
      <c r="AE601" s="151"/>
      <c r="AF601" s="151"/>
      <c r="AG601" s="151" t="s">
        <v>192</v>
      </c>
      <c r="AH601" s="151">
        <v>0</v>
      </c>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row>
    <row r="602" spans="1:60" outlineLevel="1" x14ac:dyDescent="0.25">
      <c r="A602" s="158"/>
      <c r="B602" s="159"/>
      <c r="C602" s="195" t="s">
        <v>400</v>
      </c>
      <c r="D602" s="193"/>
      <c r="E602" s="194">
        <v>0.67925000000000002</v>
      </c>
      <c r="F602" s="160"/>
      <c r="G602" s="160"/>
      <c r="H602" s="160"/>
      <c r="I602" s="160"/>
      <c r="J602" s="160"/>
      <c r="K602" s="160"/>
      <c r="L602" s="160"/>
      <c r="M602" s="160"/>
      <c r="N602" s="160"/>
      <c r="O602" s="160"/>
      <c r="P602" s="160"/>
      <c r="Q602" s="160"/>
      <c r="R602" s="160"/>
      <c r="S602" s="160"/>
      <c r="T602" s="160"/>
      <c r="U602" s="160"/>
      <c r="V602" s="160"/>
      <c r="W602" s="160"/>
      <c r="X602" s="160"/>
      <c r="Y602" s="151"/>
      <c r="Z602" s="151"/>
      <c r="AA602" s="151"/>
      <c r="AB602" s="151"/>
      <c r="AC602" s="151"/>
      <c r="AD602" s="151"/>
      <c r="AE602" s="151"/>
      <c r="AF602" s="151"/>
      <c r="AG602" s="151" t="s">
        <v>192</v>
      </c>
      <c r="AH602" s="151">
        <v>1</v>
      </c>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row>
    <row r="603" spans="1:60" ht="20.399999999999999" outlineLevel="1" x14ac:dyDescent="0.25">
      <c r="A603" s="177">
        <v>70</v>
      </c>
      <c r="B603" s="178" t="s">
        <v>684</v>
      </c>
      <c r="C603" s="187" t="s">
        <v>685</v>
      </c>
      <c r="D603" s="179" t="s">
        <v>255</v>
      </c>
      <c r="E603" s="180">
        <v>2</v>
      </c>
      <c r="F603" s="181">
        <v>321.60000000000002</v>
      </c>
      <c r="G603" s="182">
        <f>ROUND(E603*F603,2)</f>
        <v>643.20000000000005</v>
      </c>
      <c r="H603" s="181"/>
      <c r="I603" s="182">
        <f>ROUND(E603*H603,2)</f>
        <v>0</v>
      </c>
      <c r="J603" s="181"/>
      <c r="K603" s="182">
        <f>ROUND(E603*J603,2)</f>
        <v>0</v>
      </c>
      <c r="L603" s="182">
        <v>21</v>
      </c>
      <c r="M603" s="182">
        <f>G603*(1+L603/100)</f>
        <v>778.27200000000005</v>
      </c>
      <c r="N603" s="182">
        <v>0</v>
      </c>
      <c r="O603" s="182">
        <f>ROUND(E603*N603,2)</f>
        <v>0</v>
      </c>
      <c r="P603" s="182">
        <v>0</v>
      </c>
      <c r="Q603" s="182">
        <f>ROUND(E603*P603,2)</f>
        <v>0</v>
      </c>
      <c r="R603" s="182"/>
      <c r="S603" s="182" t="s">
        <v>277</v>
      </c>
      <c r="T603" s="183" t="s">
        <v>186</v>
      </c>
      <c r="U603" s="160">
        <v>0</v>
      </c>
      <c r="V603" s="160">
        <f>ROUND(E603*U603,2)</f>
        <v>0</v>
      </c>
      <c r="W603" s="160"/>
      <c r="X603" s="160" t="s">
        <v>239</v>
      </c>
      <c r="Y603" s="151"/>
      <c r="Z603" s="151"/>
      <c r="AA603" s="151"/>
      <c r="AB603" s="151"/>
      <c r="AC603" s="151"/>
      <c r="AD603" s="151"/>
      <c r="AE603" s="151"/>
      <c r="AF603" s="151"/>
      <c r="AG603" s="151" t="s">
        <v>240</v>
      </c>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row>
    <row r="604" spans="1:60" outlineLevel="1" x14ac:dyDescent="0.25">
      <c r="A604" s="158"/>
      <c r="B604" s="159"/>
      <c r="C604" s="188" t="s">
        <v>350</v>
      </c>
      <c r="D604" s="164"/>
      <c r="E604" s="165"/>
      <c r="F604" s="160"/>
      <c r="G604" s="160"/>
      <c r="H604" s="160"/>
      <c r="I604" s="160"/>
      <c r="J604" s="160"/>
      <c r="K604" s="160"/>
      <c r="L604" s="160"/>
      <c r="M604" s="160"/>
      <c r="N604" s="160"/>
      <c r="O604" s="160"/>
      <c r="P604" s="160"/>
      <c r="Q604" s="160"/>
      <c r="R604" s="160"/>
      <c r="S604" s="160"/>
      <c r="T604" s="160"/>
      <c r="U604" s="160"/>
      <c r="V604" s="160"/>
      <c r="W604" s="160"/>
      <c r="X604" s="160"/>
      <c r="Y604" s="151"/>
      <c r="Z604" s="151"/>
      <c r="AA604" s="151"/>
      <c r="AB604" s="151"/>
      <c r="AC604" s="151"/>
      <c r="AD604" s="151"/>
      <c r="AE604" s="151"/>
      <c r="AF604" s="151"/>
      <c r="AG604" s="151" t="s">
        <v>192</v>
      </c>
      <c r="AH604" s="151">
        <v>0</v>
      </c>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row>
    <row r="605" spans="1:60" outlineLevel="1" x14ac:dyDescent="0.25">
      <c r="A605" s="158"/>
      <c r="B605" s="159"/>
      <c r="C605" s="188" t="s">
        <v>559</v>
      </c>
      <c r="D605" s="164"/>
      <c r="E605" s="165">
        <v>1</v>
      </c>
      <c r="F605" s="160"/>
      <c r="G605" s="160"/>
      <c r="H605" s="160"/>
      <c r="I605" s="160"/>
      <c r="J605" s="160"/>
      <c r="K605" s="160"/>
      <c r="L605" s="160"/>
      <c r="M605" s="160"/>
      <c r="N605" s="160"/>
      <c r="O605" s="160"/>
      <c r="P605" s="160"/>
      <c r="Q605" s="160"/>
      <c r="R605" s="160"/>
      <c r="S605" s="160"/>
      <c r="T605" s="160"/>
      <c r="U605" s="160"/>
      <c r="V605" s="160"/>
      <c r="W605" s="160"/>
      <c r="X605" s="160"/>
      <c r="Y605" s="151"/>
      <c r="Z605" s="151"/>
      <c r="AA605" s="151"/>
      <c r="AB605" s="151"/>
      <c r="AC605" s="151"/>
      <c r="AD605" s="151"/>
      <c r="AE605" s="151"/>
      <c r="AF605" s="151"/>
      <c r="AG605" s="151" t="s">
        <v>192</v>
      </c>
      <c r="AH605" s="151">
        <v>0</v>
      </c>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row>
    <row r="606" spans="1:60" outlineLevel="1" x14ac:dyDescent="0.25">
      <c r="A606" s="158"/>
      <c r="B606" s="159"/>
      <c r="C606" s="188" t="s">
        <v>560</v>
      </c>
      <c r="D606" s="164"/>
      <c r="E606" s="165">
        <v>1</v>
      </c>
      <c r="F606" s="160"/>
      <c r="G606" s="160"/>
      <c r="H606" s="160"/>
      <c r="I606" s="160"/>
      <c r="J606" s="160"/>
      <c r="K606" s="160"/>
      <c r="L606" s="160"/>
      <c r="M606" s="160"/>
      <c r="N606" s="160"/>
      <c r="O606" s="160"/>
      <c r="P606" s="160"/>
      <c r="Q606" s="160"/>
      <c r="R606" s="160"/>
      <c r="S606" s="160"/>
      <c r="T606" s="160"/>
      <c r="U606" s="160"/>
      <c r="V606" s="160"/>
      <c r="W606" s="160"/>
      <c r="X606" s="160"/>
      <c r="Y606" s="151"/>
      <c r="Z606" s="151"/>
      <c r="AA606" s="151"/>
      <c r="AB606" s="151"/>
      <c r="AC606" s="151"/>
      <c r="AD606" s="151"/>
      <c r="AE606" s="151"/>
      <c r="AF606" s="151"/>
      <c r="AG606" s="151" t="s">
        <v>192</v>
      </c>
      <c r="AH606" s="151">
        <v>0</v>
      </c>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row>
    <row r="607" spans="1:60" outlineLevel="1" x14ac:dyDescent="0.25">
      <c r="A607" s="177">
        <v>71</v>
      </c>
      <c r="B607" s="178" t="s">
        <v>686</v>
      </c>
      <c r="C607" s="187" t="s">
        <v>687</v>
      </c>
      <c r="D607" s="179" t="s">
        <v>237</v>
      </c>
      <c r="E607" s="180">
        <v>791.36500000000001</v>
      </c>
      <c r="F607" s="181">
        <v>166.8</v>
      </c>
      <c r="G607" s="182">
        <f>ROUND(E607*F607,2)</f>
        <v>131999.67999999999</v>
      </c>
      <c r="H607" s="181"/>
      <c r="I607" s="182">
        <f>ROUND(E607*H607,2)</f>
        <v>0</v>
      </c>
      <c r="J607" s="181"/>
      <c r="K607" s="182">
        <f>ROUND(E607*J607,2)</f>
        <v>0</v>
      </c>
      <c r="L607" s="182">
        <v>21</v>
      </c>
      <c r="M607" s="182">
        <f>G607*(1+L607/100)</f>
        <v>159719.61279999997</v>
      </c>
      <c r="N607" s="182">
        <v>0</v>
      </c>
      <c r="O607" s="182">
        <f>ROUND(E607*N607,2)</f>
        <v>0</v>
      </c>
      <c r="P607" s="182">
        <v>0</v>
      </c>
      <c r="Q607" s="182">
        <f>ROUND(E607*P607,2)</f>
        <v>0</v>
      </c>
      <c r="R607" s="182"/>
      <c r="S607" s="182" t="s">
        <v>277</v>
      </c>
      <c r="T607" s="183" t="s">
        <v>186</v>
      </c>
      <c r="U607" s="160">
        <v>0.77900000000000003</v>
      </c>
      <c r="V607" s="160">
        <f>ROUND(E607*U607,2)</f>
        <v>616.47</v>
      </c>
      <c r="W607" s="160"/>
      <c r="X607" s="160" t="s">
        <v>239</v>
      </c>
      <c r="Y607" s="151"/>
      <c r="Z607" s="151"/>
      <c r="AA607" s="151"/>
      <c r="AB607" s="151"/>
      <c r="AC607" s="151"/>
      <c r="AD607" s="151"/>
      <c r="AE607" s="151"/>
      <c r="AF607" s="151"/>
      <c r="AG607" s="151" t="s">
        <v>688</v>
      </c>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row>
    <row r="608" spans="1:60" outlineLevel="1" x14ac:dyDescent="0.25">
      <c r="A608" s="158"/>
      <c r="B608" s="159"/>
      <c r="C608" s="188" t="s">
        <v>350</v>
      </c>
      <c r="D608" s="164"/>
      <c r="E608" s="165"/>
      <c r="F608" s="160"/>
      <c r="G608" s="160"/>
      <c r="H608" s="160"/>
      <c r="I608" s="160"/>
      <c r="J608" s="160"/>
      <c r="K608" s="160"/>
      <c r="L608" s="160"/>
      <c r="M608" s="160"/>
      <c r="N608" s="160"/>
      <c r="O608" s="160"/>
      <c r="P608" s="160"/>
      <c r="Q608" s="160"/>
      <c r="R608" s="160"/>
      <c r="S608" s="160"/>
      <c r="T608" s="160"/>
      <c r="U608" s="160"/>
      <c r="V608" s="160"/>
      <c r="W608" s="160"/>
      <c r="X608" s="160"/>
      <c r="Y608" s="151"/>
      <c r="Z608" s="151"/>
      <c r="AA608" s="151"/>
      <c r="AB608" s="151"/>
      <c r="AC608" s="151"/>
      <c r="AD608" s="151"/>
      <c r="AE608" s="151"/>
      <c r="AF608" s="151"/>
      <c r="AG608" s="151" t="s">
        <v>192</v>
      </c>
      <c r="AH608" s="151">
        <v>0</v>
      </c>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row>
    <row r="609" spans="1:60" outlineLevel="1" x14ac:dyDescent="0.25">
      <c r="A609" s="158"/>
      <c r="B609" s="159"/>
      <c r="C609" s="188" t="s">
        <v>689</v>
      </c>
      <c r="D609" s="164"/>
      <c r="E609" s="165"/>
      <c r="F609" s="160"/>
      <c r="G609" s="160"/>
      <c r="H609" s="160"/>
      <c r="I609" s="160"/>
      <c r="J609" s="160"/>
      <c r="K609" s="160"/>
      <c r="L609" s="160"/>
      <c r="M609" s="160"/>
      <c r="N609" s="160"/>
      <c r="O609" s="160"/>
      <c r="P609" s="160"/>
      <c r="Q609" s="160"/>
      <c r="R609" s="160"/>
      <c r="S609" s="160"/>
      <c r="T609" s="160"/>
      <c r="U609" s="160"/>
      <c r="V609" s="160"/>
      <c r="W609" s="160"/>
      <c r="X609" s="160"/>
      <c r="Y609" s="151"/>
      <c r="Z609" s="151"/>
      <c r="AA609" s="151"/>
      <c r="AB609" s="151"/>
      <c r="AC609" s="151"/>
      <c r="AD609" s="151"/>
      <c r="AE609" s="151"/>
      <c r="AF609" s="151"/>
      <c r="AG609" s="151" t="s">
        <v>192</v>
      </c>
      <c r="AH609" s="151">
        <v>0</v>
      </c>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row>
    <row r="610" spans="1:60" outlineLevel="1" x14ac:dyDescent="0.25">
      <c r="A610" s="158"/>
      <c r="B610" s="159"/>
      <c r="C610" s="188" t="s">
        <v>579</v>
      </c>
      <c r="D610" s="164"/>
      <c r="E610" s="165"/>
      <c r="F610" s="160"/>
      <c r="G610" s="160"/>
      <c r="H610" s="160"/>
      <c r="I610" s="160"/>
      <c r="J610" s="160"/>
      <c r="K610" s="160"/>
      <c r="L610" s="160"/>
      <c r="M610" s="160"/>
      <c r="N610" s="160"/>
      <c r="O610" s="160"/>
      <c r="P610" s="160"/>
      <c r="Q610" s="160"/>
      <c r="R610" s="160"/>
      <c r="S610" s="160"/>
      <c r="T610" s="160"/>
      <c r="U610" s="160"/>
      <c r="V610" s="160"/>
      <c r="W610" s="160"/>
      <c r="X610" s="160"/>
      <c r="Y610" s="151"/>
      <c r="Z610" s="151"/>
      <c r="AA610" s="151"/>
      <c r="AB610" s="151"/>
      <c r="AC610" s="151"/>
      <c r="AD610" s="151"/>
      <c r="AE610" s="151"/>
      <c r="AF610" s="151"/>
      <c r="AG610" s="151" t="s">
        <v>192</v>
      </c>
      <c r="AH610" s="151">
        <v>0</v>
      </c>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row>
    <row r="611" spans="1:60" outlineLevel="1" x14ac:dyDescent="0.25">
      <c r="A611" s="158"/>
      <c r="B611" s="159"/>
      <c r="C611" s="188" t="s">
        <v>580</v>
      </c>
      <c r="D611" s="164"/>
      <c r="E611" s="165">
        <v>22.5</v>
      </c>
      <c r="F611" s="160"/>
      <c r="G611" s="160"/>
      <c r="H611" s="160"/>
      <c r="I611" s="160"/>
      <c r="J611" s="160"/>
      <c r="K611" s="160"/>
      <c r="L611" s="160"/>
      <c r="M611" s="160"/>
      <c r="N611" s="160"/>
      <c r="O611" s="160"/>
      <c r="P611" s="160"/>
      <c r="Q611" s="160"/>
      <c r="R611" s="160"/>
      <c r="S611" s="160"/>
      <c r="T611" s="160"/>
      <c r="U611" s="160"/>
      <c r="V611" s="160"/>
      <c r="W611" s="160"/>
      <c r="X611" s="160"/>
      <c r="Y611" s="151"/>
      <c r="Z611" s="151"/>
      <c r="AA611" s="151"/>
      <c r="AB611" s="151"/>
      <c r="AC611" s="151"/>
      <c r="AD611" s="151"/>
      <c r="AE611" s="151"/>
      <c r="AF611" s="151"/>
      <c r="AG611" s="151" t="s">
        <v>192</v>
      </c>
      <c r="AH611" s="151">
        <v>0</v>
      </c>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row>
    <row r="612" spans="1:60" outlineLevel="1" x14ac:dyDescent="0.25">
      <c r="A612" s="158"/>
      <c r="B612" s="159"/>
      <c r="C612" s="188" t="s">
        <v>581</v>
      </c>
      <c r="D612" s="164"/>
      <c r="E612" s="165">
        <v>16</v>
      </c>
      <c r="F612" s="160"/>
      <c r="G612" s="160"/>
      <c r="H612" s="160"/>
      <c r="I612" s="160"/>
      <c r="J612" s="160"/>
      <c r="K612" s="160"/>
      <c r="L612" s="160"/>
      <c r="M612" s="160"/>
      <c r="N612" s="160"/>
      <c r="O612" s="160"/>
      <c r="P612" s="160"/>
      <c r="Q612" s="160"/>
      <c r="R612" s="160"/>
      <c r="S612" s="160"/>
      <c r="T612" s="160"/>
      <c r="U612" s="160"/>
      <c r="V612" s="160"/>
      <c r="W612" s="160"/>
      <c r="X612" s="160"/>
      <c r="Y612" s="151"/>
      <c r="Z612" s="151"/>
      <c r="AA612" s="151"/>
      <c r="AB612" s="151"/>
      <c r="AC612" s="151"/>
      <c r="AD612" s="151"/>
      <c r="AE612" s="151"/>
      <c r="AF612" s="151"/>
      <c r="AG612" s="151" t="s">
        <v>192</v>
      </c>
      <c r="AH612" s="151">
        <v>0</v>
      </c>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row>
    <row r="613" spans="1:60" outlineLevel="1" x14ac:dyDescent="0.25">
      <c r="A613" s="158"/>
      <c r="B613" s="159"/>
      <c r="C613" s="188" t="s">
        <v>582</v>
      </c>
      <c r="D613" s="164"/>
      <c r="E613" s="165">
        <v>19.2</v>
      </c>
      <c r="F613" s="160"/>
      <c r="G613" s="160"/>
      <c r="H613" s="160"/>
      <c r="I613" s="160"/>
      <c r="J613" s="160"/>
      <c r="K613" s="160"/>
      <c r="L613" s="160"/>
      <c r="M613" s="160"/>
      <c r="N613" s="160"/>
      <c r="O613" s="160"/>
      <c r="P613" s="160"/>
      <c r="Q613" s="160"/>
      <c r="R613" s="160"/>
      <c r="S613" s="160"/>
      <c r="T613" s="160"/>
      <c r="U613" s="160"/>
      <c r="V613" s="160"/>
      <c r="W613" s="160"/>
      <c r="X613" s="160"/>
      <c r="Y613" s="151"/>
      <c r="Z613" s="151"/>
      <c r="AA613" s="151"/>
      <c r="AB613" s="151"/>
      <c r="AC613" s="151"/>
      <c r="AD613" s="151"/>
      <c r="AE613" s="151"/>
      <c r="AF613" s="151"/>
      <c r="AG613" s="151" t="s">
        <v>192</v>
      </c>
      <c r="AH613" s="151">
        <v>0</v>
      </c>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row>
    <row r="614" spans="1:60" outlineLevel="1" x14ac:dyDescent="0.25">
      <c r="A614" s="158"/>
      <c r="B614" s="159"/>
      <c r="C614" s="195" t="s">
        <v>400</v>
      </c>
      <c r="D614" s="193"/>
      <c r="E614" s="194">
        <v>57.7</v>
      </c>
      <c r="F614" s="160"/>
      <c r="G614" s="160"/>
      <c r="H614" s="160"/>
      <c r="I614" s="160"/>
      <c r="J614" s="160"/>
      <c r="K614" s="160"/>
      <c r="L614" s="160"/>
      <c r="M614" s="160"/>
      <c r="N614" s="160"/>
      <c r="O614" s="160"/>
      <c r="P614" s="160"/>
      <c r="Q614" s="160"/>
      <c r="R614" s="160"/>
      <c r="S614" s="160"/>
      <c r="T614" s="160"/>
      <c r="U614" s="160"/>
      <c r="V614" s="160"/>
      <c r="W614" s="160"/>
      <c r="X614" s="160"/>
      <c r="Y614" s="151"/>
      <c r="Z614" s="151"/>
      <c r="AA614" s="151"/>
      <c r="AB614" s="151"/>
      <c r="AC614" s="151"/>
      <c r="AD614" s="151"/>
      <c r="AE614" s="151"/>
      <c r="AF614" s="151"/>
      <c r="AG614" s="151" t="s">
        <v>192</v>
      </c>
      <c r="AH614" s="151">
        <v>1</v>
      </c>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row>
    <row r="615" spans="1:60" outlineLevel="1" x14ac:dyDescent="0.25">
      <c r="A615" s="158"/>
      <c r="B615" s="159"/>
      <c r="C615" s="188" t="s">
        <v>583</v>
      </c>
      <c r="D615" s="164"/>
      <c r="E615" s="165"/>
      <c r="F615" s="160"/>
      <c r="G615" s="160"/>
      <c r="H615" s="160"/>
      <c r="I615" s="160"/>
      <c r="J615" s="160"/>
      <c r="K615" s="160"/>
      <c r="L615" s="160"/>
      <c r="M615" s="160"/>
      <c r="N615" s="160"/>
      <c r="O615" s="160"/>
      <c r="P615" s="160"/>
      <c r="Q615" s="160"/>
      <c r="R615" s="160"/>
      <c r="S615" s="160"/>
      <c r="T615" s="160"/>
      <c r="U615" s="160"/>
      <c r="V615" s="160"/>
      <c r="W615" s="160"/>
      <c r="X615" s="160"/>
      <c r="Y615" s="151"/>
      <c r="Z615" s="151"/>
      <c r="AA615" s="151"/>
      <c r="AB615" s="151"/>
      <c r="AC615" s="151"/>
      <c r="AD615" s="151"/>
      <c r="AE615" s="151"/>
      <c r="AF615" s="151"/>
      <c r="AG615" s="151" t="s">
        <v>192</v>
      </c>
      <c r="AH615" s="151">
        <v>0</v>
      </c>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row>
    <row r="616" spans="1:60" outlineLevel="1" x14ac:dyDescent="0.25">
      <c r="A616" s="158"/>
      <c r="B616" s="159"/>
      <c r="C616" s="188" t="s">
        <v>545</v>
      </c>
      <c r="D616" s="164"/>
      <c r="E616" s="165">
        <v>68.599999999999994</v>
      </c>
      <c r="F616" s="160"/>
      <c r="G616" s="160"/>
      <c r="H616" s="160"/>
      <c r="I616" s="160"/>
      <c r="J616" s="160"/>
      <c r="K616" s="160"/>
      <c r="L616" s="160"/>
      <c r="M616" s="160"/>
      <c r="N616" s="160"/>
      <c r="O616" s="160"/>
      <c r="P616" s="160"/>
      <c r="Q616" s="160"/>
      <c r="R616" s="160"/>
      <c r="S616" s="160"/>
      <c r="T616" s="160"/>
      <c r="U616" s="160"/>
      <c r="V616" s="160"/>
      <c r="W616" s="160"/>
      <c r="X616" s="160"/>
      <c r="Y616" s="151"/>
      <c r="Z616" s="151"/>
      <c r="AA616" s="151"/>
      <c r="AB616" s="151"/>
      <c r="AC616" s="151"/>
      <c r="AD616" s="151"/>
      <c r="AE616" s="151"/>
      <c r="AF616" s="151"/>
      <c r="AG616" s="151" t="s">
        <v>192</v>
      </c>
      <c r="AH616" s="151">
        <v>0</v>
      </c>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row>
    <row r="617" spans="1:60" outlineLevel="1" x14ac:dyDescent="0.25">
      <c r="A617" s="158"/>
      <c r="B617" s="159"/>
      <c r="C617" s="188" t="s">
        <v>546</v>
      </c>
      <c r="D617" s="164"/>
      <c r="E617" s="165">
        <v>35.9</v>
      </c>
      <c r="F617" s="160"/>
      <c r="G617" s="160"/>
      <c r="H617" s="160"/>
      <c r="I617" s="160"/>
      <c r="J617" s="160"/>
      <c r="K617" s="160"/>
      <c r="L617" s="160"/>
      <c r="M617" s="160"/>
      <c r="N617" s="160"/>
      <c r="O617" s="160"/>
      <c r="P617" s="160"/>
      <c r="Q617" s="160"/>
      <c r="R617" s="160"/>
      <c r="S617" s="160"/>
      <c r="T617" s="160"/>
      <c r="U617" s="160"/>
      <c r="V617" s="160"/>
      <c r="W617" s="160"/>
      <c r="X617" s="160"/>
      <c r="Y617" s="151"/>
      <c r="Z617" s="151"/>
      <c r="AA617" s="151"/>
      <c r="AB617" s="151"/>
      <c r="AC617" s="151"/>
      <c r="AD617" s="151"/>
      <c r="AE617" s="151"/>
      <c r="AF617" s="151"/>
      <c r="AG617" s="151" t="s">
        <v>192</v>
      </c>
      <c r="AH617" s="151">
        <v>0</v>
      </c>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row>
    <row r="618" spans="1:60" outlineLevel="1" x14ac:dyDescent="0.25">
      <c r="A618" s="158"/>
      <c r="B618" s="159"/>
      <c r="C618" s="188" t="s">
        <v>547</v>
      </c>
      <c r="D618" s="164"/>
      <c r="E618" s="165">
        <v>36.4</v>
      </c>
      <c r="F618" s="160"/>
      <c r="G618" s="160"/>
      <c r="H618" s="160"/>
      <c r="I618" s="160"/>
      <c r="J618" s="160"/>
      <c r="K618" s="160"/>
      <c r="L618" s="160"/>
      <c r="M618" s="160"/>
      <c r="N618" s="160"/>
      <c r="O618" s="160"/>
      <c r="P618" s="160"/>
      <c r="Q618" s="160"/>
      <c r="R618" s="160"/>
      <c r="S618" s="160"/>
      <c r="T618" s="160"/>
      <c r="U618" s="160"/>
      <c r="V618" s="160"/>
      <c r="W618" s="160"/>
      <c r="X618" s="160"/>
      <c r="Y618" s="151"/>
      <c r="Z618" s="151"/>
      <c r="AA618" s="151"/>
      <c r="AB618" s="151"/>
      <c r="AC618" s="151"/>
      <c r="AD618" s="151"/>
      <c r="AE618" s="151"/>
      <c r="AF618" s="151"/>
      <c r="AG618" s="151" t="s">
        <v>192</v>
      </c>
      <c r="AH618" s="151">
        <v>0</v>
      </c>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row>
    <row r="619" spans="1:60" outlineLevel="1" x14ac:dyDescent="0.25">
      <c r="A619" s="158"/>
      <c r="B619" s="159"/>
      <c r="C619" s="188" t="s">
        <v>548</v>
      </c>
      <c r="D619" s="164"/>
      <c r="E619" s="165">
        <v>98.3</v>
      </c>
      <c r="F619" s="160"/>
      <c r="G619" s="160"/>
      <c r="H619" s="160"/>
      <c r="I619" s="160"/>
      <c r="J619" s="160"/>
      <c r="K619" s="160"/>
      <c r="L619" s="160"/>
      <c r="M619" s="160"/>
      <c r="N619" s="160"/>
      <c r="O619" s="160"/>
      <c r="P619" s="160"/>
      <c r="Q619" s="160"/>
      <c r="R619" s="160"/>
      <c r="S619" s="160"/>
      <c r="T619" s="160"/>
      <c r="U619" s="160"/>
      <c r="V619" s="160"/>
      <c r="W619" s="160"/>
      <c r="X619" s="160"/>
      <c r="Y619" s="151"/>
      <c r="Z619" s="151"/>
      <c r="AA619" s="151"/>
      <c r="AB619" s="151"/>
      <c r="AC619" s="151"/>
      <c r="AD619" s="151"/>
      <c r="AE619" s="151"/>
      <c r="AF619" s="151"/>
      <c r="AG619" s="151" t="s">
        <v>192</v>
      </c>
      <c r="AH619" s="151">
        <v>0</v>
      </c>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row>
    <row r="620" spans="1:60" ht="20.399999999999999" outlineLevel="1" x14ac:dyDescent="0.25">
      <c r="A620" s="158"/>
      <c r="B620" s="159"/>
      <c r="C620" s="188" t="s">
        <v>584</v>
      </c>
      <c r="D620" s="164"/>
      <c r="E620" s="165">
        <v>15.5</v>
      </c>
      <c r="F620" s="160"/>
      <c r="G620" s="160"/>
      <c r="H620" s="160"/>
      <c r="I620" s="160"/>
      <c r="J620" s="160"/>
      <c r="K620" s="160"/>
      <c r="L620" s="160"/>
      <c r="M620" s="160"/>
      <c r="N620" s="160"/>
      <c r="O620" s="160"/>
      <c r="P620" s="160"/>
      <c r="Q620" s="160"/>
      <c r="R620" s="160"/>
      <c r="S620" s="160"/>
      <c r="T620" s="160"/>
      <c r="U620" s="160"/>
      <c r="V620" s="160"/>
      <c r="W620" s="160"/>
      <c r="X620" s="160"/>
      <c r="Y620" s="151"/>
      <c r="Z620" s="151"/>
      <c r="AA620" s="151"/>
      <c r="AB620" s="151"/>
      <c r="AC620" s="151"/>
      <c r="AD620" s="151"/>
      <c r="AE620" s="151"/>
      <c r="AF620" s="151"/>
      <c r="AG620" s="151" t="s">
        <v>192</v>
      </c>
      <c r="AH620" s="151">
        <v>0</v>
      </c>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row>
    <row r="621" spans="1:60" outlineLevel="1" x14ac:dyDescent="0.25">
      <c r="A621" s="158"/>
      <c r="B621" s="159"/>
      <c r="C621" s="188" t="s">
        <v>549</v>
      </c>
      <c r="D621" s="164"/>
      <c r="E621" s="165">
        <v>54.3</v>
      </c>
      <c r="F621" s="160"/>
      <c r="G621" s="160"/>
      <c r="H621" s="160"/>
      <c r="I621" s="160"/>
      <c r="J621" s="160"/>
      <c r="K621" s="160"/>
      <c r="L621" s="160"/>
      <c r="M621" s="160"/>
      <c r="N621" s="160"/>
      <c r="O621" s="160"/>
      <c r="P621" s="160"/>
      <c r="Q621" s="160"/>
      <c r="R621" s="160"/>
      <c r="S621" s="160"/>
      <c r="T621" s="160"/>
      <c r="U621" s="160"/>
      <c r="V621" s="160"/>
      <c r="W621" s="160"/>
      <c r="X621" s="160"/>
      <c r="Y621" s="151"/>
      <c r="Z621" s="151"/>
      <c r="AA621" s="151"/>
      <c r="AB621" s="151"/>
      <c r="AC621" s="151"/>
      <c r="AD621" s="151"/>
      <c r="AE621" s="151"/>
      <c r="AF621" s="151"/>
      <c r="AG621" s="151" t="s">
        <v>192</v>
      </c>
      <c r="AH621" s="151">
        <v>0</v>
      </c>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row>
    <row r="622" spans="1:60" outlineLevel="1" x14ac:dyDescent="0.25">
      <c r="A622" s="158"/>
      <c r="B622" s="159"/>
      <c r="C622" s="195" t="s">
        <v>400</v>
      </c>
      <c r="D622" s="193"/>
      <c r="E622" s="194">
        <v>309</v>
      </c>
      <c r="F622" s="160"/>
      <c r="G622" s="160"/>
      <c r="H622" s="160"/>
      <c r="I622" s="160"/>
      <c r="J622" s="160"/>
      <c r="K622" s="160"/>
      <c r="L622" s="160"/>
      <c r="M622" s="160"/>
      <c r="N622" s="160"/>
      <c r="O622" s="160"/>
      <c r="P622" s="160"/>
      <c r="Q622" s="160"/>
      <c r="R622" s="160"/>
      <c r="S622" s="160"/>
      <c r="T622" s="160"/>
      <c r="U622" s="160"/>
      <c r="V622" s="160"/>
      <c r="W622" s="160"/>
      <c r="X622" s="160"/>
      <c r="Y622" s="151"/>
      <c r="Z622" s="151"/>
      <c r="AA622" s="151"/>
      <c r="AB622" s="151"/>
      <c r="AC622" s="151"/>
      <c r="AD622" s="151"/>
      <c r="AE622" s="151"/>
      <c r="AF622" s="151"/>
      <c r="AG622" s="151" t="s">
        <v>192</v>
      </c>
      <c r="AH622" s="151">
        <v>1</v>
      </c>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row>
    <row r="623" spans="1:60" ht="20.399999999999999" outlineLevel="1" x14ac:dyDescent="0.25">
      <c r="A623" s="158"/>
      <c r="B623" s="159"/>
      <c r="C623" s="188" t="s">
        <v>690</v>
      </c>
      <c r="D623" s="164"/>
      <c r="E623" s="165"/>
      <c r="F623" s="160"/>
      <c r="G623" s="160"/>
      <c r="H623" s="160"/>
      <c r="I623" s="160"/>
      <c r="J623" s="160"/>
      <c r="K623" s="160"/>
      <c r="L623" s="160"/>
      <c r="M623" s="160"/>
      <c r="N623" s="160"/>
      <c r="O623" s="160"/>
      <c r="P623" s="160"/>
      <c r="Q623" s="160"/>
      <c r="R623" s="160"/>
      <c r="S623" s="160"/>
      <c r="T623" s="160"/>
      <c r="U623" s="160"/>
      <c r="V623" s="160"/>
      <c r="W623" s="160"/>
      <c r="X623" s="160"/>
      <c r="Y623" s="151"/>
      <c r="Z623" s="151"/>
      <c r="AA623" s="151"/>
      <c r="AB623" s="151"/>
      <c r="AC623" s="151"/>
      <c r="AD623" s="151"/>
      <c r="AE623" s="151"/>
      <c r="AF623" s="151"/>
      <c r="AG623" s="151" t="s">
        <v>192</v>
      </c>
      <c r="AH623" s="151">
        <v>0</v>
      </c>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row>
    <row r="624" spans="1:60" outlineLevel="1" x14ac:dyDescent="0.25">
      <c r="A624" s="158"/>
      <c r="B624" s="159"/>
      <c r="C624" s="188" t="s">
        <v>586</v>
      </c>
      <c r="D624" s="164"/>
      <c r="E624" s="165">
        <v>120.02500000000001</v>
      </c>
      <c r="F624" s="160"/>
      <c r="G624" s="160"/>
      <c r="H624" s="160"/>
      <c r="I624" s="160"/>
      <c r="J624" s="160"/>
      <c r="K624" s="160"/>
      <c r="L624" s="160"/>
      <c r="M624" s="160"/>
      <c r="N624" s="160"/>
      <c r="O624" s="160"/>
      <c r="P624" s="160"/>
      <c r="Q624" s="160"/>
      <c r="R624" s="160"/>
      <c r="S624" s="160"/>
      <c r="T624" s="160"/>
      <c r="U624" s="160"/>
      <c r="V624" s="160"/>
      <c r="W624" s="160"/>
      <c r="X624" s="160"/>
      <c r="Y624" s="151"/>
      <c r="Z624" s="151"/>
      <c r="AA624" s="151"/>
      <c r="AB624" s="151"/>
      <c r="AC624" s="151"/>
      <c r="AD624" s="151"/>
      <c r="AE624" s="151"/>
      <c r="AF624" s="151"/>
      <c r="AG624" s="151" t="s">
        <v>192</v>
      </c>
      <c r="AH624" s="151">
        <v>0</v>
      </c>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row>
    <row r="625" spans="1:60" outlineLevel="1" x14ac:dyDescent="0.25">
      <c r="A625" s="158"/>
      <c r="B625" s="159"/>
      <c r="C625" s="188" t="s">
        <v>587</v>
      </c>
      <c r="D625" s="164"/>
      <c r="E625" s="165">
        <v>61.9</v>
      </c>
      <c r="F625" s="160"/>
      <c r="G625" s="160"/>
      <c r="H625" s="160"/>
      <c r="I625" s="160"/>
      <c r="J625" s="160"/>
      <c r="K625" s="160"/>
      <c r="L625" s="160"/>
      <c r="M625" s="160"/>
      <c r="N625" s="160"/>
      <c r="O625" s="160"/>
      <c r="P625" s="160"/>
      <c r="Q625" s="160"/>
      <c r="R625" s="160"/>
      <c r="S625" s="160"/>
      <c r="T625" s="160"/>
      <c r="U625" s="160"/>
      <c r="V625" s="160"/>
      <c r="W625" s="160"/>
      <c r="X625" s="160"/>
      <c r="Y625" s="151"/>
      <c r="Z625" s="151"/>
      <c r="AA625" s="151"/>
      <c r="AB625" s="151"/>
      <c r="AC625" s="151"/>
      <c r="AD625" s="151"/>
      <c r="AE625" s="151"/>
      <c r="AF625" s="151"/>
      <c r="AG625" s="151" t="s">
        <v>192</v>
      </c>
      <c r="AH625" s="151">
        <v>0</v>
      </c>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row>
    <row r="626" spans="1:60" outlineLevel="1" x14ac:dyDescent="0.25">
      <c r="A626" s="158"/>
      <c r="B626" s="159"/>
      <c r="C626" s="188" t="s">
        <v>588</v>
      </c>
      <c r="D626" s="164"/>
      <c r="E626" s="165">
        <v>61.05</v>
      </c>
      <c r="F626" s="160"/>
      <c r="G626" s="160"/>
      <c r="H626" s="160"/>
      <c r="I626" s="160"/>
      <c r="J626" s="160"/>
      <c r="K626" s="160"/>
      <c r="L626" s="160"/>
      <c r="M626" s="160"/>
      <c r="N626" s="160"/>
      <c r="O626" s="160"/>
      <c r="P626" s="160"/>
      <c r="Q626" s="160"/>
      <c r="R626" s="160"/>
      <c r="S626" s="160"/>
      <c r="T626" s="160"/>
      <c r="U626" s="160"/>
      <c r="V626" s="160"/>
      <c r="W626" s="160"/>
      <c r="X626" s="160"/>
      <c r="Y626" s="151"/>
      <c r="Z626" s="151"/>
      <c r="AA626" s="151"/>
      <c r="AB626" s="151"/>
      <c r="AC626" s="151"/>
      <c r="AD626" s="151"/>
      <c r="AE626" s="151"/>
      <c r="AF626" s="151"/>
      <c r="AG626" s="151" t="s">
        <v>192</v>
      </c>
      <c r="AH626" s="151">
        <v>0</v>
      </c>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row>
    <row r="627" spans="1:60" outlineLevel="1" x14ac:dyDescent="0.25">
      <c r="A627" s="158"/>
      <c r="B627" s="159"/>
      <c r="C627" s="188" t="s">
        <v>589</v>
      </c>
      <c r="D627" s="164"/>
      <c r="E627" s="165">
        <v>181.69</v>
      </c>
      <c r="F627" s="160"/>
      <c r="G627" s="160"/>
      <c r="H627" s="160"/>
      <c r="I627" s="160"/>
      <c r="J627" s="160"/>
      <c r="K627" s="160"/>
      <c r="L627" s="160"/>
      <c r="M627" s="160"/>
      <c r="N627" s="160"/>
      <c r="O627" s="160"/>
      <c r="P627" s="160"/>
      <c r="Q627" s="160"/>
      <c r="R627" s="160"/>
      <c r="S627" s="160"/>
      <c r="T627" s="160"/>
      <c r="U627" s="160"/>
      <c r="V627" s="160"/>
      <c r="W627" s="160"/>
      <c r="X627" s="160"/>
      <c r="Y627" s="151"/>
      <c r="Z627" s="151"/>
      <c r="AA627" s="151"/>
      <c r="AB627" s="151"/>
      <c r="AC627" s="151"/>
      <c r="AD627" s="151"/>
      <c r="AE627" s="151"/>
      <c r="AF627" s="151"/>
      <c r="AG627" s="151" t="s">
        <v>192</v>
      </c>
      <c r="AH627" s="151">
        <v>0</v>
      </c>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row>
    <row r="628" spans="1:60" outlineLevel="1" x14ac:dyDescent="0.25">
      <c r="A628" s="158"/>
      <c r="B628" s="159"/>
      <c r="C628" s="195" t="s">
        <v>400</v>
      </c>
      <c r="D628" s="193"/>
      <c r="E628" s="194">
        <v>424.66500000000002</v>
      </c>
      <c r="F628" s="160"/>
      <c r="G628" s="160"/>
      <c r="H628" s="160"/>
      <c r="I628" s="160"/>
      <c r="J628" s="160"/>
      <c r="K628" s="160"/>
      <c r="L628" s="160"/>
      <c r="M628" s="160"/>
      <c r="N628" s="160"/>
      <c r="O628" s="160"/>
      <c r="P628" s="160"/>
      <c r="Q628" s="160"/>
      <c r="R628" s="160"/>
      <c r="S628" s="160"/>
      <c r="T628" s="160"/>
      <c r="U628" s="160"/>
      <c r="V628" s="160"/>
      <c r="W628" s="160"/>
      <c r="X628" s="160"/>
      <c r="Y628" s="151"/>
      <c r="Z628" s="151"/>
      <c r="AA628" s="151"/>
      <c r="AB628" s="151"/>
      <c r="AC628" s="151"/>
      <c r="AD628" s="151"/>
      <c r="AE628" s="151"/>
      <c r="AF628" s="151"/>
      <c r="AG628" s="151" t="s">
        <v>192</v>
      </c>
      <c r="AH628" s="151">
        <v>1</v>
      </c>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row>
    <row r="629" spans="1:60" outlineLevel="1" x14ac:dyDescent="0.25">
      <c r="A629" s="177">
        <v>72</v>
      </c>
      <c r="B629" s="178" t="s">
        <v>510</v>
      </c>
      <c r="C629" s="187" t="s">
        <v>511</v>
      </c>
      <c r="D629" s="179" t="s">
        <v>237</v>
      </c>
      <c r="E629" s="180">
        <v>791.36500000000001</v>
      </c>
      <c r="F629" s="181">
        <v>82.8</v>
      </c>
      <c r="G629" s="182">
        <f>ROUND(E629*F629,2)</f>
        <v>65525.02</v>
      </c>
      <c r="H629" s="181"/>
      <c r="I629" s="182">
        <f>ROUND(E629*H629,2)</f>
        <v>0</v>
      </c>
      <c r="J629" s="181"/>
      <c r="K629" s="182">
        <f>ROUND(E629*J629,2)</f>
        <v>0</v>
      </c>
      <c r="L629" s="182">
        <v>21</v>
      </c>
      <c r="M629" s="182">
        <f>G629*(1+L629/100)</f>
        <v>79285.2742</v>
      </c>
      <c r="N629" s="182">
        <v>0</v>
      </c>
      <c r="O629" s="182">
        <f>ROUND(E629*N629,2)</f>
        <v>0</v>
      </c>
      <c r="P629" s="182">
        <v>1E-4</v>
      </c>
      <c r="Q629" s="182">
        <f>ROUND(E629*P629,2)</f>
        <v>0.08</v>
      </c>
      <c r="R629" s="182"/>
      <c r="S629" s="182" t="s">
        <v>277</v>
      </c>
      <c r="T629" s="183" t="s">
        <v>186</v>
      </c>
      <c r="U629" s="160">
        <v>0</v>
      </c>
      <c r="V629" s="160">
        <f>ROUND(E629*U629,2)</f>
        <v>0</v>
      </c>
      <c r="W629" s="160"/>
      <c r="X629" s="160" t="s">
        <v>239</v>
      </c>
      <c r="Y629" s="151"/>
      <c r="Z629" s="151"/>
      <c r="AA629" s="151"/>
      <c r="AB629" s="151"/>
      <c r="AC629" s="151"/>
      <c r="AD629" s="151"/>
      <c r="AE629" s="151"/>
      <c r="AF629" s="151"/>
      <c r="AG629" s="151" t="s">
        <v>282</v>
      </c>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row>
    <row r="630" spans="1:60" outlineLevel="1" x14ac:dyDescent="0.25">
      <c r="A630" s="158"/>
      <c r="B630" s="159"/>
      <c r="C630" s="188" t="s">
        <v>350</v>
      </c>
      <c r="D630" s="164"/>
      <c r="E630" s="165"/>
      <c r="F630" s="160"/>
      <c r="G630" s="160"/>
      <c r="H630" s="160"/>
      <c r="I630" s="160"/>
      <c r="J630" s="160"/>
      <c r="K630" s="160"/>
      <c r="L630" s="160"/>
      <c r="M630" s="160"/>
      <c r="N630" s="160"/>
      <c r="O630" s="160"/>
      <c r="P630" s="160"/>
      <c r="Q630" s="160"/>
      <c r="R630" s="160"/>
      <c r="S630" s="160"/>
      <c r="T630" s="160"/>
      <c r="U630" s="160"/>
      <c r="V630" s="160"/>
      <c r="W630" s="160"/>
      <c r="X630" s="160"/>
      <c r="Y630" s="151"/>
      <c r="Z630" s="151"/>
      <c r="AA630" s="151"/>
      <c r="AB630" s="151"/>
      <c r="AC630" s="151"/>
      <c r="AD630" s="151"/>
      <c r="AE630" s="151"/>
      <c r="AF630" s="151"/>
      <c r="AG630" s="151" t="s">
        <v>192</v>
      </c>
      <c r="AH630" s="151">
        <v>0</v>
      </c>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row>
    <row r="631" spans="1:60" outlineLevel="1" x14ac:dyDescent="0.25">
      <c r="A631" s="158"/>
      <c r="B631" s="159"/>
      <c r="C631" s="188" t="s">
        <v>579</v>
      </c>
      <c r="D631" s="164"/>
      <c r="E631" s="165"/>
      <c r="F631" s="160"/>
      <c r="G631" s="160"/>
      <c r="H631" s="160"/>
      <c r="I631" s="160"/>
      <c r="J631" s="160"/>
      <c r="K631" s="160"/>
      <c r="L631" s="160"/>
      <c r="M631" s="160"/>
      <c r="N631" s="160"/>
      <c r="O631" s="160"/>
      <c r="P631" s="160"/>
      <c r="Q631" s="160"/>
      <c r="R631" s="160"/>
      <c r="S631" s="160"/>
      <c r="T631" s="160"/>
      <c r="U631" s="160"/>
      <c r="V631" s="160"/>
      <c r="W631" s="160"/>
      <c r="X631" s="160"/>
      <c r="Y631" s="151"/>
      <c r="Z631" s="151"/>
      <c r="AA631" s="151"/>
      <c r="AB631" s="151"/>
      <c r="AC631" s="151"/>
      <c r="AD631" s="151"/>
      <c r="AE631" s="151"/>
      <c r="AF631" s="151"/>
      <c r="AG631" s="151" t="s">
        <v>192</v>
      </c>
      <c r="AH631" s="151">
        <v>0</v>
      </c>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row>
    <row r="632" spans="1:60" outlineLevel="1" x14ac:dyDescent="0.25">
      <c r="A632" s="158"/>
      <c r="B632" s="159"/>
      <c r="C632" s="188" t="s">
        <v>580</v>
      </c>
      <c r="D632" s="164"/>
      <c r="E632" s="165">
        <v>22.5</v>
      </c>
      <c r="F632" s="160"/>
      <c r="G632" s="160"/>
      <c r="H632" s="160"/>
      <c r="I632" s="160"/>
      <c r="J632" s="160"/>
      <c r="K632" s="160"/>
      <c r="L632" s="160"/>
      <c r="M632" s="160"/>
      <c r="N632" s="160"/>
      <c r="O632" s="160"/>
      <c r="P632" s="160"/>
      <c r="Q632" s="160"/>
      <c r="R632" s="160"/>
      <c r="S632" s="160"/>
      <c r="T632" s="160"/>
      <c r="U632" s="160"/>
      <c r="V632" s="160"/>
      <c r="W632" s="160"/>
      <c r="X632" s="160"/>
      <c r="Y632" s="151"/>
      <c r="Z632" s="151"/>
      <c r="AA632" s="151"/>
      <c r="AB632" s="151"/>
      <c r="AC632" s="151"/>
      <c r="AD632" s="151"/>
      <c r="AE632" s="151"/>
      <c r="AF632" s="151"/>
      <c r="AG632" s="151" t="s">
        <v>192</v>
      </c>
      <c r="AH632" s="151">
        <v>0</v>
      </c>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row>
    <row r="633" spans="1:60" outlineLevel="1" x14ac:dyDescent="0.25">
      <c r="A633" s="158"/>
      <c r="B633" s="159"/>
      <c r="C633" s="188" t="s">
        <v>581</v>
      </c>
      <c r="D633" s="164"/>
      <c r="E633" s="165">
        <v>16</v>
      </c>
      <c r="F633" s="160"/>
      <c r="G633" s="160"/>
      <c r="H633" s="160"/>
      <c r="I633" s="160"/>
      <c r="J633" s="160"/>
      <c r="K633" s="160"/>
      <c r="L633" s="160"/>
      <c r="M633" s="160"/>
      <c r="N633" s="160"/>
      <c r="O633" s="160"/>
      <c r="P633" s="160"/>
      <c r="Q633" s="160"/>
      <c r="R633" s="160"/>
      <c r="S633" s="160"/>
      <c r="T633" s="160"/>
      <c r="U633" s="160"/>
      <c r="V633" s="160"/>
      <c r="W633" s="160"/>
      <c r="X633" s="160"/>
      <c r="Y633" s="151"/>
      <c r="Z633" s="151"/>
      <c r="AA633" s="151"/>
      <c r="AB633" s="151"/>
      <c r="AC633" s="151"/>
      <c r="AD633" s="151"/>
      <c r="AE633" s="151"/>
      <c r="AF633" s="151"/>
      <c r="AG633" s="151" t="s">
        <v>192</v>
      </c>
      <c r="AH633" s="151">
        <v>0</v>
      </c>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row>
    <row r="634" spans="1:60" outlineLevel="1" x14ac:dyDescent="0.25">
      <c r="A634" s="158"/>
      <c r="B634" s="159"/>
      <c r="C634" s="188" t="s">
        <v>582</v>
      </c>
      <c r="D634" s="164"/>
      <c r="E634" s="165">
        <v>19.2</v>
      </c>
      <c r="F634" s="160"/>
      <c r="G634" s="160"/>
      <c r="H634" s="160"/>
      <c r="I634" s="160"/>
      <c r="J634" s="160"/>
      <c r="K634" s="160"/>
      <c r="L634" s="160"/>
      <c r="M634" s="160"/>
      <c r="N634" s="160"/>
      <c r="O634" s="160"/>
      <c r="P634" s="160"/>
      <c r="Q634" s="160"/>
      <c r="R634" s="160"/>
      <c r="S634" s="160"/>
      <c r="T634" s="160"/>
      <c r="U634" s="160"/>
      <c r="V634" s="160"/>
      <c r="W634" s="160"/>
      <c r="X634" s="160"/>
      <c r="Y634" s="151"/>
      <c r="Z634" s="151"/>
      <c r="AA634" s="151"/>
      <c r="AB634" s="151"/>
      <c r="AC634" s="151"/>
      <c r="AD634" s="151"/>
      <c r="AE634" s="151"/>
      <c r="AF634" s="151"/>
      <c r="AG634" s="151" t="s">
        <v>192</v>
      </c>
      <c r="AH634" s="151">
        <v>0</v>
      </c>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row>
    <row r="635" spans="1:60" outlineLevel="1" x14ac:dyDescent="0.25">
      <c r="A635" s="158"/>
      <c r="B635" s="159"/>
      <c r="C635" s="195" t="s">
        <v>400</v>
      </c>
      <c r="D635" s="193"/>
      <c r="E635" s="194">
        <v>57.7</v>
      </c>
      <c r="F635" s="160"/>
      <c r="G635" s="160"/>
      <c r="H635" s="160"/>
      <c r="I635" s="160"/>
      <c r="J635" s="160"/>
      <c r="K635" s="160"/>
      <c r="L635" s="160"/>
      <c r="M635" s="160"/>
      <c r="N635" s="160"/>
      <c r="O635" s="160"/>
      <c r="P635" s="160"/>
      <c r="Q635" s="160"/>
      <c r="R635" s="160"/>
      <c r="S635" s="160"/>
      <c r="T635" s="160"/>
      <c r="U635" s="160"/>
      <c r="V635" s="160"/>
      <c r="W635" s="160"/>
      <c r="X635" s="160"/>
      <c r="Y635" s="151"/>
      <c r="Z635" s="151"/>
      <c r="AA635" s="151"/>
      <c r="AB635" s="151"/>
      <c r="AC635" s="151"/>
      <c r="AD635" s="151"/>
      <c r="AE635" s="151"/>
      <c r="AF635" s="151"/>
      <c r="AG635" s="151" t="s">
        <v>192</v>
      </c>
      <c r="AH635" s="151">
        <v>1</v>
      </c>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row>
    <row r="636" spans="1:60" outlineLevel="1" x14ac:dyDescent="0.25">
      <c r="A636" s="158"/>
      <c r="B636" s="159"/>
      <c r="C636" s="188" t="s">
        <v>583</v>
      </c>
      <c r="D636" s="164"/>
      <c r="E636" s="165"/>
      <c r="F636" s="160"/>
      <c r="G636" s="160"/>
      <c r="H636" s="160"/>
      <c r="I636" s="160"/>
      <c r="J636" s="160"/>
      <c r="K636" s="160"/>
      <c r="L636" s="160"/>
      <c r="M636" s="160"/>
      <c r="N636" s="160"/>
      <c r="O636" s="160"/>
      <c r="P636" s="160"/>
      <c r="Q636" s="160"/>
      <c r="R636" s="160"/>
      <c r="S636" s="160"/>
      <c r="T636" s="160"/>
      <c r="U636" s="160"/>
      <c r="V636" s="160"/>
      <c r="W636" s="160"/>
      <c r="X636" s="160"/>
      <c r="Y636" s="151"/>
      <c r="Z636" s="151"/>
      <c r="AA636" s="151"/>
      <c r="AB636" s="151"/>
      <c r="AC636" s="151"/>
      <c r="AD636" s="151"/>
      <c r="AE636" s="151"/>
      <c r="AF636" s="151"/>
      <c r="AG636" s="151" t="s">
        <v>192</v>
      </c>
      <c r="AH636" s="151">
        <v>0</v>
      </c>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row>
    <row r="637" spans="1:60" outlineLevel="1" x14ac:dyDescent="0.25">
      <c r="A637" s="158"/>
      <c r="B637" s="159"/>
      <c r="C637" s="188" t="s">
        <v>545</v>
      </c>
      <c r="D637" s="164"/>
      <c r="E637" s="165">
        <v>68.599999999999994</v>
      </c>
      <c r="F637" s="160"/>
      <c r="G637" s="160"/>
      <c r="H637" s="160"/>
      <c r="I637" s="160"/>
      <c r="J637" s="160"/>
      <c r="K637" s="160"/>
      <c r="L637" s="160"/>
      <c r="M637" s="160"/>
      <c r="N637" s="160"/>
      <c r="O637" s="160"/>
      <c r="P637" s="160"/>
      <c r="Q637" s="160"/>
      <c r="R637" s="160"/>
      <c r="S637" s="160"/>
      <c r="T637" s="160"/>
      <c r="U637" s="160"/>
      <c r="V637" s="160"/>
      <c r="W637" s="160"/>
      <c r="X637" s="160"/>
      <c r="Y637" s="151"/>
      <c r="Z637" s="151"/>
      <c r="AA637" s="151"/>
      <c r="AB637" s="151"/>
      <c r="AC637" s="151"/>
      <c r="AD637" s="151"/>
      <c r="AE637" s="151"/>
      <c r="AF637" s="151"/>
      <c r="AG637" s="151" t="s">
        <v>192</v>
      </c>
      <c r="AH637" s="151">
        <v>0</v>
      </c>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row>
    <row r="638" spans="1:60" outlineLevel="1" x14ac:dyDescent="0.25">
      <c r="A638" s="158"/>
      <c r="B638" s="159"/>
      <c r="C638" s="188" t="s">
        <v>546</v>
      </c>
      <c r="D638" s="164"/>
      <c r="E638" s="165">
        <v>35.9</v>
      </c>
      <c r="F638" s="160"/>
      <c r="G638" s="160"/>
      <c r="H638" s="160"/>
      <c r="I638" s="160"/>
      <c r="J638" s="160"/>
      <c r="K638" s="160"/>
      <c r="L638" s="160"/>
      <c r="M638" s="160"/>
      <c r="N638" s="160"/>
      <c r="O638" s="160"/>
      <c r="P638" s="160"/>
      <c r="Q638" s="160"/>
      <c r="R638" s="160"/>
      <c r="S638" s="160"/>
      <c r="T638" s="160"/>
      <c r="U638" s="160"/>
      <c r="V638" s="160"/>
      <c r="W638" s="160"/>
      <c r="X638" s="160"/>
      <c r="Y638" s="151"/>
      <c r="Z638" s="151"/>
      <c r="AA638" s="151"/>
      <c r="AB638" s="151"/>
      <c r="AC638" s="151"/>
      <c r="AD638" s="151"/>
      <c r="AE638" s="151"/>
      <c r="AF638" s="151"/>
      <c r="AG638" s="151" t="s">
        <v>192</v>
      </c>
      <c r="AH638" s="151">
        <v>0</v>
      </c>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row>
    <row r="639" spans="1:60" outlineLevel="1" x14ac:dyDescent="0.25">
      <c r="A639" s="158"/>
      <c r="B639" s="159"/>
      <c r="C639" s="188" t="s">
        <v>547</v>
      </c>
      <c r="D639" s="164"/>
      <c r="E639" s="165">
        <v>36.4</v>
      </c>
      <c r="F639" s="160"/>
      <c r="G639" s="160"/>
      <c r="H639" s="160"/>
      <c r="I639" s="160"/>
      <c r="J639" s="160"/>
      <c r="K639" s="160"/>
      <c r="L639" s="160"/>
      <c r="M639" s="160"/>
      <c r="N639" s="160"/>
      <c r="O639" s="160"/>
      <c r="P639" s="160"/>
      <c r="Q639" s="160"/>
      <c r="R639" s="160"/>
      <c r="S639" s="160"/>
      <c r="T639" s="160"/>
      <c r="U639" s="160"/>
      <c r="V639" s="160"/>
      <c r="W639" s="160"/>
      <c r="X639" s="160"/>
      <c r="Y639" s="151"/>
      <c r="Z639" s="151"/>
      <c r="AA639" s="151"/>
      <c r="AB639" s="151"/>
      <c r="AC639" s="151"/>
      <c r="AD639" s="151"/>
      <c r="AE639" s="151"/>
      <c r="AF639" s="151"/>
      <c r="AG639" s="151" t="s">
        <v>192</v>
      </c>
      <c r="AH639" s="151">
        <v>0</v>
      </c>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row>
    <row r="640" spans="1:60" outlineLevel="1" x14ac:dyDescent="0.25">
      <c r="A640" s="158"/>
      <c r="B640" s="159"/>
      <c r="C640" s="188" t="s">
        <v>548</v>
      </c>
      <c r="D640" s="164"/>
      <c r="E640" s="165">
        <v>98.3</v>
      </c>
      <c r="F640" s="160"/>
      <c r="G640" s="160"/>
      <c r="H640" s="160"/>
      <c r="I640" s="160"/>
      <c r="J640" s="160"/>
      <c r="K640" s="160"/>
      <c r="L640" s="160"/>
      <c r="M640" s="160"/>
      <c r="N640" s="160"/>
      <c r="O640" s="160"/>
      <c r="P640" s="160"/>
      <c r="Q640" s="160"/>
      <c r="R640" s="160"/>
      <c r="S640" s="160"/>
      <c r="T640" s="160"/>
      <c r="U640" s="160"/>
      <c r="V640" s="160"/>
      <c r="W640" s="160"/>
      <c r="X640" s="160"/>
      <c r="Y640" s="151"/>
      <c r="Z640" s="151"/>
      <c r="AA640" s="151"/>
      <c r="AB640" s="151"/>
      <c r="AC640" s="151"/>
      <c r="AD640" s="151"/>
      <c r="AE640" s="151"/>
      <c r="AF640" s="151"/>
      <c r="AG640" s="151" t="s">
        <v>192</v>
      </c>
      <c r="AH640" s="151">
        <v>0</v>
      </c>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row>
    <row r="641" spans="1:60" ht="20.399999999999999" outlineLevel="1" x14ac:dyDescent="0.25">
      <c r="A641" s="158"/>
      <c r="B641" s="159"/>
      <c r="C641" s="188" t="s">
        <v>584</v>
      </c>
      <c r="D641" s="164"/>
      <c r="E641" s="165">
        <v>15.5</v>
      </c>
      <c r="F641" s="160"/>
      <c r="G641" s="160"/>
      <c r="H641" s="160"/>
      <c r="I641" s="160"/>
      <c r="J641" s="160"/>
      <c r="K641" s="160"/>
      <c r="L641" s="160"/>
      <c r="M641" s="160"/>
      <c r="N641" s="160"/>
      <c r="O641" s="160"/>
      <c r="P641" s="160"/>
      <c r="Q641" s="160"/>
      <c r="R641" s="160"/>
      <c r="S641" s="160"/>
      <c r="T641" s="160"/>
      <c r="U641" s="160"/>
      <c r="V641" s="160"/>
      <c r="W641" s="160"/>
      <c r="X641" s="160"/>
      <c r="Y641" s="151"/>
      <c r="Z641" s="151"/>
      <c r="AA641" s="151"/>
      <c r="AB641" s="151"/>
      <c r="AC641" s="151"/>
      <c r="AD641" s="151"/>
      <c r="AE641" s="151"/>
      <c r="AF641" s="151"/>
      <c r="AG641" s="151" t="s">
        <v>192</v>
      </c>
      <c r="AH641" s="151">
        <v>0</v>
      </c>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row>
    <row r="642" spans="1:60" outlineLevel="1" x14ac:dyDescent="0.25">
      <c r="A642" s="158"/>
      <c r="B642" s="159"/>
      <c r="C642" s="188" t="s">
        <v>549</v>
      </c>
      <c r="D642" s="164"/>
      <c r="E642" s="165">
        <v>54.3</v>
      </c>
      <c r="F642" s="160"/>
      <c r="G642" s="160"/>
      <c r="H642" s="160"/>
      <c r="I642" s="160"/>
      <c r="J642" s="160"/>
      <c r="K642" s="160"/>
      <c r="L642" s="160"/>
      <c r="M642" s="160"/>
      <c r="N642" s="160"/>
      <c r="O642" s="160"/>
      <c r="P642" s="160"/>
      <c r="Q642" s="160"/>
      <c r="R642" s="160"/>
      <c r="S642" s="160"/>
      <c r="T642" s="160"/>
      <c r="U642" s="160"/>
      <c r="V642" s="160"/>
      <c r="W642" s="160"/>
      <c r="X642" s="160"/>
      <c r="Y642" s="151"/>
      <c r="Z642" s="151"/>
      <c r="AA642" s="151"/>
      <c r="AB642" s="151"/>
      <c r="AC642" s="151"/>
      <c r="AD642" s="151"/>
      <c r="AE642" s="151"/>
      <c r="AF642" s="151"/>
      <c r="AG642" s="151" t="s">
        <v>192</v>
      </c>
      <c r="AH642" s="151">
        <v>0</v>
      </c>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row>
    <row r="643" spans="1:60" outlineLevel="1" x14ac:dyDescent="0.25">
      <c r="A643" s="158"/>
      <c r="B643" s="159"/>
      <c r="C643" s="195" t="s">
        <v>400</v>
      </c>
      <c r="D643" s="193"/>
      <c r="E643" s="194">
        <v>309</v>
      </c>
      <c r="F643" s="160"/>
      <c r="G643" s="160"/>
      <c r="H643" s="160"/>
      <c r="I643" s="160"/>
      <c r="J643" s="160"/>
      <c r="K643" s="160"/>
      <c r="L643" s="160"/>
      <c r="M643" s="160"/>
      <c r="N643" s="160"/>
      <c r="O643" s="160"/>
      <c r="P643" s="160"/>
      <c r="Q643" s="160"/>
      <c r="R643" s="160"/>
      <c r="S643" s="160"/>
      <c r="T643" s="160"/>
      <c r="U643" s="160"/>
      <c r="V643" s="160"/>
      <c r="W643" s="160"/>
      <c r="X643" s="160"/>
      <c r="Y643" s="151"/>
      <c r="Z643" s="151"/>
      <c r="AA643" s="151"/>
      <c r="AB643" s="151"/>
      <c r="AC643" s="151"/>
      <c r="AD643" s="151"/>
      <c r="AE643" s="151"/>
      <c r="AF643" s="151"/>
      <c r="AG643" s="151" t="s">
        <v>192</v>
      </c>
      <c r="AH643" s="151">
        <v>1</v>
      </c>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row>
    <row r="644" spans="1:60" outlineLevel="1" x14ac:dyDescent="0.25">
      <c r="A644" s="158"/>
      <c r="B644" s="159"/>
      <c r="C644" s="188" t="s">
        <v>585</v>
      </c>
      <c r="D644" s="164"/>
      <c r="E644" s="165"/>
      <c r="F644" s="160"/>
      <c r="G644" s="160"/>
      <c r="H644" s="160"/>
      <c r="I644" s="160"/>
      <c r="J644" s="160"/>
      <c r="K644" s="160"/>
      <c r="L644" s="160"/>
      <c r="M644" s="160"/>
      <c r="N644" s="160"/>
      <c r="O644" s="160"/>
      <c r="P644" s="160"/>
      <c r="Q644" s="160"/>
      <c r="R644" s="160"/>
      <c r="S644" s="160"/>
      <c r="T644" s="160"/>
      <c r="U644" s="160"/>
      <c r="V644" s="160"/>
      <c r="W644" s="160"/>
      <c r="X644" s="160"/>
      <c r="Y644" s="151"/>
      <c r="Z644" s="151"/>
      <c r="AA644" s="151"/>
      <c r="AB644" s="151"/>
      <c r="AC644" s="151"/>
      <c r="AD644" s="151"/>
      <c r="AE644" s="151"/>
      <c r="AF644" s="151"/>
      <c r="AG644" s="151" t="s">
        <v>192</v>
      </c>
      <c r="AH644" s="151">
        <v>0</v>
      </c>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row>
    <row r="645" spans="1:60" outlineLevel="1" x14ac:dyDescent="0.25">
      <c r="A645" s="158"/>
      <c r="B645" s="159"/>
      <c r="C645" s="188" t="s">
        <v>586</v>
      </c>
      <c r="D645" s="164"/>
      <c r="E645" s="165">
        <v>120.02500000000001</v>
      </c>
      <c r="F645" s="160"/>
      <c r="G645" s="160"/>
      <c r="H645" s="160"/>
      <c r="I645" s="160"/>
      <c r="J645" s="160"/>
      <c r="K645" s="160"/>
      <c r="L645" s="160"/>
      <c r="M645" s="160"/>
      <c r="N645" s="160"/>
      <c r="O645" s="160"/>
      <c r="P645" s="160"/>
      <c r="Q645" s="160"/>
      <c r="R645" s="160"/>
      <c r="S645" s="160"/>
      <c r="T645" s="160"/>
      <c r="U645" s="160"/>
      <c r="V645" s="160"/>
      <c r="W645" s="160"/>
      <c r="X645" s="160"/>
      <c r="Y645" s="151"/>
      <c r="Z645" s="151"/>
      <c r="AA645" s="151"/>
      <c r="AB645" s="151"/>
      <c r="AC645" s="151"/>
      <c r="AD645" s="151"/>
      <c r="AE645" s="151"/>
      <c r="AF645" s="151"/>
      <c r="AG645" s="151" t="s">
        <v>192</v>
      </c>
      <c r="AH645" s="151">
        <v>0</v>
      </c>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row>
    <row r="646" spans="1:60" outlineLevel="1" x14ac:dyDescent="0.25">
      <c r="A646" s="158"/>
      <c r="B646" s="159"/>
      <c r="C646" s="188" t="s">
        <v>587</v>
      </c>
      <c r="D646" s="164"/>
      <c r="E646" s="165">
        <v>61.9</v>
      </c>
      <c r="F646" s="160"/>
      <c r="G646" s="160"/>
      <c r="H646" s="160"/>
      <c r="I646" s="160"/>
      <c r="J646" s="160"/>
      <c r="K646" s="160"/>
      <c r="L646" s="160"/>
      <c r="M646" s="160"/>
      <c r="N646" s="160"/>
      <c r="O646" s="160"/>
      <c r="P646" s="160"/>
      <c r="Q646" s="160"/>
      <c r="R646" s="160"/>
      <c r="S646" s="160"/>
      <c r="T646" s="160"/>
      <c r="U646" s="160"/>
      <c r="V646" s="160"/>
      <c r="W646" s="160"/>
      <c r="X646" s="160"/>
      <c r="Y646" s="151"/>
      <c r="Z646" s="151"/>
      <c r="AA646" s="151"/>
      <c r="AB646" s="151"/>
      <c r="AC646" s="151"/>
      <c r="AD646" s="151"/>
      <c r="AE646" s="151"/>
      <c r="AF646" s="151"/>
      <c r="AG646" s="151" t="s">
        <v>192</v>
      </c>
      <c r="AH646" s="151">
        <v>0</v>
      </c>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row>
    <row r="647" spans="1:60" outlineLevel="1" x14ac:dyDescent="0.25">
      <c r="A647" s="158"/>
      <c r="B647" s="159"/>
      <c r="C647" s="188" t="s">
        <v>588</v>
      </c>
      <c r="D647" s="164"/>
      <c r="E647" s="165">
        <v>61.05</v>
      </c>
      <c r="F647" s="160"/>
      <c r="G647" s="160"/>
      <c r="H647" s="160"/>
      <c r="I647" s="160"/>
      <c r="J647" s="160"/>
      <c r="K647" s="160"/>
      <c r="L647" s="160"/>
      <c r="M647" s="160"/>
      <c r="N647" s="160"/>
      <c r="O647" s="160"/>
      <c r="P647" s="160"/>
      <c r="Q647" s="160"/>
      <c r="R647" s="160"/>
      <c r="S647" s="160"/>
      <c r="T647" s="160"/>
      <c r="U647" s="160"/>
      <c r="V647" s="160"/>
      <c r="W647" s="160"/>
      <c r="X647" s="160"/>
      <c r="Y647" s="151"/>
      <c r="Z647" s="151"/>
      <c r="AA647" s="151"/>
      <c r="AB647" s="151"/>
      <c r="AC647" s="151"/>
      <c r="AD647" s="151"/>
      <c r="AE647" s="151"/>
      <c r="AF647" s="151"/>
      <c r="AG647" s="151" t="s">
        <v>192</v>
      </c>
      <c r="AH647" s="151">
        <v>0</v>
      </c>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row>
    <row r="648" spans="1:60" outlineLevel="1" x14ac:dyDescent="0.25">
      <c r="A648" s="158"/>
      <c r="B648" s="159"/>
      <c r="C648" s="188" t="s">
        <v>589</v>
      </c>
      <c r="D648" s="164"/>
      <c r="E648" s="165">
        <v>181.69</v>
      </c>
      <c r="F648" s="160"/>
      <c r="G648" s="160"/>
      <c r="H648" s="160"/>
      <c r="I648" s="160"/>
      <c r="J648" s="160"/>
      <c r="K648" s="160"/>
      <c r="L648" s="160"/>
      <c r="M648" s="160"/>
      <c r="N648" s="160"/>
      <c r="O648" s="160"/>
      <c r="P648" s="160"/>
      <c r="Q648" s="160"/>
      <c r="R648" s="160"/>
      <c r="S648" s="160"/>
      <c r="T648" s="160"/>
      <c r="U648" s="160"/>
      <c r="V648" s="160"/>
      <c r="W648" s="160"/>
      <c r="X648" s="160"/>
      <c r="Y648" s="151"/>
      <c r="Z648" s="151"/>
      <c r="AA648" s="151"/>
      <c r="AB648" s="151"/>
      <c r="AC648" s="151"/>
      <c r="AD648" s="151"/>
      <c r="AE648" s="151"/>
      <c r="AF648" s="151"/>
      <c r="AG648" s="151" t="s">
        <v>192</v>
      </c>
      <c r="AH648" s="151">
        <v>0</v>
      </c>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row>
    <row r="649" spans="1:60" outlineLevel="1" x14ac:dyDescent="0.25">
      <c r="A649" s="158"/>
      <c r="B649" s="159"/>
      <c r="C649" s="195" t="s">
        <v>400</v>
      </c>
      <c r="D649" s="193"/>
      <c r="E649" s="194">
        <v>424.66500000000002</v>
      </c>
      <c r="F649" s="160"/>
      <c r="G649" s="160"/>
      <c r="H649" s="160"/>
      <c r="I649" s="160"/>
      <c r="J649" s="160"/>
      <c r="K649" s="160"/>
      <c r="L649" s="160"/>
      <c r="M649" s="160"/>
      <c r="N649" s="160"/>
      <c r="O649" s="160"/>
      <c r="P649" s="160"/>
      <c r="Q649" s="160"/>
      <c r="R649" s="160"/>
      <c r="S649" s="160"/>
      <c r="T649" s="160"/>
      <c r="U649" s="160"/>
      <c r="V649" s="160"/>
      <c r="W649" s="160"/>
      <c r="X649" s="160"/>
      <c r="Y649" s="151"/>
      <c r="Z649" s="151"/>
      <c r="AA649" s="151"/>
      <c r="AB649" s="151"/>
      <c r="AC649" s="151"/>
      <c r="AD649" s="151"/>
      <c r="AE649" s="151"/>
      <c r="AF649" s="151"/>
      <c r="AG649" s="151" t="s">
        <v>192</v>
      </c>
      <c r="AH649" s="151">
        <v>1</v>
      </c>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row>
    <row r="650" spans="1:60" outlineLevel="1" x14ac:dyDescent="0.25">
      <c r="A650" s="177">
        <v>73</v>
      </c>
      <c r="B650" s="178" t="s">
        <v>691</v>
      </c>
      <c r="C650" s="187" t="s">
        <v>692</v>
      </c>
      <c r="D650" s="179" t="s">
        <v>276</v>
      </c>
      <c r="E650" s="180">
        <v>0.15675</v>
      </c>
      <c r="F650" s="181">
        <v>17100</v>
      </c>
      <c r="G650" s="182">
        <f>ROUND(E650*F650,2)</f>
        <v>2680.43</v>
      </c>
      <c r="H650" s="181"/>
      <c r="I650" s="182">
        <f>ROUND(E650*H650,2)</f>
        <v>0</v>
      </c>
      <c r="J650" s="181"/>
      <c r="K650" s="182">
        <f>ROUND(E650*J650,2)</f>
        <v>0</v>
      </c>
      <c r="L650" s="182">
        <v>21</v>
      </c>
      <c r="M650" s="182">
        <f>G650*(1+L650/100)</f>
        <v>3243.3202999999999</v>
      </c>
      <c r="N650" s="182">
        <v>0.55000000000000004</v>
      </c>
      <c r="O650" s="182">
        <f>ROUND(E650*N650,2)</f>
        <v>0.09</v>
      </c>
      <c r="P650" s="182">
        <v>0</v>
      </c>
      <c r="Q650" s="182">
        <f>ROUND(E650*P650,2)</f>
        <v>0</v>
      </c>
      <c r="R650" s="182" t="s">
        <v>514</v>
      </c>
      <c r="S650" s="182" t="s">
        <v>185</v>
      </c>
      <c r="T650" s="183" t="s">
        <v>185</v>
      </c>
      <c r="U650" s="160">
        <v>0</v>
      </c>
      <c r="V650" s="160">
        <f>ROUND(E650*U650,2)</f>
        <v>0</v>
      </c>
      <c r="W650" s="160"/>
      <c r="X650" s="160" t="s">
        <v>310</v>
      </c>
      <c r="Y650" s="151"/>
      <c r="Z650" s="151"/>
      <c r="AA650" s="151"/>
      <c r="AB650" s="151"/>
      <c r="AC650" s="151"/>
      <c r="AD650" s="151"/>
      <c r="AE650" s="151"/>
      <c r="AF650" s="151"/>
      <c r="AG650" s="151" t="s">
        <v>515</v>
      </c>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row>
    <row r="651" spans="1:60" outlineLevel="1" x14ac:dyDescent="0.25">
      <c r="A651" s="158"/>
      <c r="B651" s="159"/>
      <c r="C651" s="188" t="s">
        <v>350</v>
      </c>
      <c r="D651" s="164"/>
      <c r="E651" s="165"/>
      <c r="F651" s="160"/>
      <c r="G651" s="160"/>
      <c r="H651" s="160"/>
      <c r="I651" s="160"/>
      <c r="J651" s="160"/>
      <c r="K651" s="160"/>
      <c r="L651" s="160"/>
      <c r="M651" s="160"/>
      <c r="N651" s="160"/>
      <c r="O651" s="160"/>
      <c r="P651" s="160"/>
      <c r="Q651" s="160"/>
      <c r="R651" s="160"/>
      <c r="S651" s="160"/>
      <c r="T651" s="160"/>
      <c r="U651" s="160"/>
      <c r="V651" s="160"/>
      <c r="W651" s="160"/>
      <c r="X651" s="160"/>
      <c r="Y651" s="151"/>
      <c r="Z651" s="151"/>
      <c r="AA651" s="151"/>
      <c r="AB651" s="151"/>
      <c r="AC651" s="151"/>
      <c r="AD651" s="151"/>
      <c r="AE651" s="151"/>
      <c r="AF651" s="151"/>
      <c r="AG651" s="151" t="s">
        <v>192</v>
      </c>
      <c r="AH651" s="151">
        <v>0</v>
      </c>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row>
    <row r="652" spans="1:60" outlineLevel="1" x14ac:dyDescent="0.25">
      <c r="A652" s="158"/>
      <c r="B652" s="159"/>
      <c r="C652" s="188" t="s">
        <v>660</v>
      </c>
      <c r="D652" s="164"/>
      <c r="E652" s="165"/>
      <c r="F652" s="160"/>
      <c r="G652" s="160"/>
      <c r="H652" s="160"/>
      <c r="I652" s="160"/>
      <c r="J652" s="160"/>
      <c r="K652" s="160"/>
      <c r="L652" s="160"/>
      <c r="M652" s="160"/>
      <c r="N652" s="160"/>
      <c r="O652" s="160"/>
      <c r="P652" s="160"/>
      <c r="Q652" s="160"/>
      <c r="R652" s="160"/>
      <c r="S652" s="160"/>
      <c r="T652" s="160"/>
      <c r="U652" s="160"/>
      <c r="V652" s="160"/>
      <c r="W652" s="160"/>
      <c r="X652" s="160"/>
      <c r="Y652" s="151"/>
      <c r="Z652" s="151"/>
      <c r="AA652" s="151"/>
      <c r="AB652" s="151"/>
      <c r="AC652" s="151"/>
      <c r="AD652" s="151"/>
      <c r="AE652" s="151"/>
      <c r="AF652" s="151"/>
      <c r="AG652" s="151" t="s">
        <v>192</v>
      </c>
      <c r="AH652" s="151">
        <v>0</v>
      </c>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row>
    <row r="653" spans="1:60" outlineLevel="1" x14ac:dyDescent="0.25">
      <c r="A653" s="158"/>
      <c r="B653" s="159"/>
      <c r="C653" s="188" t="s">
        <v>661</v>
      </c>
      <c r="D653" s="164"/>
      <c r="E653" s="165">
        <v>2.4750000000000001E-2</v>
      </c>
      <c r="F653" s="160"/>
      <c r="G653" s="160"/>
      <c r="H653" s="160"/>
      <c r="I653" s="160"/>
      <c r="J653" s="160"/>
      <c r="K653" s="160"/>
      <c r="L653" s="160"/>
      <c r="M653" s="160"/>
      <c r="N653" s="160"/>
      <c r="O653" s="160"/>
      <c r="P653" s="160"/>
      <c r="Q653" s="160"/>
      <c r="R653" s="160"/>
      <c r="S653" s="160"/>
      <c r="T653" s="160"/>
      <c r="U653" s="160"/>
      <c r="V653" s="160"/>
      <c r="W653" s="160"/>
      <c r="X653" s="160"/>
      <c r="Y653" s="151"/>
      <c r="Z653" s="151"/>
      <c r="AA653" s="151"/>
      <c r="AB653" s="151"/>
      <c r="AC653" s="151"/>
      <c r="AD653" s="151"/>
      <c r="AE653" s="151"/>
      <c r="AF653" s="151"/>
      <c r="AG653" s="151" t="s">
        <v>192</v>
      </c>
      <c r="AH653" s="151">
        <v>0</v>
      </c>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row>
    <row r="654" spans="1:60" outlineLevel="1" x14ac:dyDescent="0.25">
      <c r="A654" s="158"/>
      <c r="B654" s="159"/>
      <c r="C654" s="188" t="s">
        <v>662</v>
      </c>
      <c r="D654" s="164"/>
      <c r="E654" s="165">
        <v>2.4750000000000001E-2</v>
      </c>
      <c r="F654" s="160"/>
      <c r="G654" s="160"/>
      <c r="H654" s="160"/>
      <c r="I654" s="160"/>
      <c r="J654" s="160"/>
      <c r="K654" s="160"/>
      <c r="L654" s="160"/>
      <c r="M654" s="160"/>
      <c r="N654" s="160"/>
      <c r="O654" s="160"/>
      <c r="P654" s="160"/>
      <c r="Q654" s="160"/>
      <c r="R654" s="160"/>
      <c r="S654" s="160"/>
      <c r="T654" s="160"/>
      <c r="U654" s="160"/>
      <c r="V654" s="160"/>
      <c r="W654" s="160"/>
      <c r="X654" s="160"/>
      <c r="Y654" s="151"/>
      <c r="Z654" s="151"/>
      <c r="AA654" s="151"/>
      <c r="AB654" s="151"/>
      <c r="AC654" s="151"/>
      <c r="AD654" s="151"/>
      <c r="AE654" s="151"/>
      <c r="AF654" s="151"/>
      <c r="AG654" s="151" t="s">
        <v>192</v>
      </c>
      <c r="AH654" s="151">
        <v>0</v>
      </c>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row>
    <row r="655" spans="1:60" outlineLevel="1" x14ac:dyDescent="0.25">
      <c r="A655" s="158"/>
      <c r="B655" s="159"/>
      <c r="C655" s="188" t="s">
        <v>663</v>
      </c>
      <c r="D655" s="164"/>
      <c r="E655" s="165">
        <v>2.4750000000000001E-2</v>
      </c>
      <c r="F655" s="160"/>
      <c r="G655" s="160"/>
      <c r="H655" s="160"/>
      <c r="I655" s="160"/>
      <c r="J655" s="160"/>
      <c r="K655" s="160"/>
      <c r="L655" s="160"/>
      <c r="M655" s="160"/>
      <c r="N655" s="160"/>
      <c r="O655" s="160"/>
      <c r="P655" s="160"/>
      <c r="Q655" s="160"/>
      <c r="R655" s="160"/>
      <c r="S655" s="160"/>
      <c r="T655" s="160"/>
      <c r="U655" s="160"/>
      <c r="V655" s="160"/>
      <c r="W655" s="160"/>
      <c r="X655" s="160"/>
      <c r="Y655" s="151"/>
      <c r="Z655" s="151"/>
      <c r="AA655" s="151"/>
      <c r="AB655" s="151"/>
      <c r="AC655" s="151"/>
      <c r="AD655" s="151"/>
      <c r="AE655" s="151"/>
      <c r="AF655" s="151"/>
      <c r="AG655" s="151" t="s">
        <v>192</v>
      </c>
      <c r="AH655" s="151">
        <v>0</v>
      </c>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row>
    <row r="656" spans="1:60" outlineLevel="1" x14ac:dyDescent="0.25">
      <c r="A656" s="158"/>
      <c r="B656" s="159"/>
      <c r="C656" s="188" t="s">
        <v>664</v>
      </c>
      <c r="D656" s="164"/>
      <c r="E656" s="165">
        <v>8.2500000000000004E-2</v>
      </c>
      <c r="F656" s="160"/>
      <c r="G656" s="160"/>
      <c r="H656" s="160"/>
      <c r="I656" s="160"/>
      <c r="J656" s="160"/>
      <c r="K656" s="160"/>
      <c r="L656" s="160"/>
      <c r="M656" s="160"/>
      <c r="N656" s="160"/>
      <c r="O656" s="160"/>
      <c r="P656" s="160"/>
      <c r="Q656" s="160"/>
      <c r="R656" s="160"/>
      <c r="S656" s="160"/>
      <c r="T656" s="160"/>
      <c r="U656" s="160"/>
      <c r="V656" s="160"/>
      <c r="W656" s="160"/>
      <c r="X656" s="160"/>
      <c r="Y656" s="151"/>
      <c r="Z656" s="151"/>
      <c r="AA656" s="151"/>
      <c r="AB656" s="151"/>
      <c r="AC656" s="151"/>
      <c r="AD656" s="151"/>
      <c r="AE656" s="151"/>
      <c r="AF656" s="151"/>
      <c r="AG656" s="151" t="s">
        <v>192</v>
      </c>
      <c r="AH656" s="151">
        <v>0</v>
      </c>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row>
    <row r="657" spans="1:60" outlineLevel="1" x14ac:dyDescent="0.25">
      <c r="A657" s="158"/>
      <c r="B657" s="159"/>
      <c r="C657" s="195" t="s">
        <v>400</v>
      </c>
      <c r="D657" s="193"/>
      <c r="E657" s="194">
        <v>0.15675</v>
      </c>
      <c r="F657" s="160"/>
      <c r="G657" s="160"/>
      <c r="H657" s="160"/>
      <c r="I657" s="160"/>
      <c r="J657" s="160"/>
      <c r="K657" s="160"/>
      <c r="L657" s="160"/>
      <c r="M657" s="160"/>
      <c r="N657" s="160"/>
      <c r="O657" s="160"/>
      <c r="P657" s="160"/>
      <c r="Q657" s="160"/>
      <c r="R657" s="160"/>
      <c r="S657" s="160"/>
      <c r="T657" s="160"/>
      <c r="U657" s="160"/>
      <c r="V657" s="160"/>
      <c r="W657" s="160"/>
      <c r="X657" s="160"/>
      <c r="Y657" s="151"/>
      <c r="Z657" s="151"/>
      <c r="AA657" s="151"/>
      <c r="AB657" s="151"/>
      <c r="AC657" s="151"/>
      <c r="AD657" s="151"/>
      <c r="AE657" s="151"/>
      <c r="AF657" s="151"/>
      <c r="AG657" s="151" t="s">
        <v>192</v>
      </c>
      <c r="AH657" s="151">
        <v>1</v>
      </c>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row>
    <row r="658" spans="1:60" outlineLevel="1" x14ac:dyDescent="0.25">
      <c r="A658" s="177">
        <v>74</v>
      </c>
      <c r="B658" s="178" t="s">
        <v>693</v>
      </c>
      <c r="C658" s="187" t="s">
        <v>694</v>
      </c>
      <c r="D658" s="179" t="s">
        <v>276</v>
      </c>
      <c r="E658" s="180">
        <v>0.78210000000000002</v>
      </c>
      <c r="F658" s="181">
        <v>23676</v>
      </c>
      <c r="G658" s="182">
        <f>ROUND(E658*F658,2)</f>
        <v>18517</v>
      </c>
      <c r="H658" s="181"/>
      <c r="I658" s="182">
        <f>ROUND(E658*H658,2)</f>
        <v>0</v>
      </c>
      <c r="J658" s="181"/>
      <c r="K658" s="182">
        <f>ROUND(E658*J658,2)</f>
        <v>0</v>
      </c>
      <c r="L658" s="182">
        <v>21</v>
      </c>
      <c r="M658" s="182">
        <f>G658*(1+L658/100)</f>
        <v>22405.57</v>
      </c>
      <c r="N658" s="182">
        <v>0.55000000000000004</v>
      </c>
      <c r="O658" s="182">
        <f>ROUND(E658*N658,2)</f>
        <v>0.43</v>
      </c>
      <c r="P658" s="182">
        <v>0</v>
      </c>
      <c r="Q658" s="182">
        <f>ROUND(E658*P658,2)</f>
        <v>0</v>
      </c>
      <c r="R658" s="182" t="s">
        <v>514</v>
      </c>
      <c r="S658" s="182" t="s">
        <v>185</v>
      </c>
      <c r="T658" s="183" t="s">
        <v>185</v>
      </c>
      <c r="U658" s="160">
        <v>0</v>
      </c>
      <c r="V658" s="160">
        <f>ROUND(E658*U658,2)</f>
        <v>0</v>
      </c>
      <c r="W658" s="160"/>
      <c r="X658" s="160" t="s">
        <v>310</v>
      </c>
      <c r="Y658" s="151"/>
      <c r="Z658" s="151"/>
      <c r="AA658" s="151"/>
      <c r="AB658" s="151"/>
      <c r="AC658" s="151"/>
      <c r="AD658" s="151"/>
      <c r="AE658" s="151"/>
      <c r="AF658" s="151"/>
      <c r="AG658" s="151" t="s">
        <v>515</v>
      </c>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row>
    <row r="659" spans="1:60" outlineLevel="1" x14ac:dyDescent="0.25">
      <c r="A659" s="158"/>
      <c r="B659" s="159"/>
      <c r="C659" s="188" t="s">
        <v>350</v>
      </c>
      <c r="D659" s="164"/>
      <c r="E659" s="165"/>
      <c r="F659" s="160"/>
      <c r="G659" s="160"/>
      <c r="H659" s="160"/>
      <c r="I659" s="160"/>
      <c r="J659" s="160"/>
      <c r="K659" s="160"/>
      <c r="L659" s="160"/>
      <c r="M659" s="160"/>
      <c r="N659" s="160"/>
      <c r="O659" s="160"/>
      <c r="P659" s="160"/>
      <c r="Q659" s="160"/>
      <c r="R659" s="160"/>
      <c r="S659" s="160"/>
      <c r="T659" s="160"/>
      <c r="U659" s="160"/>
      <c r="V659" s="160"/>
      <c r="W659" s="160"/>
      <c r="X659" s="160"/>
      <c r="Y659" s="151"/>
      <c r="Z659" s="151"/>
      <c r="AA659" s="151"/>
      <c r="AB659" s="151"/>
      <c r="AC659" s="151"/>
      <c r="AD659" s="151"/>
      <c r="AE659" s="151"/>
      <c r="AF659" s="151"/>
      <c r="AG659" s="151" t="s">
        <v>192</v>
      </c>
      <c r="AH659" s="151">
        <v>0</v>
      </c>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row>
    <row r="660" spans="1:60" outlineLevel="1" x14ac:dyDescent="0.25">
      <c r="A660" s="158"/>
      <c r="B660" s="159"/>
      <c r="C660" s="188" t="s">
        <v>579</v>
      </c>
      <c r="D660" s="164"/>
      <c r="E660" s="165"/>
      <c r="F660" s="160"/>
      <c r="G660" s="160"/>
      <c r="H660" s="160"/>
      <c r="I660" s="160"/>
      <c r="J660" s="160"/>
      <c r="K660" s="160"/>
      <c r="L660" s="160"/>
      <c r="M660" s="160"/>
      <c r="N660" s="160"/>
      <c r="O660" s="160"/>
      <c r="P660" s="160"/>
      <c r="Q660" s="160"/>
      <c r="R660" s="160"/>
      <c r="S660" s="160"/>
      <c r="T660" s="160"/>
      <c r="U660" s="160"/>
      <c r="V660" s="160"/>
      <c r="W660" s="160"/>
      <c r="X660" s="160"/>
      <c r="Y660" s="151"/>
      <c r="Z660" s="151"/>
      <c r="AA660" s="151"/>
      <c r="AB660" s="151"/>
      <c r="AC660" s="151"/>
      <c r="AD660" s="151"/>
      <c r="AE660" s="151"/>
      <c r="AF660" s="151"/>
      <c r="AG660" s="151" t="s">
        <v>192</v>
      </c>
      <c r="AH660" s="151">
        <v>0</v>
      </c>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row>
    <row r="661" spans="1:60" outlineLevel="1" x14ac:dyDescent="0.25">
      <c r="A661" s="158"/>
      <c r="B661" s="159"/>
      <c r="C661" s="188" t="s">
        <v>653</v>
      </c>
      <c r="D661" s="164"/>
      <c r="E661" s="165">
        <v>0.17599999999999999</v>
      </c>
      <c r="F661" s="160"/>
      <c r="G661" s="160"/>
      <c r="H661" s="160"/>
      <c r="I661" s="160"/>
      <c r="J661" s="160"/>
      <c r="K661" s="160"/>
      <c r="L661" s="160"/>
      <c r="M661" s="160"/>
      <c r="N661" s="160"/>
      <c r="O661" s="160"/>
      <c r="P661" s="160"/>
      <c r="Q661" s="160"/>
      <c r="R661" s="160"/>
      <c r="S661" s="160"/>
      <c r="T661" s="160"/>
      <c r="U661" s="160"/>
      <c r="V661" s="160"/>
      <c r="W661" s="160"/>
      <c r="X661" s="160"/>
      <c r="Y661" s="151"/>
      <c r="Z661" s="151"/>
      <c r="AA661" s="151"/>
      <c r="AB661" s="151"/>
      <c r="AC661" s="151"/>
      <c r="AD661" s="151"/>
      <c r="AE661" s="151"/>
      <c r="AF661" s="151"/>
      <c r="AG661" s="151" t="s">
        <v>192</v>
      </c>
      <c r="AH661" s="151">
        <v>0</v>
      </c>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row>
    <row r="662" spans="1:60" outlineLevel="1" x14ac:dyDescent="0.25">
      <c r="A662" s="158"/>
      <c r="B662" s="159"/>
      <c r="C662" s="188" t="s">
        <v>654</v>
      </c>
      <c r="D662" s="164"/>
      <c r="E662" s="165">
        <v>8.3599999999999994E-2</v>
      </c>
      <c r="F662" s="160"/>
      <c r="G662" s="160"/>
      <c r="H662" s="160"/>
      <c r="I662" s="160"/>
      <c r="J662" s="160"/>
      <c r="K662" s="160"/>
      <c r="L662" s="160"/>
      <c r="M662" s="160"/>
      <c r="N662" s="160"/>
      <c r="O662" s="160"/>
      <c r="P662" s="160"/>
      <c r="Q662" s="160"/>
      <c r="R662" s="160"/>
      <c r="S662" s="160"/>
      <c r="T662" s="160"/>
      <c r="U662" s="160"/>
      <c r="V662" s="160"/>
      <c r="W662" s="160"/>
      <c r="X662" s="160"/>
      <c r="Y662" s="151"/>
      <c r="Z662" s="151"/>
      <c r="AA662" s="151"/>
      <c r="AB662" s="151"/>
      <c r="AC662" s="151"/>
      <c r="AD662" s="151"/>
      <c r="AE662" s="151"/>
      <c r="AF662" s="151"/>
      <c r="AG662" s="151" t="s">
        <v>192</v>
      </c>
      <c r="AH662" s="151">
        <v>0</v>
      </c>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row>
    <row r="663" spans="1:60" outlineLevel="1" x14ac:dyDescent="0.25">
      <c r="A663" s="158"/>
      <c r="B663" s="159"/>
      <c r="C663" s="195" t="s">
        <v>400</v>
      </c>
      <c r="D663" s="193"/>
      <c r="E663" s="194">
        <v>0.2596</v>
      </c>
      <c r="F663" s="160"/>
      <c r="G663" s="160"/>
      <c r="H663" s="160"/>
      <c r="I663" s="160"/>
      <c r="J663" s="160"/>
      <c r="K663" s="160"/>
      <c r="L663" s="160"/>
      <c r="M663" s="160"/>
      <c r="N663" s="160"/>
      <c r="O663" s="160"/>
      <c r="P663" s="160"/>
      <c r="Q663" s="160"/>
      <c r="R663" s="160"/>
      <c r="S663" s="160"/>
      <c r="T663" s="160"/>
      <c r="U663" s="160"/>
      <c r="V663" s="160"/>
      <c r="W663" s="160"/>
      <c r="X663" s="160"/>
      <c r="Y663" s="151"/>
      <c r="Z663" s="151"/>
      <c r="AA663" s="151"/>
      <c r="AB663" s="151"/>
      <c r="AC663" s="151"/>
      <c r="AD663" s="151"/>
      <c r="AE663" s="151"/>
      <c r="AF663" s="151"/>
      <c r="AG663" s="151" t="s">
        <v>192</v>
      </c>
      <c r="AH663" s="151">
        <v>1</v>
      </c>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row>
    <row r="664" spans="1:60" outlineLevel="1" x14ac:dyDescent="0.25">
      <c r="A664" s="158"/>
      <c r="B664" s="159"/>
      <c r="C664" s="188" t="s">
        <v>350</v>
      </c>
      <c r="D664" s="164"/>
      <c r="E664" s="165"/>
      <c r="F664" s="160"/>
      <c r="G664" s="160"/>
      <c r="H664" s="160"/>
      <c r="I664" s="160"/>
      <c r="J664" s="160"/>
      <c r="K664" s="160"/>
      <c r="L664" s="160"/>
      <c r="M664" s="160"/>
      <c r="N664" s="160"/>
      <c r="O664" s="160"/>
      <c r="P664" s="160"/>
      <c r="Q664" s="160"/>
      <c r="R664" s="160"/>
      <c r="S664" s="160"/>
      <c r="T664" s="160"/>
      <c r="U664" s="160"/>
      <c r="V664" s="160"/>
      <c r="W664" s="160"/>
      <c r="X664" s="160"/>
      <c r="Y664" s="151"/>
      <c r="Z664" s="151"/>
      <c r="AA664" s="151"/>
      <c r="AB664" s="151"/>
      <c r="AC664" s="151"/>
      <c r="AD664" s="151"/>
      <c r="AE664" s="151"/>
      <c r="AF664" s="151"/>
      <c r="AG664" s="151" t="s">
        <v>192</v>
      </c>
      <c r="AH664" s="151">
        <v>0</v>
      </c>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row>
    <row r="665" spans="1:60" outlineLevel="1" x14ac:dyDescent="0.25">
      <c r="A665" s="158"/>
      <c r="B665" s="159"/>
      <c r="C665" s="188" t="s">
        <v>655</v>
      </c>
      <c r="D665" s="164"/>
      <c r="E665" s="165"/>
      <c r="F665" s="160"/>
      <c r="G665" s="160"/>
      <c r="H665" s="160"/>
      <c r="I665" s="160"/>
      <c r="J665" s="160"/>
      <c r="K665" s="160"/>
      <c r="L665" s="160"/>
      <c r="M665" s="160"/>
      <c r="N665" s="160"/>
      <c r="O665" s="160"/>
      <c r="P665" s="160"/>
      <c r="Q665" s="160"/>
      <c r="R665" s="160"/>
      <c r="S665" s="160"/>
      <c r="T665" s="160"/>
      <c r="U665" s="160"/>
      <c r="V665" s="160"/>
      <c r="W665" s="160"/>
      <c r="X665" s="160"/>
      <c r="Y665" s="151"/>
      <c r="Z665" s="151"/>
      <c r="AA665" s="151"/>
      <c r="AB665" s="151"/>
      <c r="AC665" s="151"/>
      <c r="AD665" s="151"/>
      <c r="AE665" s="151"/>
      <c r="AF665" s="151"/>
      <c r="AG665" s="151" t="s">
        <v>192</v>
      </c>
      <c r="AH665" s="151">
        <v>0</v>
      </c>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row>
    <row r="666" spans="1:60" outlineLevel="1" x14ac:dyDescent="0.25">
      <c r="A666" s="158"/>
      <c r="B666" s="159"/>
      <c r="C666" s="188" t="s">
        <v>656</v>
      </c>
      <c r="D666" s="164"/>
      <c r="E666" s="165">
        <v>8.2500000000000004E-2</v>
      </c>
      <c r="F666" s="160"/>
      <c r="G666" s="160"/>
      <c r="H666" s="160"/>
      <c r="I666" s="160"/>
      <c r="J666" s="160"/>
      <c r="K666" s="160"/>
      <c r="L666" s="160"/>
      <c r="M666" s="160"/>
      <c r="N666" s="160"/>
      <c r="O666" s="160"/>
      <c r="P666" s="160"/>
      <c r="Q666" s="160"/>
      <c r="R666" s="160"/>
      <c r="S666" s="160"/>
      <c r="T666" s="160"/>
      <c r="U666" s="160"/>
      <c r="V666" s="160"/>
      <c r="W666" s="160"/>
      <c r="X666" s="160"/>
      <c r="Y666" s="151"/>
      <c r="Z666" s="151"/>
      <c r="AA666" s="151"/>
      <c r="AB666" s="151"/>
      <c r="AC666" s="151"/>
      <c r="AD666" s="151"/>
      <c r="AE666" s="151"/>
      <c r="AF666" s="151"/>
      <c r="AG666" s="151" t="s">
        <v>192</v>
      </c>
      <c r="AH666" s="151">
        <v>0</v>
      </c>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row>
    <row r="667" spans="1:60" outlineLevel="1" x14ac:dyDescent="0.25">
      <c r="A667" s="158"/>
      <c r="B667" s="159"/>
      <c r="C667" s="188" t="s">
        <v>657</v>
      </c>
      <c r="D667" s="164"/>
      <c r="E667" s="165">
        <v>8.2500000000000004E-2</v>
      </c>
      <c r="F667" s="160"/>
      <c r="G667" s="160"/>
      <c r="H667" s="160"/>
      <c r="I667" s="160"/>
      <c r="J667" s="160"/>
      <c r="K667" s="160"/>
      <c r="L667" s="160"/>
      <c r="M667" s="160"/>
      <c r="N667" s="160"/>
      <c r="O667" s="160"/>
      <c r="P667" s="160"/>
      <c r="Q667" s="160"/>
      <c r="R667" s="160"/>
      <c r="S667" s="160"/>
      <c r="T667" s="160"/>
      <c r="U667" s="160"/>
      <c r="V667" s="160"/>
      <c r="W667" s="160"/>
      <c r="X667" s="160"/>
      <c r="Y667" s="151"/>
      <c r="Z667" s="151"/>
      <c r="AA667" s="151"/>
      <c r="AB667" s="151"/>
      <c r="AC667" s="151"/>
      <c r="AD667" s="151"/>
      <c r="AE667" s="151"/>
      <c r="AF667" s="151"/>
      <c r="AG667" s="151" t="s">
        <v>192</v>
      </c>
      <c r="AH667" s="151">
        <v>0</v>
      </c>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row>
    <row r="668" spans="1:60" outlineLevel="1" x14ac:dyDescent="0.25">
      <c r="A668" s="158"/>
      <c r="B668" s="159"/>
      <c r="C668" s="188" t="s">
        <v>658</v>
      </c>
      <c r="D668" s="164"/>
      <c r="E668" s="165">
        <v>8.2500000000000004E-2</v>
      </c>
      <c r="F668" s="160"/>
      <c r="G668" s="160"/>
      <c r="H668" s="160"/>
      <c r="I668" s="160"/>
      <c r="J668" s="160"/>
      <c r="K668" s="160"/>
      <c r="L668" s="160"/>
      <c r="M668" s="160"/>
      <c r="N668" s="160"/>
      <c r="O668" s="160"/>
      <c r="P668" s="160"/>
      <c r="Q668" s="160"/>
      <c r="R668" s="160"/>
      <c r="S668" s="160"/>
      <c r="T668" s="160"/>
      <c r="U668" s="160"/>
      <c r="V668" s="160"/>
      <c r="W668" s="160"/>
      <c r="X668" s="160"/>
      <c r="Y668" s="151"/>
      <c r="Z668" s="151"/>
      <c r="AA668" s="151"/>
      <c r="AB668" s="151"/>
      <c r="AC668" s="151"/>
      <c r="AD668" s="151"/>
      <c r="AE668" s="151"/>
      <c r="AF668" s="151"/>
      <c r="AG668" s="151" t="s">
        <v>192</v>
      </c>
      <c r="AH668" s="151">
        <v>0</v>
      </c>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row>
    <row r="669" spans="1:60" outlineLevel="1" x14ac:dyDescent="0.25">
      <c r="A669" s="158"/>
      <c r="B669" s="159"/>
      <c r="C669" s="188" t="s">
        <v>659</v>
      </c>
      <c r="D669" s="164"/>
      <c r="E669" s="165">
        <v>0.27500000000000002</v>
      </c>
      <c r="F669" s="160"/>
      <c r="G669" s="160"/>
      <c r="H669" s="160"/>
      <c r="I669" s="160"/>
      <c r="J669" s="160"/>
      <c r="K669" s="160"/>
      <c r="L669" s="160"/>
      <c r="M669" s="160"/>
      <c r="N669" s="160"/>
      <c r="O669" s="160"/>
      <c r="P669" s="160"/>
      <c r="Q669" s="160"/>
      <c r="R669" s="160"/>
      <c r="S669" s="160"/>
      <c r="T669" s="160"/>
      <c r="U669" s="160"/>
      <c r="V669" s="160"/>
      <c r="W669" s="160"/>
      <c r="X669" s="160"/>
      <c r="Y669" s="151"/>
      <c r="Z669" s="151"/>
      <c r="AA669" s="151"/>
      <c r="AB669" s="151"/>
      <c r="AC669" s="151"/>
      <c r="AD669" s="151"/>
      <c r="AE669" s="151"/>
      <c r="AF669" s="151"/>
      <c r="AG669" s="151" t="s">
        <v>192</v>
      </c>
      <c r="AH669" s="151">
        <v>0</v>
      </c>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row>
    <row r="670" spans="1:60" outlineLevel="1" x14ac:dyDescent="0.25">
      <c r="A670" s="158"/>
      <c r="B670" s="159"/>
      <c r="C670" s="195" t="s">
        <v>400</v>
      </c>
      <c r="D670" s="193"/>
      <c r="E670" s="194">
        <v>0.52249999999999996</v>
      </c>
      <c r="F670" s="160"/>
      <c r="G670" s="160"/>
      <c r="H670" s="160"/>
      <c r="I670" s="160"/>
      <c r="J670" s="160"/>
      <c r="K670" s="160"/>
      <c r="L670" s="160"/>
      <c r="M670" s="160"/>
      <c r="N670" s="160"/>
      <c r="O670" s="160"/>
      <c r="P670" s="160"/>
      <c r="Q670" s="160"/>
      <c r="R670" s="160"/>
      <c r="S670" s="160"/>
      <c r="T670" s="160"/>
      <c r="U670" s="160"/>
      <c r="V670" s="160"/>
      <c r="W670" s="160"/>
      <c r="X670" s="160"/>
      <c r="Y670" s="151"/>
      <c r="Z670" s="151"/>
      <c r="AA670" s="151"/>
      <c r="AB670" s="151"/>
      <c r="AC670" s="151"/>
      <c r="AD670" s="151"/>
      <c r="AE670" s="151"/>
      <c r="AF670" s="151"/>
      <c r="AG670" s="151" t="s">
        <v>192</v>
      </c>
      <c r="AH670" s="151">
        <v>1</v>
      </c>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row>
    <row r="671" spans="1:60" outlineLevel="1" x14ac:dyDescent="0.25">
      <c r="A671" s="177">
        <v>75</v>
      </c>
      <c r="B671" s="178" t="s">
        <v>695</v>
      </c>
      <c r="C671" s="187" t="s">
        <v>696</v>
      </c>
      <c r="D671" s="179" t="s">
        <v>276</v>
      </c>
      <c r="E671" s="180">
        <v>0.60192000000000001</v>
      </c>
      <c r="F671" s="181">
        <v>16620</v>
      </c>
      <c r="G671" s="182">
        <f>ROUND(E671*F671,2)</f>
        <v>10003.91</v>
      </c>
      <c r="H671" s="181"/>
      <c r="I671" s="182">
        <f>ROUND(E671*H671,2)</f>
        <v>0</v>
      </c>
      <c r="J671" s="181"/>
      <c r="K671" s="182">
        <f>ROUND(E671*J671,2)</f>
        <v>0</v>
      </c>
      <c r="L671" s="182">
        <v>21</v>
      </c>
      <c r="M671" s="182">
        <f>G671*(1+L671/100)</f>
        <v>12104.731099999999</v>
      </c>
      <c r="N671" s="182">
        <v>0.55000000000000004</v>
      </c>
      <c r="O671" s="182">
        <f>ROUND(E671*N671,2)</f>
        <v>0.33</v>
      </c>
      <c r="P671" s="182">
        <v>0</v>
      </c>
      <c r="Q671" s="182">
        <f>ROUND(E671*P671,2)</f>
        <v>0</v>
      </c>
      <c r="R671" s="182" t="s">
        <v>514</v>
      </c>
      <c r="S671" s="182" t="s">
        <v>185</v>
      </c>
      <c r="T671" s="183" t="s">
        <v>185</v>
      </c>
      <c r="U671" s="160">
        <v>0</v>
      </c>
      <c r="V671" s="160">
        <f>ROUND(E671*U671,2)</f>
        <v>0</v>
      </c>
      <c r="W671" s="160"/>
      <c r="X671" s="160" t="s">
        <v>310</v>
      </c>
      <c r="Y671" s="151"/>
      <c r="Z671" s="151"/>
      <c r="AA671" s="151"/>
      <c r="AB671" s="151"/>
      <c r="AC671" s="151"/>
      <c r="AD671" s="151"/>
      <c r="AE671" s="151"/>
      <c r="AF671" s="151"/>
      <c r="AG671" s="151" t="s">
        <v>515</v>
      </c>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row>
    <row r="672" spans="1:60" outlineLevel="1" x14ac:dyDescent="0.25">
      <c r="A672" s="158"/>
      <c r="B672" s="159"/>
      <c r="C672" s="188" t="s">
        <v>350</v>
      </c>
      <c r="D672" s="164"/>
      <c r="E672" s="165"/>
      <c r="F672" s="160"/>
      <c r="G672" s="160"/>
      <c r="H672" s="160"/>
      <c r="I672" s="160"/>
      <c r="J672" s="160"/>
      <c r="K672" s="160"/>
      <c r="L672" s="160"/>
      <c r="M672" s="160"/>
      <c r="N672" s="160"/>
      <c r="O672" s="160"/>
      <c r="P672" s="160"/>
      <c r="Q672" s="160"/>
      <c r="R672" s="160"/>
      <c r="S672" s="160"/>
      <c r="T672" s="160"/>
      <c r="U672" s="160"/>
      <c r="V672" s="160"/>
      <c r="W672" s="160"/>
      <c r="X672" s="160"/>
      <c r="Y672" s="151"/>
      <c r="Z672" s="151"/>
      <c r="AA672" s="151"/>
      <c r="AB672" s="151"/>
      <c r="AC672" s="151"/>
      <c r="AD672" s="151"/>
      <c r="AE672" s="151"/>
      <c r="AF672" s="151"/>
      <c r="AG672" s="151" t="s">
        <v>192</v>
      </c>
      <c r="AH672" s="151">
        <v>0</v>
      </c>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row>
    <row r="673" spans="1:60" outlineLevel="1" x14ac:dyDescent="0.25">
      <c r="A673" s="158"/>
      <c r="B673" s="159"/>
      <c r="C673" s="188" t="s">
        <v>676</v>
      </c>
      <c r="D673" s="164"/>
      <c r="E673" s="165">
        <v>0.60192000000000001</v>
      </c>
      <c r="F673" s="160"/>
      <c r="G673" s="160"/>
      <c r="H673" s="160"/>
      <c r="I673" s="160"/>
      <c r="J673" s="160"/>
      <c r="K673" s="160"/>
      <c r="L673" s="160"/>
      <c r="M673" s="160"/>
      <c r="N673" s="160"/>
      <c r="O673" s="160"/>
      <c r="P673" s="160"/>
      <c r="Q673" s="160"/>
      <c r="R673" s="160"/>
      <c r="S673" s="160"/>
      <c r="T673" s="160"/>
      <c r="U673" s="160"/>
      <c r="V673" s="160"/>
      <c r="W673" s="160"/>
      <c r="X673" s="160"/>
      <c r="Y673" s="151"/>
      <c r="Z673" s="151"/>
      <c r="AA673" s="151"/>
      <c r="AB673" s="151"/>
      <c r="AC673" s="151"/>
      <c r="AD673" s="151"/>
      <c r="AE673" s="151"/>
      <c r="AF673" s="151"/>
      <c r="AG673" s="151" t="s">
        <v>192</v>
      </c>
      <c r="AH673" s="151">
        <v>0</v>
      </c>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row>
    <row r="674" spans="1:60" outlineLevel="1" x14ac:dyDescent="0.25">
      <c r="A674" s="177">
        <v>76</v>
      </c>
      <c r="B674" s="178" t="s">
        <v>697</v>
      </c>
      <c r="C674" s="187" t="s">
        <v>698</v>
      </c>
      <c r="D674" s="179" t="s">
        <v>276</v>
      </c>
      <c r="E674" s="180">
        <v>0.93355999999999995</v>
      </c>
      <c r="F674" s="181">
        <v>17100</v>
      </c>
      <c r="G674" s="182">
        <f>ROUND(E674*F674,2)</f>
        <v>15963.88</v>
      </c>
      <c r="H674" s="181"/>
      <c r="I674" s="182">
        <f>ROUND(E674*H674,2)</f>
        <v>0</v>
      </c>
      <c r="J674" s="181"/>
      <c r="K674" s="182">
        <f>ROUND(E674*J674,2)</f>
        <v>0</v>
      </c>
      <c r="L674" s="182">
        <v>21</v>
      </c>
      <c r="M674" s="182">
        <f>G674*(1+L674/100)</f>
        <v>19316.2948</v>
      </c>
      <c r="N674" s="182">
        <v>0.55000000000000004</v>
      </c>
      <c r="O674" s="182">
        <f>ROUND(E674*N674,2)</f>
        <v>0.51</v>
      </c>
      <c r="P674" s="182">
        <v>0</v>
      </c>
      <c r="Q674" s="182">
        <f>ROUND(E674*P674,2)</f>
        <v>0</v>
      </c>
      <c r="R674" s="182" t="s">
        <v>514</v>
      </c>
      <c r="S674" s="182" t="s">
        <v>185</v>
      </c>
      <c r="T674" s="183" t="s">
        <v>185</v>
      </c>
      <c r="U674" s="160">
        <v>0</v>
      </c>
      <c r="V674" s="160">
        <f>ROUND(E674*U674,2)</f>
        <v>0</v>
      </c>
      <c r="W674" s="160"/>
      <c r="X674" s="160" t="s">
        <v>310</v>
      </c>
      <c r="Y674" s="151"/>
      <c r="Z674" s="151"/>
      <c r="AA674" s="151"/>
      <c r="AB674" s="151"/>
      <c r="AC674" s="151"/>
      <c r="AD674" s="151"/>
      <c r="AE674" s="151"/>
      <c r="AF674" s="151"/>
      <c r="AG674" s="151" t="s">
        <v>515</v>
      </c>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row>
    <row r="675" spans="1:60" outlineLevel="1" x14ac:dyDescent="0.25">
      <c r="A675" s="158"/>
      <c r="B675" s="159"/>
      <c r="C675" s="188" t="s">
        <v>677</v>
      </c>
      <c r="D675" s="164"/>
      <c r="E675" s="165"/>
      <c r="F675" s="160"/>
      <c r="G675" s="160"/>
      <c r="H675" s="160"/>
      <c r="I675" s="160"/>
      <c r="J675" s="160"/>
      <c r="K675" s="160"/>
      <c r="L675" s="160"/>
      <c r="M675" s="160"/>
      <c r="N675" s="160"/>
      <c r="O675" s="160"/>
      <c r="P675" s="160"/>
      <c r="Q675" s="160"/>
      <c r="R675" s="160"/>
      <c r="S675" s="160"/>
      <c r="T675" s="160"/>
      <c r="U675" s="160"/>
      <c r="V675" s="160"/>
      <c r="W675" s="160"/>
      <c r="X675" s="160"/>
      <c r="Y675" s="151"/>
      <c r="Z675" s="151"/>
      <c r="AA675" s="151"/>
      <c r="AB675" s="151"/>
      <c r="AC675" s="151"/>
      <c r="AD675" s="151"/>
      <c r="AE675" s="151"/>
      <c r="AF675" s="151"/>
      <c r="AG675" s="151" t="s">
        <v>192</v>
      </c>
      <c r="AH675" s="151">
        <v>0</v>
      </c>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row>
    <row r="676" spans="1:60" outlineLevel="1" x14ac:dyDescent="0.25">
      <c r="A676" s="158"/>
      <c r="B676" s="159"/>
      <c r="C676" s="188" t="s">
        <v>350</v>
      </c>
      <c r="D676" s="164"/>
      <c r="E676" s="165"/>
      <c r="F676" s="160"/>
      <c r="G676" s="160"/>
      <c r="H676" s="160"/>
      <c r="I676" s="160"/>
      <c r="J676" s="160"/>
      <c r="K676" s="160"/>
      <c r="L676" s="160"/>
      <c r="M676" s="160"/>
      <c r="N676" s="160"/>
      <c r="O676" s="160"/>
      <c r="P676" s="160"/>
      <c r="Q676" s="160"/>
      <c r="R676" s="160"/>
      <c r="S676" s="160"/>
      <c r="T676" s="160"/>
      <c r="U676" s="160"/>
      <c r="V676" s="160"/>
      <c r="W676" s="160"/>
      <c r="X676" s="160"/>
      <c r="Y676" s="151"/>
      <c r="Z676" s="151"/>
      <c r="AA676" s="151"/>
      <c r="AB676" s="151"/>
      <c r="AC676" s="151"/>
      <c r="AD676" s="151"/>
      <c r="AE676" s="151"/>
      <c r="AF676" s="151"/>
      <c r="AG676" s="151" t="s">
        <v>192</v>
      </c>
      <c r="AH676" s="151">
        <v>0</v>
      </c>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row>
    <row r="677" spans="1:60" ht="20.399999999999999" outlineLevel="1" x14ac:dyDescent="0.25">
      <c r="A677" s="158"/>
      <c r="B677" s="159"/>
      <c r="C677" s="188" t="s">
        <v>678</v>
      </c>
      <c r="D677" s="164"/>
      <c r="E677" s="165">
        <v>0.54078000000000004</v>
      </c>
      <c r="F677" s="160"/>
      <c r="G677" s="160"/>
      <c r="H677" s="160"/>
      <c r="I677" s="160"/>
      <c r="J677" s="160"/>
      <c r="K677" s="160"/>
      <c r="L677" s="160"/>
      <c r="M677" s="160"/>
      <c r="N677" s="160"/>
      <c r="O677" s="160"/>
      <c r="P677" s="160"/>
      <c r="Q677" s="160"/>
      <c r="R677" s="160"/>
      <c r="S677" s="160"/>
      <c r="T677" s="160"/>
      <c r="U677" s="160"/>
      <c r="V677" s="160"/>
      <c r="W677" s="160"/>
      <c r="X677" s="160"/>
      <c r="Y677" s="151"/>
      <c r="Z677" s="151"/>
      <c r="AA677" s="151"/>
      <c r="AB677" s="151"/>
      <c r="AC677" s="151"/>
      <c r="AD677" s="151"/>
      <c r="AE677" s="151"/>
      <c r="AF677" s="151"/>
      <c r="AG677" s="151" t="s">
        <v>192</v>
      </c>
      <c r="AH677" s="151">
        <v>0</v>
      </c>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row>
    <row r="678" spans="1:60" outlineLevel="1" x14ac:dyDescent="0.25">
      <c r="A678" s="158"/>
      <c r="B678" s="159"/>
      <c r="C678" s="188" t="s">
        <v>679</v>
      </c>
      <c r="D678" s="164"/>
      <c r="E678" s="165">
        <v>0.19494</v>
      </c>
      <c r="F678" s="160"/>
      <c r="G678" s="160"/>
      <c r="H678" s="160"/>
      <c r="I678" s="160"/>
      <c r="J678" s="160"/>
      <c r="K678" s="160"/>
      <c r="L678" s="160"/>
      <c r="M678" s="160"/>
      <c r="N678" s="160"/>
      <c r="O678" s="160"/>
      <c r="P678" s="160"/>
      <c r="Q678" s="160"/>
      <c r="R678" s="160"/>
      <c r="S678" s="160"/>
      <c r="T678" s="160"/>
      <c r="U678" s="160"/>
      <c r="V678" s="160"/>
      <c r="W678" s="160"/>
      <c r="X678" s="160"/>
      <c r="Y678" s="151"/>
      <c r="Z678" s="151"/>
      <c r="AA678" s="151"/>
      <c r="AB678" s="151"/>
      <c r="AC678" s="151"/>
      <c r="AD678" s="151"/>
      <c r="AE678" s="151"/>
      <c r="AF678" s="151"/>
      <c r="AG678" s="151" t="s">
        <v>192</v>
      </c>
      <c r="AH678" s="151">
        <v>0</v>
      </c>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row>
    <row r="679" spans="1:60" outlineLevel="1" x14ac:dyDescent="0.25">
      <c r="A679" s="158"/>
      <c r="B679" s="159"/>
      <c r="C679" s="188" t="s">
        <v>680</v>
      </c>
      <c r="D679" s="164"/>
      <c r="E679" s="165">
        <v>0.19785</v>
      </c>
      <c r="F679" s="160"/>
      <c r="G679" s="160"/>
      <c r="H679" s="160"/>
      <c r="I679" s="160"/>
      <c r="J679" s="160"/>
      <c r="K679" s="160"/>
      <c r="L679" s="160"/>
      <c r="M679" s="160"/>
      <c r="N679" s="160"/>
      <c r="O679" s="160"/>
      <c r="P679" s="160"/>
      <c r="Q679" s="160"/>
      <c r="R679" s="160"/>
      <c r="S679" s="160"/>
      <c r="T679" s="160"/>
      <c r="U679" s="160"/>
      <c r="V679" s="160"/>
      <c r="W679" s="160"/>
      <c r="X679" s="160"/>
      <c r="Y679" s="151"/>
      <c r="Z679" s="151"/>
      <c r="AA679" s="151"/>
      <c r="AB679" s="151"/>
      <c r="AC679" s="151"/>
      <c r="AD679" s="151"/>
      <c r="AE679" s="151"/>
      <c r="AF679" s="151"/>
      <c r="AG679" s="151" t="s">
        <v>192</v>
      </c>
      <c r="AH679" s="151">
        <v>0</v>
      </c>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row>
    <row r="680" spans="1:60" outlineLevel="1" x14ac:dyDescent="0.25">
      <c r="A680" s="158"/>
      <c r="B680" s="159"/>
      <c r="C680" s="195" t="s">
        <v>400</v>
      </c>
      <c r="D680" s="193"/>
      <c r="E680" s="194">
        <v>0.93355999999999995</v>
      </c>
      <c r="F680" s="160"/>
      <c r="G680" s="160"/>
      <c r="H680" s="160"/>
      <c r="I680" s="160"/>
      <c r="J680" s="160"/>
      <c r="K680" s="160"/>
      <c r="L680" s="160"/>
      <c r="M680" s="160"/>
      <c r="N680" s="160"/>
      <c r="O680" s="160"/>
      <c r="P680" s="160"/>
      <c r="Q680" s="160"/>
      <c r="R680" s="160"/>
      <c r="S680" s="160"/>
      <c r="T680" s="160"/>
      <c r="U680" s="160"/>
      <c r="V680" s="160"/>
      <c r="W680" s="160"/>
      <c r="X680" s="160"/>
      <c r="Y680" s="151"/>
      <c r="Z680" s="151"/>
      <c r="AA680" s="151"/>
      <c r="AB680" s="151"/>
      <c r="AC680" s="151"/>
      <c r="AD680" s="151"/>
      <c r="AE680" s="151"/>
      <c r="AF680" s="151"/>
      <c r="AG680" s="151" t="s">
        <v>192</v>
      </c>
      <c r="AH680" s="151">
        <v>1</v>
      </c>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row>
    <row r="681" spans="1:60" outlineLevel="1" x14ac:dyDescent="0.25">
      <c r="A681" s="177">
        <v>77</v>
      </c>
      <c r="B681" s="178" t="s">
        <v>699</v>
      </c>
      <c r="C681" s="187" t="s">
        <v>700</v>
      </c>
      <c r="D681" s="179" t="s">
        <v>299</v>
      </c>
      <c r="E681" s="180">
        <v>1.4980899999999999</v>
      </c>
      <c r="F681" s="181">
        <v>1861</v>
      </c>
      <c r="G681" s="182">
        <f>ROUND(E681*F681,2)</f>
        <v>2787.95</v>
      </c>
      <c r="H681" s="181"/>
      <c r="I681" s="182">
        <f>ROUND(E681*H681,2)</f>
        <v>0</v>
      </c>
      <c r="J681" s="181"/>
      <c r="K681" s="182">
        <f>ROUND(E681*J681,2)</f>
        <v>0</v>
      </c>
      <c r="L681" s="182">
        <v>21</v>
      </c>
      <c r="M681" s="182">
        <f>G681*(1+L681/100)</f>
        <v>3373.4194999999995</v>
      </c>
      <c r="N681" s="182">
        <v>0</v>
      </c>
      <c r="O681" s="182">
        <f>ROUND(E681*N681,2)</f>
        <v>0</v>
      </c>
      <c r="P681" s="182">
        <v>0</v>
      </c>
      <c r="Q681" s="182">
        <f>ROUND(E681*P681,2)</f>
        <v>0</v>
      </c>
      <c r="R681" s="182" t="s">
        <v>598</v>
      </c>
      <c r="S681" s="182" t="s">
        <v>185</v>
      </c>
      <c r="T681" s="183" t="s">
        <v>185</v>
      </c>
      <c r="U681" s="160">
        <v>1.978</v>
      </c>
      <c r="V681" s="160">
        <f>ROUND(E681*U681,2)</f>
        <v>2.96</v>
      </c>
      <c r="W681" s="160"/>
      <c r="X681" s="160" t="s">
        <v>300</v>
      </c>
      <c r="Y681" s="151"/>
      <c r="Z681" s="151"/>
      <c r="AA681" s="151"/>
      <c r="AB681" s="151"/>
      <c r="AC681" s="151"/>
      <c r="AD681" s="151"/>
      <c r="AE681" s="151"/>
      <c r="AF681" s="151"/>
      <c r="AG681" s="151" t="s">
        <v>301</v>
      </c>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row>
    <row r="682" spans="1:60" outlineLevel="1" x14ac:dyDescent="0.25">
      <c r="A682" s="158"/>
      <c r="B682" s="159"/>
      <c r="C682" s="269" t="s">
        <v>323</v>
      </c>
      <c r="D682" s="270"/>
      <c r="E682" s="270"/>
      <c r="F682" s="270"/>
      <c r="G682" s="270"/>
      <c r="H682" s="160"/>
      <c r="I682" s="160"/>
      <c r="J682" s="160"/>
      <c r="K682" s="160"/>
      <c r="L682" s="160"/>
      <c r="M682" s="160"/>
      <c r="N682" s="160"/>
      <c r="O682" s="160"/>
      <c r="P682" s="160"/>
      <c r="Q682" s="160"/>
      <c r="R682" s="160"/>
      <c r="S682" s="160"/>
      <c r="T682" s="160"/>
      <c r="U682" s="160"/>
      <c r="V682" s="160"/>
      <c r="W682" s="160"/>
      <c r="X682" s="160"/>
      <c r="Y682" s="151"/>
      <c r="Z682" s="151"/>
      <c r="AA682" s="151"/>
      <c r="AB682" s="151"/>
      <c r="AC682" s="151"/>
      <c r="AD682" s="151"/>
      <c r="AE682" s="151"/>
      <c r="AF682" s="151"/>
      <c r="AG682" s="151" t="s">
        <v>251</v>
      </c>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row>
    <row r="683" spans="1:60" outlineLevel="1" x14ac:dyDescent="0.25">
      <c r="A683" s="158"/>
      <c r="B683" s="159"/>
      <c r="C683" s="188" t="s">
        <v>303</v>
      </c>
      <c r="D683" s="164"/>
      <c r="E683" s="165"/>
      <c r="F683" s="160"/>
      <c r="G683" s="160"/>
      <c r="H683" s="160"/>
      <c r="I683" s="160"/>
      <c r="J683" s="160"/>
      <c r="K683" s="160"/>
      <c r="L683" s="160"/>
      <c r="M683" s="160"/>
      <c r="N683" s="160"/>
      <c r="O683" s="160"/>
      <c r="P683" s="160"/>
      <c r="Q683" s="160"/>
      <c r="R683" s="160"/>
      <c r="S683" s="160"/>
      <c r="T683" s="160"/>
      <c r="U683" s="160"/>
      <c r="V683" s="160"/>
      <c r="W683" s="160"/>
      <c r="X683" s="160"/>
      <c r="Y683" s="151"/>
      <c r="Z683" s="151"/>
      <c r="AA683" s="151"/>
      <c r="AB683" s="151"/>
      <c r="AC683" s="151"/>
      <c r="AD683" s="151"/>
      <c r="AE683" s="151"/>
      <c r="AF683" s="151"/>
      <c r="AG683" s="151" t="s">
        <v>192</v>
      </c>
      <c r="AH683" s="151">
        <v>0</v>
      </c>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row>
    <row r="684" spans="1:60" outlineLevel="1" x14ac:dyDescent="0.25">
      <c r="A684" s="158"/>
      <c r="B684" s="159"/>
      <c r="C684" s="188" t="s">
        <v>701</v>
      </c>
      <c r="D684" s="164"/>
      <c r="E684" s="165"/>
      <c r="F684" s="160"/>
      <c r="G684" s="160"/>
      <c r="H684" s="160"/>
      <c r="I684" s="160"/>
      <c r="J684" s="160"/>
      <c r="K684" s="160"/>
      <c r="L684" s="160"/>
      <c r="M684" s="160"/>
      <c r="N684" s="160"/>
      <c r="O684" s="160"/>
      <c r="P684" s="160"/>
      <c r="Q684" s="160"/>
      <c r="R684" s="160"/>
      <c r="S684" s="160"/>
      <c r="T684" s="160"/>
      <c r="U684" s="160"/>
      <c r="V684" s="160"/>
      <c r="W684" s="160"/>
      <c r="X684" s="160"/>
      <c r="Y684" s="151"/>
      <c r="Z684" s="151"/>
      <c r="AA684" s="151"/>
      <c r="AB684" s="151"/>
      <c r="AC684" s="151"/>
      <c r="AD684" s="151"/>
      <c r="AE684" s="151"/>
      <c r="AF684" s="151"/>
      <c r="AG684" s="151" t="s">
        <v>192</v>
      </c>
      <c r="AH684" s="151">
        <v>0</v>
      </c>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row>
    <row r="685" spans="1:60" outlineLevel="1" x14ac:dyDescent="0.25">
      <c r="A685" s="158"/>
      <c r="B685" s="159"/>
      <c r="C685" s="188" t="s">
        <v>702</v>
      </c>
      <c r="D685" s="164"/>
      <c r="E685" s="165">
        <v>1.4980899999999999</v>
      </c>
      <c r="F685" s="160"/>
      <c r="G685" s="160"/>
      <c r="H685" s="160"/>
      <c r="I685" s="160"/>
      <c r="J685" s="160"/>
      <c r="K685" s="160"/>
      <c r="L685" s="160"/>
      <c r="M685" s="160"/>
      <c r="N685" s="160"/>
      <c r="O685" s="160"/>
      <c r="P685" s="160"/>
      <c r="Q685" s="160"/>
      <c r="R685" s="160"/>
      <c r="S685" s="160"/>
      <c r="T685" s="160"/>
      <c r="U685" s="160"/>
      <c r="V685" s="160"/>
      <c r="W685" s="160"/>
      <c r="X685" s="160"/>
      <c r="Y685" s="151"/>
      <c r="Z685" s="151"/>
      <c r="AA685" s="151"/>
      <c r="AB685" s="151"/>
      <c r="AC685" s="151"/>
      <c r="AD685" s="151"/>
      <c r="AE685" s="151"/>
      <c r="AF685" s="151"/>
      <c r="AG685" s="151" t="s">
        <v>192</v>
      </c>
      <c r="AH685" s="151">
        <v>0</v>
      </c>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row>
    <row r="686" spans="1:60" ht="30.6" outlineLevel="1" x14ac:dyDescent="0.25">
      <c r="A686" s="177">
        <v>78</v>
      </c>
      <c r="B686" s="178" t="s">
        <v>703</v>
      </c>
      <c r="C686" s="187" t="s">
        <v>704</v>
      </c>
      <c r="D686" s="179" t="s">
        <v>299</v>
      </c>
      <c r="E686" s="180">
        <v>1.4980899999999999</v>
      </c>
      <c r="F686" s="181">
        <v>577</v>
      </c>
      <c r="G686" s="182">
        <f>ROUND(E686*F686,2)</f>
        <v>864.4</v>
      </c>
      <c r="H686" s="181"/>
      <c r="I686" s="182">
        <f>ROUND(E686*H686,2)</f>
        <v>0</v>
      </c>
      <c r="J686" s="181"/>
      <c r="K686" s="182">
        <f>ROUND(E686*J686,2)</f>
        <v>0</v>
      </c>
      <c r="L686" s="182">
        <v>21</v>
      </c>
      <c r="M686" s="182">
        <f>G686*(1+L686/100)</f>
        <v>1045.924</v>
      </c>
      <c r="N686" s="182">
        <v>0</v>
      </c>
      <c r="O686" s="182">
        <f>ROUND(E686*N686,2)</f>
        <v>0</v>
      </c>
      <c r="P686" s="182">
        <v>0</v>
      </c>
      <c r="Q686" s="182">
        <f>ROUND(E686*P686,2)</f>
        <v>0</v>
      </c>
      <c r="R686" s="182" t="s">
        <v>598</v>
      </c>
      <c r="S686" s="182" t="s">
        <v>185</v>
      </c>
      <c r="T686" s="183" t="s">
        <v>185</v>
      </c>
      <c r="U686" s="160">
        <v>0.81200000000000006</v>
      </c>
      <c r="V686" s="160">
        <f>ROUND(E686*U686,2)</f>
        <v>1.22</v>
      </c>
      <c r="W686" s="160"/>
      <c r="X686" s="160" t="s">
        <v>300</v>
      </c>
      <c r="Y686" s="151"/>
      <c r="Z686" s="151"/>
      <c r="AA686" s="151"/>
      <c r="AB686" s="151"/>
      <c r="AC686" s="151"/>
      <c r="AD686" s="151"/>
      <c r="AE686" s="151"/>
      <c r="AF686" s="151"/>
      <c r="AG686" s="151" t="s">
        <v>301</v>
      </c>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row>
    <row r="687" spans="1:60" outlineLevel="1" x14ac:dyDescent="0.25">
      <c r="A687" s="158"/>
      <c r="B687" s="159"/>
      <c r="C687" s="269" t="s">
        <v>323</v>
      </c>
      <c r="D687" s="270"/>
      <c r="E687" s="270"/>
      <c r="F687" s="270"/>
      <c r="G687" s="270"/>
      <c r="H687" s="160"/>
      <c r="I687" s="160"/>
      <c r="J687" s="160"/>
      <c r="K687" s="160"/>
      <c r="L687" s="160"/>
      <c r="M687" s="160"/>
      <c r="N687" s="160"/>
      <c r="O687" s="160"/>
      <c r="P687" s="160"/>
      <c r="Q687" s="160"/>
      <c r="R687" s="160"/>
      <c r="S687" s="160"/>
      <c r="T687" s="160"/>
      <c r="U687" s="160"/>
      <c r="V687" s="160"/>
      <c r="W687" s="160"/>
      <c r="X687" s="160"/>
      <c r="Y687" s="151"/>
      <c r="Z687" s="151"/>
      <c r="AA687" s="151"/>
      <c r="AB687" s="151"/>
      <c r="AC687" s="151"/>
      <c r="AD687" s="151"/>
      <c r="AE687" s="151"/>
      <c r="AF687" s="151"/>
      <c r="AG687" s="151" t="s">
        <v>251</v>
      </c>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row>
    <row r="688" spans="1:60" outlineLevel="1" x14ac:dyDescent="0.25">
      <c r="A688" s="158"/>
      <c r="B688" s="159"/>
      <c r="C688" s="188" t="s">
        <v>303</v>
      </c>
      <c r="D688" s="164"/>
      <c r="E688" s="165"/>
      <c r="F688" s="160"/>
      <c r="G688" s="160"/>
      <c r="H688" s="160"/>
      <c r="I688" s="160"/>
      <c r="J688" s="160"/>
      <c r="K688" s="160"/>
      <c r="L688" s="160"/>
      <c r="M688" s="160"/>
      <c r="N688" s="160"/>
      <c r="O688" s="160"/>
      <c r="P688" s="160"/>
      <c r="Q688" s="160"/>
      <c r="R688" s="160"/>
      <c r="S688" s="160"/>
      <c r="T688" s="160"/>
      <c r="U688" s="160"/>
      <c r="V688" s="160"/>
      <c r="W688" s="160"/>
      <c r="X688" s="160"/>
      <c r="Y688" s="151"/>
      <c r="Z688" s="151"/>
      <c r="AA688" s="151"/>
      <c r="AB688" s="151"/>
      <c r="AC688" s="151"/>
      <c r="AD688" s="151"/>
      <c r="AE688" s="151"/>
      <c r="AF688" s="151"/>
      <c r="AG688" s="151" t="s">
        <v>192</v>
      </c>
      <c r="AH688" s="151">
        <v>0</v>
      </c>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row>
    <row r="689" spans="1:60" outlineLevel="1" x14ac:dyDescent="0.25">
      <c r="A689" s="158"/>
      <c r="B689" s="159"/>
      <c r="C689" s="188" t="s">
        <v>701</v>
      </c>
      <c r="D689" s="164"/>
      <c r="E689" s="165"/>
      <c r="F689" s="160"/>
      <c r="G689" s="160"/>
      <c r="H689" s="160"/>
      <c r="I689" s="160"/>
      <c r="J689" s="160"/>
      <c r="K689" s="160"/>
      <c r="L689" s="160"/>
      <c r="M689" s="160"/>
      <c r="N689" s="160"/>
      <c r="O689" s="160"/>
      <c r="P689" s="160"/>
      <c r="Q689" s="160"/>
      <c r="R689" s="160"/>
      <c r="S689" s="160"/>
      <c r="T689" s="160"/>
      <c r="U689" s="160"/>
      <c r="V689" s="160"/>
      <c r="W689" s="160"/>
      <c r="X689" s="160"/>
      <c r="Y689" s="151"/>
      <c r="Z689" s="151"/>
      <c r="AA689" s="151"/>
      <c r="AB689" s="151"/>
      <c r="AC689" s="151"/>
      <c r="AD689" s="151"/>
      <c r="AE689" s="151"/>
      <c r="AF689" s="151"/>
      <c r="AG689" s="151" t="s">
        <v>192</v>
      </c>
      <c r="AH689" s="151">
        <v>0</v>
      </c>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row>
    <row r="690" spans="1:60" outlineLevel="1" x14ac:dyDescent="0.25">
      <c r="A690" s="158"/>
      <c r="B690" s="159"/>
      <c r="C690" s="188" t="s">
        <v>702</v>
      </c>
      <c r="D690" s="164"/>
      <c r="E690" s="165">
        <v>1.4980899999999999</v>
      </c>
      <c r="F690" s="160"/>
      <c r="G690" s="160"/>
      <c r="H690" s="160"/>
      <c r="I690" s="160"/>
      <c r="J690" s="160"/>
      <c r="K690" s="160"/>
      <c r="L690" s="160"/>
      <c r="M690" s="160"/>
      <c r="N690" s="160"/>
      <c r="O690" s="160"/>
      <c r="P690" s="160"/>
      <c r="Q690" s="160"/>
      <c r="R690" s="160"/>
      <c r="S690" s="160"/>
      <c r="T690" s="160"/>
      <c r="U690" s="160"/>
      <c r="V690" s="160"/>
      <c r="W690" s="160"/>
      <c r="X690" s="160"/>
      <c r="Y690" s="151"/>
      <c r="Z690" s="151"/>
      <c r="AA690" s="151"/>
      <c r="AB690" s="151"/>
      <c r="AC690" s="151"/>
      <c r="AD690" s="151"/>
      <c r="AE690" s="151"/>
      <c r="AF690" s="151"/>
      <c r="AG690" s="151" t="s">
        <v>192</v>
      </c>
      <c r="AH690" s="151">
        <v>0</v>
      </c>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row>
    <row r="691" spans="1:60" outlineLevel="1" x14ac:dyDescent="0.25">
      <c r="A691" s="177">
        <v>79</v>
      </c>
      <c r="B691" s="178" t="s">
        <v>569</v>
      </c>
      <c r="C691" s="187" t="s">
        <v>570</v>
      </c>
      <c r="D691" s="179" t="s">
        <v>299</v>
      </c>
      <c r="E691" s="180">
        <v>15.3719</v>
      </c>
      <c r="F691" s="181">
        <v>439</v>
      </c>
      <c r="G691" s="182">
        <f>ROUND(E691*F691,2)</f>
        <v>6748.26</v>
      </c>
      <c r="H691" s="181"/>
      <c r="I691" s="182">
        <f>ROUND(E691*H691,2)</f>
        <v>0</v>
      </c>
      <c r="J691" s="181"/>
      <c r="K691" s="182">
        <f>ROUND(E691*J691,2)</f>
        <v>0</v>
      </c>
      <c r="L691" s="182">
        <v>21</v>
      </c>
      <c r="M691" s="182">
        <f>G691*(1+L691/100)</f>
        <v>8165.3945999999996</v>
      </c>
      <c r="N691" s="182">
        <v>0</v>
      </c>
      <c r="O691" s="182">
        <f>ROUND(E691*N691,2)</f>
        <v>0</v>
      </c>
      <c r="P691" s="182">
        <v>0</v>
      </c>
      <c r="Q691" s="182">
        <f>ROUND(E691*P691,2)</f>
        <v>0</v>
      </c>
      <c r="R691" s="182" t="s">
        <v>262</v>
      </c>
      <c r="S691" s="182" t="s">
        <v>185</v>
      </c>
      <c r="T691" s="183" t="s">
        <v>185</v>
      </c>
      <c r="U691" s="160">
        <v>0.749</v>
      </c>
      <c r="V691" s="160">
        <f>ROUND(E691*U691,2)</f>
        <v>11.51</v>
      </c>
      <c r="W691" s="160"/>
      <c r="X691" s="160" t="s">
        <v>330</v>
      </c>
      <c r="Y691" s="151"/>
      <c r="Z691" s="151"/>
      <c r="AA691" s="151"/>
      <c r="AB691" s="151"/>
      <c r="AC691" s="151"/>
      <c r="AD691" s="151"/>
      <c r="AE691" s="151"/>
      <c r="AF691" s="151"/>
      <c r="AG691" s="151" t="s">
        <v>331</v>
      </c>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row>
    <row r="692" spans="1:60" ht="21" outlineLevel="1" x14ac:dyDescent="0.25">
      <c r="A692" s="158"/>
      <c r="B692" s="159"/>
      <c r="C692" s="269" t="s">
        <v>571</v>
      </c>
      <c r="D692" s="270"/>
      <c r="E692" s="270"/>
      <c r="F692" s="270"/>
      <c r="G692" s="270"/>
      <c r="H692" s="160"/>
      <c r="I692" s="160"/>
      <c r="J692" s="160"/>
      <c r="K692" s="160"/>
      <c r="L692" s="160"/>
      <c r="M692" s="160"/>
      <c r="N692" s="160"/>
      <c r="O692" s="160"/>
      <c r="P692" s="160"/>
      <c r="Q692" s="160"/>
      <c r="R692" s="160"/>
      <c r="S692" s="160"/>
      <c r="T692" s="160"/>
      <c r="U692" s="160"/>
      <c r="V692" s="160"/>
      <c r="W692" s="160"/>
      <c r="X692" s="160"/>
      <c r="Y692" s="151"/>
      <c r="Z692" s="151"/>
      <c r="AA692" s="151"/>
      <c r="AB692" s="151"/>
      <c r="AC692" s="151"/>
      <c r="AD692" s="151"/>
      <c r="AE692" s="151"/>
      <c r="AF692" s="151"/>
      <c r="AG692" s="151" t="s">
        <v>251</v>
      </c>
      <c r="AH692" s="151"/>
      <c r="AI692" s="151"/>
      <c r="AJ692" s="151"/>
      <c r="AK692" s="151"/>
      <c r="AL692" s="151"/>
      <c r="AM692" s="151"/>
      <c r="AN692" s="151"/>
      <c r="AO692" s="151"/>
      <c r="AP692" s="151"/>
      <c r="AQ692" s="151"/>
      <c r="AR692" s="151"/>
      <c r="AS692" s="151"/>
      <c r="AT692" s="151"/>
      <c r="AU692" s="151"/>
      <c r="AV692" s="151"/>
      <c r="AW692" s="151"/>
      <c r="AX692" s="151"/>
      <c r="AY692" s="151"/>
      <c r="AZ692" s="151"/>
      <c r="BA692" s="184" t="str">
        <f>C692</f>
        <v>s popřípadným nutným naložením do dopravního zařízení, s vyprázdněním dopravního zařízení na hromadu nebo do dopravního prostředku, vč. příplatku za každých dalších i započatých 3,5 m výšky nad 3,5 m,</v>
      </c>
      <c r="BB692" s="151"/>
      <c r="BC692" s="151"/>
      <c r="BD692" s="151"/>
      <c r="BE692" s="151"/>
      <c r="BF692" s="151"/>
      <c r="BG692" s="151"/>
      <c r="BH692" s="151"/>
    </row>
    <row r="693" spans="1:60" outlineLevel="1" x14ac:dyDescent="0.25">
      <c r="A693" s="158"/>
      <c r="B693" s="159"/>
      <c r="C693" s="188" t="s">
        <v>332</v>
      </c>
      <c r="D693" s="164"/>
      <c r="E693" s="165"/>
      <c r="F693" s="160"/>
      <c r="G693" s="160"/>
      <c r="H693" s="160"/>
      <c r="I693" s="160"/>
      <c r="J693" s="160"/>
      <c r="K693" s="160"/>
      <c r="L693" s="160"/>
      <c r="M693" s="160"/>
      <c r="N693" s="160"/>
      <c r="O693" s="160"/>
      <c r="P693" s="160"/>
      <c r="Q693" s="160"/>
      <c r="R693" s="160"/>
      <c r="S693" s="160"/>
      <c r="T693" s="160"/>
      <c r="U693" s="160"/>
      <c r="V693" s="160"/>
      <c r="W693" s="160"/>
      <c r="X693" s="160"/>
      <c r="Y693" s="151"/>
      <c r="Z693" s="151"/>
      <c r="AA693" s="151"/>
      <c r="AB693" s="151"/>
      <c r="AC693" s="151"/>
      <c r="AD693" s="151"/>
      <c r="AE693" s="151"/>
      <c r="AF693" s="151"/>
      <c r="AG693" s="151" t="s">
        <v>192</v>
      </c>
      <c r="AH693" s="151">
        <v>0</v>
      </c>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row>
    <row r="694" spans="1:60" outlineLevel="1" x14ac:dyDescent="0.25">
      <c r="A694" s="158"/>
      <c r="B694" s="159"/>
      <c r="C694" s="188" t="s">
        <v>705</v>
      </c>
      <c r="D694" s="164"/>
      <c r="E694" s="165"/>
      <c r="F694" s="160"/>
      <c r="G694" s="160"/>
      <c r="H694" s="160"/>
      <c r="I694" s="160"/>
      <c r="J694" s="160"/>
      <c r="K694" s="160"/>
      <c r="L694" s="160"/>
      <c r="M694" s="160"/>
      <c r="N694" s="160"/>
      <c r="O694" s="160"/>
      <c r="P694" s="160"/>
      <c r="Q694" s="160"/>
      <c r="R694" s="160"/>
      <c r="S694" s="160"/>
      <c r="T694" s="160"/>
      <c r="U694" s="160"/>
      <c r="V694" s="160"/>
      <c r="W694" s="160"/>
      <c r="X694" s="160"/>
      <c r="Y694" s="151"/>
      <c r="Z694" s="151"/>
      <c r="AA694" s="151"/>
      <c r="AB694" s="151"/>
      <c r="AC694" s="151"/>
      <c r="AD694" s="151"/>
      <c r="AE694" s="151"/>
      <c r="AF694" s="151"/>
      <c r="AG694" s="151" t="s">
        <v>192</v>
      </c>
      <c r="AH694" s="151">
        <v>0</v>
      </c>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row>
    <row r="695" spans="1:60" outlineLevel="1" x14ac:dyDescent="0.25">
      <c r="A695" s="158"/>
      <c r="B695" s="159"/>
      <c r="C695" s="188" t="s">
        <v>706</v>
      </c>
      <c r="D695" s="164"/>
      <c r="E695" s="165">
        <v>15.3719</v>
      </c>
      <c r="F695" s="160"/>
      <c r="G695" s="160"/>
      <c r="H695" s="160"/>
      <c r="I695" s="160"/>
      <c r="J695" s="160"/>
      <c r="K695" s="160"/>
      <c r="L695" s="160"/>
      <c r="M695" s="160"/>
      <c r="N695" s="160"/>
      <c r="O695" s="160"/>
      <c r="P695" s="160"/>
      <c r="Q695" s="160"/>
      <c r="R695" s="160"/>
      <c r="S695" s="160"/>
      <c r="T695" s="160"/>
      <c r="U695" s="160"/>
      <c r="V695" s="160"/>
      <c r="W695" s="160"/>
      <c r="X695" s="160"/>
      <c r="Y695" s="151"/>
      <c r="Z695" s="151"/>
      <c r="AA695" s="151"/>
      <c r="AB695" s="151"/>
      <c r="AC695" s="151"/>
      <c r="AD695" s="151"/>
      <c r="AE695" s="151"/>
      <c r="AF695" s="151"/>
      <c r="AG695" s="151" t="s">
        <v>192</v>
      </c>
      <c r="AH695" s="151">
        <v>0</v>
      </c>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row>
    <row r="696" spans="1:60" outlineLevel="1" x14ac:dyDescent="0.25">
      <c r="A696" s="177">
        <v>80</v>
      </c>
      <c r="B696" s="178" t="s">
        <v>328</v>
      </c>
      <c r="C696" s="187" t="s">
        <v>329</v>
      </c>
      <c r="D696" s="179" t="s">
        <v>299</v>
      </c>
      <c r="E696" s="180">
        <v>15.3719</v>
      </c>
      <c r="F696" s="181">
        <v>850</v>
      </c>
      <c r="G696" s="182">
        <f>ROUND(E696*F696,2)</f>
        <v>13066.12</v>
      </c>
      <c r="H696" s="181"/>
      <c r="I696" s="182">
        <f>ROUND(E696*H696,2)</f>
        <v>0</v>
      </c>
      <c r="J696" s="181"/>
      <c r="K696" s="182">
        <f>ROUND(E696*J696,2)</f>
        <v>0</v>
      </c>
      <c r="L696" s="182">
        <v>21</v>
      </c>
      <c r="M696" s="182">
        <f>G696*(1+L696/100)</f>
        <v>15810.0052</v>
      </c>
      <c r="N696" s="182">
        <v>0</v>
      </c>
      <c r="O696" s="182">
        <f>ROUND(E696*N696,2)</f>
        <v>0</v>
      </c>
      <c r="P696" s="182">
        <v>0</v>
      </c>
      <c r="Q696" s="182">
        <f>ROUND(E696*P696,2)</f>
        <v>0</v>
      </c>
      <c r="R696" s="182"/>
      <c r="S696" s="182" t="s">
        <v>185</v>
      </c>
      <c r="T696" s="183" t="s">
        <v>185</v>
      </c>
      <c r="U696" s="160">
        <v>0.95599999999999996</v>
      </c>
      <c r="V696" s="160">
        <f>ROUND(E696*U696,2)</f>
        <v>14.7</v>
      </c>
      <c r="W696" s="160"/>
      <c r="X696" s="160" t="s">
        <v>330</v>
      </c>
      <c r="Y696" s="151"/>
      <c r="Z696" s="151"/>
      <c r="AA696" s="151"/>
      <c r="AB696" s="151"/>
      <c r="AC696" s="151"/>
      <c r="AD696" s="151"/>
      <c r="AE696" s="151"/>
      <c r="AF696" s="151"/>
      <c r="AG696" s="151" t="s">
        <v>331</v>
      </c>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row>
    <row r="697" spans="1:60" outlineLevel="1" x14ac:dyDescent="0.25">
      <c r="A697" s="158"/>
      <c r="B697" s="159"/>
      <c r="C697" s="188" t="s">
        <v>332</v>
      </c>
      <c r="D697" s="164"/>
      <c r="E697" s="165"/>
      <c r="F697" s="160"/>
      <c r="G697" s="160"/>
      <c r="H697" s="160"/>
      <c r="I697" s="160"/>
      <c r="J697" s="160"/>
      <c r="K697" s="160"/>
      <c r="L697" s="160"/>
      <c r="M697" s="160"/>
      <c r="N697" s="160"/>
      <c r="O697" s="160"/>
      <c r="P697" s="160"/>
      <c r="Q697" s="160"/>
      <c r="R697" s="160"/>
      <c r="S697" s="160"/>
      <c r="T697" s="160"/>
      <c r="U697" s="160"/>
      <c r="V697" s="160"/>
      <c r="W697" s="160"/>
      <c r="X697" s="160"/>
      <c r="Y697" s="151"/>
      <c r="Z697" s="151"/>
      <c r="AA697" s="151"/>
      <c r="AB697" s="151"/>
      <c r="AC697" s="151"/>
      <c r="AD697" s="151"/>
      <c r="AE697" s="151"/>
      <c r="AF697" s="151"/>
      <c r="AG697" s="151" t="s">
        <v>192</v>
      </c>
      <c r="AH697" s="151">
        <v>0</v>
      </c>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row>
    <row r="698" spans="1:60" outlineLevel="1" x14ac:dyDescent="0.25">
      <c r="A698" s="158"/>
      <c r="B698" s="159"/>
      <c r="C698" s="188" t="s">
        <v>705</v>
      </c>
      <c r="D698" s="164"/>
      <c r="E698" s="165"/>
      <c r="F698" s="160"/>
      <c r="G698" s="160"/>
      <c r="H698" s="160"/>
      <c r="I698" s="160"/>
      <c r="J698" s="160"/>
      <c r="K698" s="160"/>
      <c r="L698" s="160"/>
      <c r="M698" s="160"/>
      <c r="N698" s="160"/>
      <c r="O698" s="160"/>
      <c r="P698" s="160"/>
      <c r="Q698" s="160"/>
      <c r="R698" s="160"/>
      <c r="S698" s="160"/>
      <c r="T698" s="160"/>
      <c r="U698" s="160"/>
      <c r="V698" s="160"/>
      <c r="W698" s="160"/>
      <c r="X698" s="160"/>
      <c r="Y698" s="151"/>
      <c r="Z698" s="151"/>
      <c r="AA698" s="151"/>
      <c r="AB698" s="151"/>
      <c r="AC698" s="151"/>
      <c r="AD698" s="151"/>
      <c r="AE698" s="151"/>
      <c r="AF698" s="151"/>
      <c r="AG698" s="151" t="s">
        <v>192</v>
      </c>
      <c r="AH698" s="151">
        <v>0</v>
      </c>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row>
    <row r="699" spans="1:60" outlineLevel="1" x14ac:dyDescent="0.25">
      <c r="A699" s="158"/>
      <c r="B699" s="159"/>
      <c r="C699" s="188" t="s">
        <v>706</v>
      </c>
      <c r="D699" s="164"/>
      <c r="E699" s="165">
        <v>15.3719</v>
      </c>
      <c r="F699" s="160"/>
      <c r="G699" s="160"/>
      <c r="H699" s="160"/>
      <c r="I699" s="160"/>
      <c r="J699" s="160"/>
      <c r="K699" s="160"/>
      <c r="L699" s="160"/>
      <c r="M699" s="160"/>
      <c r="N699" s="160"/>
      <c r="O699" s="160"/>
      <c r="P699" s="160"/>
      <c r="Q699" s="160"/>
      <c r="R699" s="160"/>
      <c r="S699" s="160"/>
      <c r="T699" s="160"/>
      <c r="U699" s="160"/>
      <c r="V699" s="160"/>
      <c r="W699" s="160"/>
      <c r="X699" s="160"/>
      <c r="Y699" s="151"/>
      <c r="Z699" s="151"/>
      <c r="AA699" s="151"/>
      <c r="AB699" s="151"/>
      <c r="AC699" s="151"/>
      <c r="AD699" s="151"/>
      <c r="AE699" s="151"/>
      <c r="AF699" s="151"/>
      <c r="AG699" s="151" t="s">
        <v>192</v>
      </c>
      <c r="AH699" s="151">
        <v>0</v>
      </c>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row>
    <row r="700" spans="1:60" outlineLevel="1" x14ac:dyDescent="0.25">
      <c r="A700" s="177">
        <v>81</v>
      </c>
      <c r="B700" s="178" t="s">
        <v>337</v>
      </c>
      <c r="C700" s="187" t="s">
        <v>338</v>
      </c>
      <c r="D700" s="179" t="s">
        <v>299</v>
      </c>
      <c r="E700" s="180">
        <v>15.3719</v>
      </c>
      <c r="F700" s="181">
        <v>256.5</v>
      </c>
      <c r="G700" s="182">
        <f>ROUND(E700*F700,2)</f>
        <v>3942.89</v>
      </c>
      <c r="H700" s="181"/>
      <c r="I700" s="182">
        <f>ROUND(E700*H700,2)</f>
        <v>0</v>
      </c>
      <c r="J700" s="181"/>
      <c r="K700" s="182">
        <f>ROUND(E700*J700,2)</f>
        <v>0</v>
      </c>
      <c r="L700" s="182">
        <v>21</v>
      </c>
      <c r="M700" s="182">
        <f>G700*(1+L700/100)</f>
        <v>4770.8968999999997</v>
      </c>
      <c r="N700" s="182">
        <v>0</v>
      </c>
      <c r="O700" s="182">
        <f>ROUND(E700*N700,2)</f>
        <v>0</v>
      </c>
      <c r="P700" s="182">
        <v>0</v>
      </c>
      <c r="Q700" s="182">
        <f>ROUND(E700*P700,2)</f>
        <v>0</v>
      </c>
      <c r="R700" s="182" t="s">
        <v>289</v>
      </c>
      <c r="S700" s="182" t="s">
        <v>185</v>
      </c>
      <c r="T700" s="183" t="s">
        <v>185</v>
      </c>
      <c r="U700" s="160">
        <v>0.49</v>
      </c>
      <c r="V700" s="160">
        <f>ROUND(E700*U700,2)</f>
        <v>7.53</v>
      </c>
      <c r="W700" s="160"/>
      <c r="X700" s="160" t="s">
        <v>330</v>
      </c>
      <c r="Y700" s="151"/>
      <c r="Z700" s="151"/>
      <c r="AA700" s="151"/>
      <c r="AB700" s="151"/>
      <c r="AC700" s="151"/>
      <c r="AD700" s="151"/>
      <c r="AE700" s="151"/>
      <c r="AF700" s="151"/>
      <c r="AG700" s="151" t="s">
        <v>331</v>
      </c>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row>
    <row r="701" spans="1:60" outlineLevel="1" x14ac:dyDescent="0.25">
      <c r="A701" s="158"/>
      <c r="B701" s="159"/>
      <c r="C701" s="260" t="s">
        <v>339</v>
      </c>
      <c r="D701" s="261"/>
      <c r="E701" s="261"/>
      <c r="F701" s="261"/>
      <c r="G701" s="261"/>
      <c r="H701" s="160"/>
      <c r="I701" s="160"/>
      <c r="J701" s="160"/>
      <c r="K701" s="160"/>
      <c r="L701" s="160"/>
      <c r="M701" s="160"/>
      <c r="N701" s="160"/>
      <c r="O701" s="160"/>
      <c r="P701" s="160"/>
      <c r="Q701" s="160"/>
      <c r="R701" s="160"/>
      <c r="S701" s="160"/>
      <c r="T701" s="160"/>
      <c r="U701" s="160"/>
      <c r="V701" s="160"/>
      <c r="W701" s="160"/>
      <c r="X701" s="160"/>
      <c r="Y701" s="151"/>
      <c r="Z701" s="151"/>
      <c r="AA701" s="151"/>
      <c r="AB701" s="151"/>
      <c r="AC701" s="151"/>
      <c r="AD701" s="151"/>
      <c r="AE701" s="151"/>
      <c r="AF701" s="151"/>
      <c r="AG701" s="151" t="s">
        <v>190</v>
      </c>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row>
    <row r="702" spans="1:60" outlineLevel="1" x14ac:dyDescent="0.25">
      <c r="A702" s="158"/>
      <c r="B702" s="159"/>
      <c r="C702" s="188" t="s">
        <v>332</v>
      </c>
      <c r="D702" s="164"/>
      <c r="E702" s="165"/>
      <c r="F702" s="160"/>
      <c r="G702" s="160"/>
      <c r="H702" s="160"/>
      <c r="I702" s="160"/>
      <c r="J702" s="160"/>
      <c r="K702" s="160"/>
      <c r="L702" s="160"/>
      <c r="M702" s="160"/>
      <c r="N702" s="160"/>
      <c r="O702" s="160"/>
      <c r="P702" s="160"/>
      <c r="Q702" s="160"/>
      <c r="R702" s="160"/>
      <c r="S702" s="160"/>
      <c r="T702" s="160"/>
      <c r="U702" s="160"/>
      <c r="V702" s="160"/>
      <c r="W702" s="160"/>
      <c r="X702" s="160"/>
      <c r="Y702" s="151"/>
      <c r="Z702" s="151"/>
      <c r="AA702" s="151"/>
      <c r="AB702" s="151"/>
      <c r="AC702" s="151"/>
      <c r="AD702" s="151"/>
      <c r="AE702" s="151"/>
      <c r="AF702" s="151"/>
      <c r="AG702" s="151" t="s">
        <v>192</v>
      </c>
      <c r="AH702" s="151">
        <v>0</v>
      </c>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row>
    <row r="703" spans="1:60" outlineLevel="1" x14ac:dyDescent="0.25">
      <c r="A703" s="158"/>
      <c r="B703" s="159"/>
      <c r="C703" s="188" t="s">
        <v>705</v>
      </c>
      <c r="D703" s="164"/>
      <c r="E703" s="165"/>
      <c r="F703" s="160"/>
      <c r="G703" s="160"/>
      <c r="H703" s="160"/>
      <c r="I703" s="160"/>
      <c r="J703" s="160"/>
      <c r="K703" s="160"/>
      <c r="L703" s="160"/>
      <c r="M703" s="160"/>
      <c r="N703" s="160"/>
      <c r="O703" s="160"/>
      <c r="P703" s="160"/>
      <c r="Q703" s="160"/>
      <c r="R703" s="160"/>
      <c r="S703" s="160"/>
      <c r="T703" s="160"/>
      <c r="U703" s="160"/>
      <c r="V703" s="160"/>
      <c r="W703" s="160"/>
      <c r="X703" s="160"/>
      <c r="Y703" s="151"/>
      <c r="Z703" s="151"/>
      <c r="AA703" s="151"/>
      <c r="AB703" s="151"/>
      <c r="AC703" s="151"/>
      <c r="AD703" s="151"/>
      <c r="AE703" s="151"/>
      <c r="AF703" s="151"/>
      <c r="AG703" s="151" t="s">
        <v>192</v>
      </c>
      <c r="AH703" s="151">
        <v>0</v>
      </c>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row>
    <row r="704" spans="1:60" outlineLevel="1" x14ac:dyDescent="0.25">
      <c r="A704" s="158"/>
      <c r="B704" s="159"/>
      <c r="C704" s="188" t="s">
        <v>706</v>
      </c>
      <c r="D704" s="164"/>
      <c r="E704" s="165">
        <v>15.3719</v>
      </c>
      <c r="F704" s="160"/>
      <c r="G704" s="160"/>
      <c r="H704" s="160"/>
      <c r="I704" s="160"/>
      <c r="J704" s="160"/>
      <c r="K704" s="160"/>
      <c r="L704" s="160"/>
      <c r="M704" s="160"/>
      <c r="N704" s="160"/>
      <c r="O704" s="160"/>
      <c r="P704" s="160"/>
      <c r="Q704" s="160"/>
      <c r="R704" s="160"/>
      <c r="S704" s="160"/>
      <c r="T704" s="160"/>
      <c r="U704" s="160"/>
      <c r="V704" s="160"/>
      <c r="W704" s="160"/>
      <c r="X704" s="160"/>
      <c r="Y704" s="151"/>
      <c r="Z704" s="151"/>
      <c r="AA704" s="151"/>
      <c r="AB704" s="151"/>
      <c r="AC704" s="151"/>
      <c r="AD704" s="151"/>
      <c r="AE704" s="151"/>
      <c r="AF704" s="151"/>
      <c r="AG704" s="151" t="s">
        <v>192</v>
      </c>
      <c r="AH704" s="151">
        <v>0</v>
      </c>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row>
    <row r="705" spans="1:60" outlineLevel="1" x14ac:dyDescent="0.25">
      <c r="A705" s="177">
        <v>82</v>
      </c>
      <c r="B705" s="178" t="s">
        <v>340</v>
      </c>
      <c r="C705" s="187" t="s">
        <v>341</v>
      </c>
      <c r="D705" s="179" t="s">
        <v>299</v>
      </c>
      <c r="E705" s="180">
        <v>307.43797999999998</v>
      </c>
      <c r="F705" s="181">
        <v>30</v>
      </c>
      <c r="G705" s="182">
        <f>ROUND(E705*F705,2)</f>
        <v>9223.14</v>
      </c>
      <c r="H705" s="181"/>
      <c r="I705" s="182">
        <f>ROUND(E705*H705,2)</f>
        <v>0</v>
      </c>
      <c r="J705" s="181"/>
      <c r="K705" s="182">
        <f>ROUND(E705*J705,2)</f>
        <v>0</v>
      </c>
      <c r="L705" s="182">
        <v>21</v>
      </c>
      <c r="M705" s="182">
        <f>G705*(1+L705/100)</f>
        <v>11159.999399999999</v>
      </c>
      <c r="N705" s="182">
        <v>0</v>
      </c>
      <c r="O705" s="182">
        <f>ROUND(E705*N705,2)</f>
        <v>0</v>
      </c>
      <c r="P705" s="182">
        <v>0</v>
      </c>
      <c r="Q705" s="182">
        <f>ROUND(E705*P705,2)</f>
        <v>0</v>
      </c>
      <c r="R705" s="182" t="s">
        <v>289</v>
      </c>
      <c r="S705" s="182" t="s">
        <v>185</v>
      </c>
      <c r="T705" s="183" t="s">
        <v>185</v>
      </c>
      <c r="U705" s="160">
        <v>0</v>
      </c>
      <c r="V705" s="160">
        <f>ROUND(E705*U705,2)</f>
        <v>0</v>
      </c>
      <c r="W705" s="160"/>
      <c r="X705" s="160" t="s">
        <v>330</v>
      </c>
      <c r="Y705" s="151"/>
      <c r="Z705" s="151"/>
      <c r="AA705" s="151"/>
      <c r="AB705" s="151"/>
      <c r="AC705" s="151"/>
      <c r="AD705" s="151"/>
      <c r="AE705" s="151"/>
      <c r="AF705" s="151"/>
      <c r="AG705" s="151" t="s">
        <v>331</v>
      </c>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row>
    <row r="706" spans="1:60" outlineLevel="1" x14ac:dyDescent="0.25">
      <c r="A706" s="158"/>
      <c r="B706" s="159"/>
      <c r="C706" s="188" t="s">
        <v>332</v>
      </c>
      <c r="D706" s="164"/>
      <c r="E706" s="165"/>
      <c r="F706" s="160"/>
      <c r="G706" s="160"/>
      <c r="H706" s="160"/>
      <c r="I706" s="160"/>
      <c r="J706" s="160"/>
      <c r="K706" s="160"/>
      <c r="L706" s="160"/>
      <c r="M706" s="160"/>
      <c r="N706" s="160"/>
      <c r="O706" s="160"/>
      <c r="P706" s="160"/>
      <c r="Q706" s="160"/>
      <c r="R706" s="160"/>
      <c r="S706" s="160"/>
      <c r="T706" s="160"/>
      <c r="U706" s="160"/>
      <c r="V706" s="160"/>
      <c r="W706" s="160"/>
      <c r="X706" s="160"/>
      <c r="Y706" s="151"/>
      <c r="Z706" s="151"/>
      <c r="AA706" s="151"/>
      <c r="AB706" s="151"/>
      <c r="AC706" s="151"/>
      <c r="AD706" s="151"/>
      <c r="AE706" s="151"/>
      <c r="AF706" s="151"/>
      <c r="AG706" s="151" t="s">
        <v>192</v>
      </c>
      <c r="AH706" s="151">
        <v>0</v>
      </c>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row>
    <row r="707" spans="1:60" outlineLevel="1" x14ac:dyDescent="0.25">
      <c r="A707" s="158"/>
      <c r="B707" s="159"/>
      <c r="C707" s="188" t="s">
        <v>705</v>
      </c>
      <c r="D707" s="164"/>
      <c r="E707" s="165"/>
      <c r="F707" s="160"/>
      <c r="G707" s="160"/>
      <c r="H707" s="160"/>
      <c r="I707" s="160"/>
      <c r="J707" s="160"/>
      <c r="K707" s="160"/>
      <c r="L707" s="160"/>
      <c r="M707" s="160"/>
      <c r="N707" s="160"/>
      <c r="O707" s="160"/>
      <c r="P707" s="160"/>
      <c r="Q707" s="160"/>
      <c r="R707" s="160"/>
      <c r="S707" s="160"/>
      <c r="T707" s="160"/>
      <c r="U707" s="160"/>
      <c r="V707" s="160"/>
      <c r="W707" s="160"/>
      <c r="X707" s="160"/>
      <c r="Y707" s="151"/>
      <c r="Z707" s="151"/>
      <c r="AA707" s="151"/>
      <c r="AB707" s="151"/>
      <c r="AC707" s="151"/>
      <c r="AD707" s="151"/>
      <c r="AE707" s="151"/>
      <c r="AF707" s="151"/>
      <c r="AG707" s="151" t="s">
        <v>192</v>
      </c>
      <c r="AH707" s="151">
        <v>0</v>
      </c>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row>
    <row r="708" spans="1:60" outlineLevel="1" x14ac:dyDescent="0.25">
      <c r="A708" s="158"/>
      <c r="B708" s="159"/>
      <c r="C708" s="188" t="s">
        <v>707</v>
      </c>
      <c r="D708" s="164"/>
      <c r="E708" s="165">
        <v>307.43797999999998</v>
      </c>
      <c r="F708" s="160"/>
      <c r="G708" s="160"/>
      <c r="H708" s="160"/>
      <c r="I708" s="160"/>
      <c r="J708" s="160"/>
      <c r="K708" s="160"/>
      <c r="L708" s="160"/>
      <c r="M708" s="160"/>
      <c r="N708" s="160"/>
      <c r="O708" s="160"/>
      <c r="P708" s="160"/>
      <c r="Q708" s="160"/>
      <c r="R708" s="160"/>
      <c r="S708" s="160"/>
      <c r="T708" s="160"/>
      <c r="U708" s="160"/>
      <c r="V708" s="160"/>
      <c r="W708" s="160"/>
      <c r="X708" s="160"/>
      <c r="Y708" s="151"/>
      <c r="Z708" s="151"/>
      <c r="AA708" s="151"/>
      <c r="AB708" s="151"/>
      <c r="AC708" s="151"/>
      <c r="AD708" s="151"/>
      <c r="AE708" s="151"/>
      <c r="AF708" s="151"/>
      <c r="AG708" s="151" t="s">
        <v>192</v>
      </c>
      <c r="AH708" s="151">
        <v>0</v>
      </c>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row>
    <row r="709" spans="1:60" outlineLevel="1" x14ac:dyDescent="0.25">
      <c r="A709" s="177">
        <v>83</v>
      </c>
      <c r="B709" s="178" t="s">
        <v>343</v>
      </c>
      <c r="C709" s="187" t="s">
        <v>344</v>
      </c>
      <c r="D709" s="179" t="s">
        <v>299</v>
      </c>
      <c r="E709" s="180">
        <v>15.3719</v>
      </c>
      <c r="F709" s="181">
        <v>357.5</v>
      </c>
      <c r="G709" s="182">
        <f>ROUND(E709*F709,2)</f>
        <v>5495.45</v>
      </c>
      <c r="H709" s="181"/>
      <c r="I709" s="182">
        <f>ROUND(E709*H709,2)</f>
        <v>0</v>
      </c>
      <c r="J709" s="181"/>
      <c r="K709" s="182">
        <f>ROUND(E709*J709,2)</f>
        <v>0</v>
      </c>
      <c r="L709" s="182">
        <v>21</v>
      </c>
      <c r="M709" s="182">
        <f>G709*(1+L709/100)</f>
        <v>6649.4944999999998</v>
      </c>
      <c r="N709" s="182">
        <v>0</v>
      </c>
      <c r="O709" s="182">
        <f>ROUND(E709*N709,2)</f>
        <v>0</v>
      </c>
      <c r="P709" s="182">
        <v>0</v>
      </c>
      <c r="Q709" s="182">
        <f>ROUND(E709*P709,2)</f>
        <v>0</v>
      </c>
      <c r="R709" s="182" t="s">
        <v>289</v>
      </c>
      <c r="S709" s="182" t="s">
        <v>185</v>
      </c>
      <c r="T709" s="183" t="s">
        <v>185</v>
      </c>
      <c r="U709" s="160">
        <v>0.94199999999999995</v>
      </c>
      <c r="V709" s="160">
        <f>ROUND(E709*U709,2)</f>
        <v>14.48</v>
      </c>
      <c r="W709" s="160"/>
      <c r="X709" s="160" t="s">
        <v>330</v>
      </c>
      <c r="Y709" s="151"/>
      <c r="Z709" s="151"/>
      <c r="AA709" s="151"/>
      <c r="AB709" s="151"/>
      <c r="AC709" s="151"/>
      <c r="AD709" s="151"/>
      <c r="AE709" s="151"/>
      <c r="AF709" s="151"/>
      <c r="AG709" s="151" t="s">
        <v>331</v>
      </c>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row>
    <row r="710" spans="1:60" outlineLevel="1" x14ac:dyDescent="0.25">
      <c r="A710" s="158"/>
      <c r="B710" s="159"/>
      <c r="C710" s="188" t="s">
        <v>332</v>
      </c>
      <c r="D710" s="164"/>
      <c r="E710" s="165"/>
      <c r="F710" s="160"/>
      <c r="G710" s="160"/>
      <c r="H710" s="160"/>
      <c r="I710" s="160"/>
      <c r="J710" s="160"/>
      <c r="K710" s="160"/>
      <c r="L710" s="160"/>
      <c r="M710" s="160"/>
      <c r="N710" s="160"/>
      <c r="O710" s="160"/>
      <c r="P710" s="160"/>
      <c r="Q710" s="160"/>
      <c r="R710" s="160"/>
      <c r="S710" s="160"/>
      <c r="T710" s="160"/>
      <c r="U710" s="160"/>
      <c r="V710" s="160"/>
      <c r="W710" s="160"/>
      <c r="X710" s="160"/>
      <c r="Y710" s="151"/>
      <c r="Z710" s="151"/>
      <c r="AA710" s="151"/>
      <c r="AB710" s="151"/>
      <c r="AC710" s="151"/>
      <c r="AD710" s="151"/>
      <c r="AE710" s="151"/>
      <c r="AF710" s="151"/>
      <c r="AG710" s="151" t="s">
        <v>192</v>
      </c>
      <c r="AH710" s="151">
        <v>0</v>
      </c>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row>
    <row r="711" spans="1:60" outlineLevel="1" x14ac:dyDescent="0.25">
      <c r="A711" s="158"/>
      <c r="B711" s="159"/>
      <c r="C711" s="188" t="s">
        <v>705</v>
      </c>
      <c r="D711" s="164"/>
      <c r="E711" s="165"/>
      <c r="F711" s="160"/>
      <c r="G711" s="160"/>
      <c r="H711" s="160"/>
      <c r="I711" s="160"/>
      <c r="J711" s="160"/>
      <c r="K711" s="160"/>
      <c r="L711" s="160"/>
      <c r="M711" s="160"/>
      <c r="N711" s="160"/>
      <c r="O711" s="160"/>
      <c r="P711" s="160"/>
      <c r="Q711" s="160"/>
      <c r="R711" s="160"/>
      <c r="S711" s="160"/>
      <c r="T711" s="160"/>
      <c r="U711" s="160"/>
      <c r="V711" s="160"/>
      <c r="W711" s="160"/>
      <c r="X711" s="160"/>
      <c r="Y711" s="151"/>
      <c r="Z711" s="151"/>
      <c r="AA711" s="151"/>
      <c r="AB711" s="151"/>
      <c r="AC711" s="151"/>
      <c r="AD711" s="151"/>
      <c r="AE711" s="151"/>
      <c r="AF711" s="151"/>
      <c r="AG711" s="151" t="s">
        <v>192</v>
      </c>
      <c r="AH711" s="151">
        <v>0</v>
      </c>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row>
    <row r="712" spans="1:60" outlineLevel="1" x14ac:dyDescent="0.25">
      <c r="A712" s="158"/>
      <c r="B712" s="159"/>
      <c r="C712" s="188" t="s">
        <v>706</v>
      </c>
      <c r="D712" s="164"/>
      <c r="E712" s="165">
        <v>15.3719</v>
      </c>
      <c r="F712" s="160"/>
      <c r="G712" s="160"/>
      <c r="H712" s="160"/>
      <c r="I712" s="160"/>
      <c r="J712" s="160"/>
      <c r="K712" s="160"/>
      <c r="L712" s="160"/>
      <c r="M712" s="160"/>
      <c r="N712" s="160"/>
      <c r="O712" s="160"/>
      <c r="P712" s="160"/>
      <c r="Q712" s="160"/>
      <c r="R712" s="160"/>
      <c r="S712" s="160"/>
      <c r="T712" s="160"/>
      <c r="U712" s="160"/>
      <c r="V712" s="160"/>
      <c r="W712" s="160"/>
      <c r="X712" s="160"/>
      <c r="Y712" s="151"/>
      <c r="Z712" s="151"/>
      <c r="AA712" s="151"/>
      <c r="AB712" s="151"/>
      <c r="AC712" s="151"/>
      <c r="AD712" s="151"/>
      <c r="AE712" s="151"/>
      <c r="AF712" s="151"/>
      <c r="AG712" s="151" t="s">
        <v>192</v>
      </c>
      <c r="AH712" s="151">
        <v>0</v>
      </c>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row>
    <row r="713" spans="1:60" outlineLevel="1" x14ac:dyDescent="0.25">
      <c r="A713" s="177">
        <v>84</v>
      </c>
      <c r="B713" s="178" t="s">
        <v>345</v>
      </c>
      <c r="C713" s="187" t="s">
        <v>346</v>
      </c>
      <c r="D713" s="179" t="s">
        <v>299</v>
      </c>
      <c r="E713" s="180">
        <v>307.43797999999998</v>
      </c>
      <c r="F713" s="181">
        <v>60</v>
      </c>
      <c r="G713" s="182">
        <f>ROUND(E713*F713,2)</f>
        <v>18446.28</v>
      </c>
      <c r="H713" s="181"/>
      <c r="I713" s="182">
        <f>ROUND(E713*H713,2)</f>
        <v>0</v>
      </c>
      <c r="J713" s="181"/>
      <c r="K713" s="182">
        <f>ROUND(E713*J713,2)</f>
        <v>0</v>
      </c>
      <c r="L713" s="182">
        <v>21</v>
      </c>
      <c r="M713" s="182">
        <f>G713*(1+L713/100)</f>
        <v>22319.998799999998</v>
      </c>
      <c r="N713" s="182">
        <v>0</v>
      </c>
      <c r="O713" s="182">
        <f>ROUND(E713*N713,2)</f>
        <v>0</v>
      </c>
      <c r="P713" s="182">
        <v>0</v>
      </c>
      <c r="Q713" s="182">
        <f>ROUND(E713*P713,2)</f>
        <v>0</v>
      </c>
      <c r="R713" s="182" t="s">
        <v>289</v>
      </c>
      <c r="S713" s="182" t="s">
        <v>185</v>
      </c>
      <c r="T713" s="183" t="s">
        <v>185</v>
      </c>
      <c r="U713" s="160">
        <v>0.105</v>
      </c>
      <c r="V713" s="160">
        <f>ROUND(E713*U713,2)</f>
        <v>32.28</v>
      </c>
      <c r="W713" s="160"/>
      <c r="X713" s="160" t="s">
        <v>330</v>
      </c>
      <c r="Y713" s="151"/>
      <c r="Z713" s="151"/>
      <c r="AA713" s="151"/>
      <c r="AB713" s="151"/>
      <c r="AC713" s="151"/>
      <c r="AD713" s="151"/>
      <c r="AE713" s="151"/>
      <c r="AF713" s="151"/>
      <c r="AG713" s="151" t="s">
        <v>331</v>
      </c>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row>
    <row r="714" spans="1:60" outlineLevel="1" x14ac:dyDescent="0.25">
      <c r="A714" s="158"/>
      <c r="B714" s="159"/>
      <c r="C714" s="188" t="s">
        <v>332</v>
      </c>
      <c r="D714" s="164"/>
      <c r="E714" s="165"/>
      <c r="F714" s="160"/>
      <c r="G714" s="160"/>
      <c r="H714" s="160"/>
      <c r="I714" s="160"/>
      <c r="J714" s="160"/>
      <c r="K714" s="160"/>
      <c r="L714" s="160"/>
      <c r="M714" s="160"/>
      <c r="N714" s="160"/>
      <c r="O714" s="160"/>
      <c r="P714" s="160"/>
      <c r="Q714" s="160"/>
      <c r="R714" s="160"/>
      <c r="S714" s="160"/>
      <c r="T714" s="160"/>
      <c r="U714" s="160"/>
      <c r="V714" s="160"/>
      <c r="W714" s="160"/>
      <c r="X714" s="160"/>
      <c r="Y714" s="151"/>
      <c r="Z714" s="151"/>
      <c r="AA714" s="151"/>
      <c r="AB714" s="151"/>
      <c r="AC714" s="151"/>
      <c r="AD714" s="151"/>
      <c r="AE714" s="151"/>
      <c r="AF714" s="151"/>
      <c r="AG714" s="151" t="s">
        <v>192</v>
      </c>
      <c r="AH714" s="151">
        <v>0</v>
      </c>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row>
    <row r="715" spans="1:60" outlineLevel="1" x14ac:dyDescent="0.25">
      <c r="A715" s="158"/>
      <c r="B715" s="159"/>
      <c r="C715" s="188" t="s">
        <v>705</v>
      </c>
      <c r="D715" s="164"/>
      <c r="E715" s="165"/>
      <c r="F715" s="160"/>
      <c r="G715" s="160"/>
      <c r="H715" s="160"/>
      <c r="I715" s="160"/>
      <c r="J715" s="160"/>
      <c r="K715" s="160"/>
      <c r="L715" s="160"/>
      <c r="M715" s="160"/>
      <c r="N715" s="160"/>
      <c r="O715" s="160"/>
      <c r="P715" s="160"/>
      <c r="Q715" s="160"/>
      <c r="R715" s="160"/>
      <c r="S715" s="160"/>
      <c r="T715" s="160"/>
      <c r="U715" s="160"/>
      <c r="V715" s="160"/>
      <c r="W715" s="160"/>
      <c r="X715" s="160"/>
      <c r="Y715" s="151"/>
      <c r="Z715" s="151"/>
      <c r="AA715" s="151"/>
      <c r="AB715" s="151"/>
      <c r="AC715" s="151"/>
      <c r="AD715" s="151"/>
      <c r="AE715" s="151"/>
      <c r="AF715" s="151"/>
      <c r="AG715" s="151" t="s">
        <v>192</v>
      </c>
      <c r="AH715" s="151">
        <v>0</v>
      </c>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row>
    <row r="716" spans="1:60" outlineLevel="1" x14ac:dyDescent="0.25">
      <c r="A716" s="158"/>
      <c r="B716" s="159"/>
      <c r="C716" s="188" t="s">
        <v>707</v>
      </c>
      <c r="D716" s="164"/>
      <c r="E716" s="165">
        <v>307.43797999999998</v>
      </c>
      <c r="F716" s="160"/>
      <c r="G716" s="160"/>
      <c r="H716" s="160"/>
      <c r="I716" s="160"/>
      <c r="J716" s="160"/>
      <c r="K716" s="160"/>
      <c r="L716" s="160"/>
      <c r="M716" s="160"/>
      <c r="N716" s="160"/>
      <c r="O716" s="160"/>
      <c r="P716" s="160"/>
      <c r="Q716" s="160"/>
      <c r="R716" s="160"/>
      <c r="S716" s="160"/>
      <c r="T716" s="160"/>
      <c r="U716" s="160"/>
      <c r="V716" s="160"/>
      <c r="W716" s="160"/>
      <c r="X716" s="160"/>
      <c r="Y716" s="151"/>
      <c r="Z716" s="151"/>
      <c r="AA716" s="151"/>
      <c r="AB716" s="151"/>
      <c r="AC716" s="151"/>
      <c r="AD716" s="151"/>
      <c r="AE716" s="151"/>
      <c r="AF716" s="151"/>
      <c r="AG716" s="151" t="s">
        <v>192</v>
      </c>
      <c r="AH716" s="151">
        <v>0</v>
      </c>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row>
    <row r="717" spans="1:60" outlineLevel="1" x14ac:dyDescent="0.25">
      <c r="A717" s="177">
        <v>85</v>
      </c>
      <c r="B717" s="178" t="s">
        <v>708</v>
      </c>
      <c r="C717" s="187" t="s">
        <v>709</v>
      </c>
      <c r="D717" s="179" t="s">
        <v>299</v>
      </c>
      <c r="E717" s="180">
        <v>15.3719</v>
      </c>
      <c r="F717" s="181">
        <v>1500</v>
      </c>
      <c r="G717" s="182">
        <f>ROUND(E717*F717,2)</f>
        <v>23057.85</v>
      </c>
      <c r="H717" s="181"/>
      <c r="I717" s="182">
        <f>ROUND(E717*H717,2)</f>
        <v>0</v>
      </c>
      <c r="J717" s="181"/>
      <c r="K717" s="182">
        <f>ROUND(E717*J717,2)</f>
        <v>0</v>
      </c>
      <c r="L717" s="182">
        <v>21</v>
      </c>
      <c r="M717" s="182">
        <f>G717*(1+L717/100)</f>
        <v>27899.998499999998</v>
      </c>
      <c r="N717" s="182">
        <v>0</v>
      </c>
      <c r="O717" s="182">
        <f>ROUND(E717*N717,2)</f>
        <v>0</v>
      </c>
      <c r="P717" s="182">
        <v>0</v>
      </c>
      <c r="Q717" s="182">
        <f>ROUND(E717*P717,2)</f>
        <v>0</v>
      </c>
      <c r="R717" s="182" t="s">
        <v>289</v>
      </c>
      <c r="S717" s="182" t="s">
        <v>185</v>
      </c>
      <c r="T717" s="183" t="s">
        <v>185</v>
      </c>
      <c r="U717" s="160">
        <v>0</v>
      </c>
      <c r="V717" s="160">
        <f>ROUND(E717*U717,2)</f>
        <v>0</v>
      </c>
      <c r="W717" s="160"/>
      <c r="X717" s="160" t="s">
        <v>330</v>
      </c>
      <c r="Y717" s="151"/>
      <c r="Z717" s="151"/>
      <c r="AA717" s="151"/>
      <c r="AB717" s="151"/>
      <c r="AC717" s="151"/>
      <c r="AD717" s="151"/>
      <c r="AE717" s="151"/>
      <c r="AF717" s="151"/>
      <c r="AG717" s="151" t="s">
        <v>331</v>
      </c>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row>
    <row r="718" spans="1:60" outlineLevel="1" x14ac:dyDescent="0.25">
      <c r="A718" s="158"/>
      <c r="B718" s="159"/>
      <c r="C718" s="188" t="s">
        <v>332</v>
      </c>
      <c r="D718" s="164"/>
      <c r="E718" s="165"/>
      <c r="F718" s="160"/>
      <c r="G718" s="160"/>
      <c r="H718" s="160"/>
      <c r="I718" s="160"/>
      <c r="J718" s="160"/>
      <c r="K718" s="160"/>
      <c r="L718" s="160"/>
      <c r="M718" s="160"/>
      <c r="N718" s="160"/>
      <c r="O718" s="160"/>
      <c r="P718" s="160"/>
      <c r="Q718" s="160"/>
      <c r="R718" s="160"/>
      <c r="S718" s="160"/>
      <c r="T718" s="160"/>
      <c r="U718" s="160"/>
      <c r="V718" s="160"/>
      <c r="W718" s="160"/>
      <c r="X718" s="160"/>
      <c r="Y718" s="151"/>
      <c r="Z718" s="151"/>
      <c r="AA718" s="151"/>
      <c r="AB718" s="151"/>
      <c r="AC718" s="151"/>
      <c r="AD718" s="151"/>
      <c r="AE718" s="151"/>
      <c r="AF718" s="151"/>
      <c r="AG718" s="151" t="s">
        <v>192</v>
      </c>
      <c r="AH718" s="151">
        <v>0</v>
      </c>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row>
    <row r="719" spans="1:60" outlineLevel="1" x14ac:dyDescent="0.25">
      <c r="A719" s="158"/>
      <c r="B719" s="159"/>
      <c r="C719" s="188" t="s">
        <v>705</v>
      </c>
      <c r="D719" s="164"/>
      <c r="E719" s="165"/>
      <c r="F719" s="160"/>
      <c r="G719" s="160"/>
      <c r="H719" s="160"/>
      <c r="I719" s="160"/>
      <c r="J719" s="160"/>
      <c r="K719" s="160"/>
      <c r="L719" s="160"/>
      <c r="M719" s="160"/>
      <c r="N719" s="160"/>
      <c r="O719" s="160"/>
      <c r="P719" s="160"/>
      <c r="Q719" s="160"/>
      <c r="R719" s="160"/>
      <c r="S719" s="160"/>
      <c r="T719" s="160"/>
      <c r="U719" s="160"/>
      <c r="V719" s="160"/>
      <c r="W719" s="160"/>
      <c r="X719" s="160"/>
      <c r="Y719" s="151"/>
      <c r="Z719" s="151"/>
      <c r="AA719" s="151"/>
      <c r="AB719" s="151"/>
      <c r="AC719" s="151"/>
      <c r="AD719" s="151"/>
      <c r="AE719" s="151"/>
      <c r="AF719" s="151"/>
      <c r="AG719" s="151" t="s">
        <v>192</v>
      </c>
      <c r="AH719" s="151">
        <v>0</v>
      </c>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row>
    <row r="720" spans="1:60" outlineLevel="1" x14ac:dyDescent="0.25">
      <c r="A720" s="158"/>
      <c r="B720" s="159"/>
      <c r="C720" s="188" t="s">
        <v>706</v>
      </c>
      <c r="D720" s="164"/>
      <c r="E720" s="165">
        <v>15.3719</v>
      </c>
      <c r="F720" s="160"/>
      <c r="G720" s="160"/>
      <c r="H720" s="160"/>
      <c r="I720" s="160"/>
      <c r="J720" s="160"/>
      <c r="K720" s="160"/>
      <c r="L720" s="160"/>
      <c r="M720" s="160"/>
      <c r="N720" s="160"/>
      <c r="O720" s="160"/>
      <c r="P720" s="160"/>
      <c r="Q720" s="160"/>
      <c r="R720" s="160"/>
      <c r="S720" s="160"/>
      <c r="T720" s="160"/>
      <c r="U720" s="160"/>
      <c r="V720" s="160"/>
      <c r="W720" s="160"/>
      <c r="X720" s="160"/>
      <c r="Y720" s="151"/>
      <c r="Z720" s="151"/>
      <c r="AA720" s="151"/>
      <c r="AB720" s="151"/>
      <c r="AC720" s="151"/>
      <c r="AD720" s="151"/>
      <c r="AE720" s="151"/>
      <c r="AF720" s="151"/>
      <c r="AG720" s="151" t="s">
        <v>192</v>
      </c>
      <c r="AH720" s="151">
        <v>0</v>
      </c>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row>
    <row r="721" spans="1:60" x14ac:dyDescent="0.25">
      <c r="A721" s="154" t="s">
        <v>181</v>
      </c>
      <c r="B721" s="155" t="s">
        <v>132</v>
      </c>
      <c r="C721" s="190" t="s">
        <v>133</v>
      </c>
      <c r="D721" s="173"/>
      <c r="E721" s="174"/>
      <c r="F721" s="175"/>
      <c r="G721" s="175">
        <f>SUMIF(AG722:AG1210,"&lt;&gt;NOR",G722:G1210)</f>
        <v>362830.01999999996</v>
      </c>
      <c r="H721" s="175"/>
      <c r="I721" s="175">
        <f>SUM(I722:I1210)</f>
        <v>0</v>
      </c>
      <c r="J721" s="175"/>
      <c r="K721" s="175">
        <f>SUM(K722:K1210)</f>
        <v>0</v>
      </c>
      <c r="L721" s="175"/>
      <c r="M721" s="175">
        <f>SUM(M722:M1210)</f>
        <v>439024.32419999992</v>
      </c>
      <c r="N721" s="175"/>
      <c r="O721" s="175">
        <f>SUM(O722:O1210)</f>
        <v>0.88000000000000012</v>
      </c>
      <c r="P721" s="175"/>
      <c r="Q721" s="175">
        <f>SUM(Q722:Q1210)</f>
        <v>0</v>
      </c>
      <c r="R721" s="175"/>
      <c r="S721" s="175"/>
      <c r="T721" s="176"/>
      <c r="U721" s="166"/>
      <c r="V721" s="166">
        <f>SUM(V722:V1210)</f>
        <v>2.2400000000000002</v>
      </c>
      <c r="W721" s="166"/>
      <c r="X721" s="166"/>
      <c r="AG721" t="s">
        <v>182</v>
      </c>
    </row>
    <row r="722" spans="1:60" outlineLevel="1" x14ac:dyDescent="0.25">
      <c r="A722" s="158"/>
      <c r="B722" s="159"/>
      <c r="C722" s="260" t="s">
        <v>710</v>
      </c>
      <c r="D722" s="261"/>
      <c r="E722" s="261"/>
      <c r="F722" s="261"/>
      <c r="G722" s="261"/>
      <c r="H722" s="160"/>
      <c r="I722" s="160"/>
      <c r="J722" s="160"/>
      <c r="K722" s="160"/>
      <c r="L722" s="160"/>
      <c r="M722" s="160"/>
      <c r="N722" s="160"/>
      <c r="O722" s="160"/>
      <c r="P722" s="160"/>
      <c r="Q722" s="160"/>
      <c r="R722" s="160"/>
      <c r="S722" s="160"/>
      <c r="T722" s="160"/>
      <c r="U722" s="160"/>
      <c r="V722" s="160"/>
      <c r="W722" s="160"/>
      <c r="X722" s="160"/>
      <c r="Y722" s="151"/>
      <c r="Z722" s="151"/>
      <c r="AA722" s="151"/>
      <c r="AB722" s="151"/>
      <c r="AC722" s="151"/>
      <c r="AD722" s="151"/>
      <c r="AE722" s="151"/>
      <c r="AF722" s="151"/>
      <c r="AG722" s="151" t="s">
        <v>190</v>
      </c>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row>
    <row r="723" spans="1:60" outlineLevel="1" x14ac:dyDescent="0.25">
      <c r="A723" s="158"/>
      <c r="B723" s="159"/>
      <c r="C723" s="271" t="s">
        <v>711</v>
      </c>
      <c r="D723" s="272"/>
      <c r="E723" s="272"/>
      <c r="F723" s="272"/>
      <c r="G723" s="272"/>
      <c r="H723" s="160"/>
      <c r="I723" s="160"/>
      <c r="J723" s="160"/>
      <c r="K723" s="160"/>
      <c r="L723" s="160"/>
      <c r="M723" s="160"/>
      <c r="N723" s="160"/>
      <c r="O723" s="160"/>
      <c r="P723" s="160"/>
      <c r="Q723" s="160"/>
      <c r="R723" s="160"/>
      <c r="S723" s="160"/>
      <c r="T723" s="160"/>
      <c r="U723" s="160"/>
      <c r="V723" s="160"/>
      <c r="W723" s="160"/>
      <c r="X723" s="160"/>
      <c r="Y723" s="151"/>
      <c r="Z723" s="151"/>
      <c r="AA723" s="151"/>
      <c r="AB723" s="151"/>
      <c r="AC723" s="151"/>
      <c r="AD723" s="151"/>
      <c r="AE723" s="151"/>
      <c r="AF723" s="151"/>
      <c r="AG723" s="151" t="s">
        <v>190</v>
      </c>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row>
    <row r="724" spans="1:60" ht="21" outlineLevel="1" x14ac:dyDescent="0.25">
      <c r="A724" s="158"/>
      <c r="B724" s="159"/>
      <c r="C724" s="271" t="s">
        <v>712</v>
      </c>
      <c r="D724" s="272"/>
      <c r="E724" s="272"/>
      <c r="F724" s="272"/>
      <c r="G724" s="272"/>
      <c r="H724" s="160"/>
      <c r="I724" s="160"/>
      <c r="J724" s="160"/>
      <c r="K724" s="160"/>
      <c r="L724" s="160"/>
      <c r="M724" s="160"/>
      <c r="N724" s="160"/>
      <c r="O724" s="160"/>
      <c r="P724" s="160"/>
      <c r="Q724" s="160"/>
      <c r="R724" s="160"/>
      <c r="S724" s="160"/>
      <c r="T724" s="160"/>
      <c r="U724" s="160"/>
      <c r="V724" s="160"/>
      <c r="W724" s="160"/>
      <c r="X724" s="160"/>
      <c r="Y724" s="151"/>
      <c r="Z724" s="151"/>
      <c r="AA724" s="151"/>
      <c r="AB724" s="151"/>
      <c r="AC724" s="151"/>
      <c r="AD724" s="151"/>
      <c r="AE724" s="151"/>
      <c r="AF724" s="151"/>
      <c r="AG724" s="151" t="s">
        <v>190</v>
      </c>
      <c r="AH724" s="151"/>
      <c r="AI724" s="151"/>
      <c r="AJ724" s="151"/>
      <c r="AK724" s="151"/>
      <c r="AL724" s="151"/>
      <c r="AM724" s="151"/>
      <c r="AN724" s="151"/>
      <c r="AO724" s="151"/>
      <c r="AP724" s="151"/>
      <c r="AQ724" s="151"/>
      <c r="AR724" s="151"/>
      <c r="AS724" s="151"/>
      <c r="AT724" s="151"/>
      <c r="AU724" s="151"/>
      <c r="AV724" s="151"/>
      <c r="AW724" s="151"/>
      <c r="AX724" s="151"/>
      <c r="AY724" s="151"/>
      <c r="AZ724" s="151"/>
      <c r="BA724" s="184" t="str">
        <f>C724</f>
        <v>- před zahájením restaurátorské nebo řemeslné opravy budou projektantem, investorem a odpovědnými zástupci (pracovníky) Národního památkového ústavu a Krajského úřadu Karlovarského kraje odsouhlaseny vzorky zpracování a povrchové úpravy.</v>
      </c>
      <c r="BB724" s="151"/>
      <c r="BC724" s="151"/>
      <c r="BD724" s="151"/>
      <c r="BE724" s="151"/>
      <c r="BF724" s="151"/>
      <c r="BG724" s="151"/>
      <c r="BH724" s="151"/>
    </row>
    <row r="725" spans="1:60" ht="31.2" outlineLevel="1" x14ac:dyDescent="0.25">
      <c r="A725" s="158"/>
      <c r="B725" s="159"/>
      <c r="C725" s="271" t="s">
        <v>713</v>
      </c>
      <c r="D725" s="272"/>
      <c r="E725" s="272"/>
      <c r="F725" s="272"/>
      <c r="G725" s="272"/>
      <c r="H725" s="160"/>
      <c r="I725" s="160"/>
      <c r="J725" s="160"/>
      <c r="K725" s="160"/>
      <c r="L725" s="160"/>
      <c r="M725" s="160"/>
      <c r="N725" s="160"/>
      <c r="O725" s="160"/>
      <c r="P725" s="160"/>
      <c r="Q725" s="160"/>
      <c r="R725" s="160"/>
      <c r="S725" s="160"/>
      <c r="T725" s="160"/>
      <c r="U725" s="160"/>
      <c r="V725" s="160"/>
      <c r="W725" s="160"/>
      <c r="X725" s="160"/>
      <c r="Y725" s="151"/>
      <c r="Z725" s="151"/>
      <c r="AA725" s="151"/>
      <c r="AB725" s="151"/>
      <c r="AC725" s="151"/>
      <c r="AD725" s="151"/>
      <c r="AE725" s="151"/>
      <c r="AF725" s="151"/>
      <c r="AG725" s="151" t="s">
        <v>190</v>
      </c>
      <c r="AH725" s="151"/>
      <c r="AI725" s="151"/>
      <c r="AJ725" s="151"/>
      <c r="AK725" s="151"/>
      <c r="AL725" s="151"/>
      <c r="AM725" s="151"/>
      <c r="AN725" s="151"/>
      <c r="AO725" s="151"/>
      <c r="AP725" s="151"/>
      <c r="AQ725" s="151"/>
      <c r="AR725" s="151"/>
      <c r="AS725" s="151"/>
      <c r="AT725" s="151"/>
      <c r="AU725" s="151"/>
      <c r="AV725" s="151"/>
      <c r="AW725" s="151"/>
      <c r="AX725" s="151"/>
      <c r="AY725" s="151"/>
      <c r="AZ725" s="151"/>
      <c r="BA725" s="184" t="str">
        <f>C725</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725" s="151"/>
      <c r="BC725" s="151"/>
      <c r="BD725" s="151"/>
      <c r="BE725" s="151"/>
      <c r="BF725" s="151"/>
      <c r="BG725" s="151"/>
      <c r="BH725" s="151"/>
    </row>
    <row r="726" spans="1:60" ht="20.399999999999999" outlineLevel="1" x14ac:dyDescent="0.25">
      <c r="A726" s="177">
        <v>86</v>
      </c>
      <c r="B726" s="178" t="s">
        <v>714</v>
      </c>
      <c r="C726" s="187" t="s">
        <v>715</v>
      </c>
      <c r="D726" s="179" t="s">
        <v>255</v>
      </c>
      <c r="E726" s="180">
        <v>1</v>
      </c>
      <c r="F726" s="181">
        <v>15360</v>
      </c>
      <c r="G726" s="182">
        <f>ROUND(E726*F726,2)</f>
        <v>15360</v>
      </c>
      <c r="H726" s="181"/>
      <c r="I726" s="182">
        <f>ROUND(E726*H726,2)</f>
        <v>0</v>
      </c>
      <c r="J726" s="181"/>
      <c r="K726" s="182">
        <f>ROUND(E726*J726,2)</f>
        <v>0</v>
      </c>
      <c r="L726" s="182">
        <v>21</v>
      </c>
      <c r="M726" s="182">
        <f>G726*(1+L726/100)</f>
        <v>18585.599999999999</v>
      </c>
      <c r="N726" s="182">
        <v>1E-3</v>
      </c>
      <c r="O726" s="182">
        <f>ROUND(E726*N726,2)</f>
        <v>0</v>
      </c>
      <c r="P726" s="182">
        <v>0</v>
      </c>
      <c r="Q726" s="182">
        <f>ROUND(E726*P726,2)</f>
        <v>0</v>
      </c>
      <c r="R726" s="182"/>
      <c r="S726" s="182" t="s">
        <v>277</v>
      </c>
      <c r="T726" s="183" t="s">
        <v>186</v>
      </c>
      <c r="U726" s="160">
        <v>0</v>
      </c>
      <c r="V726" s="160">
        <f>ROUND(E726*U726,2)</f>
        <v>0</v>
      </c>
      <c r="W726" s="160"/>
      <c r="X726" s="160" t="s">
        <v>310</v>
      </c>
      <c r="Y726" s="151"/>
      <c r="Z726" s="151"/>
      <c r="AA726" s="151"/>
      <c r="AB726" s="151"/>
      <c r="AC726" s="151"/>
      <c r="AD726" s="151"/>
      <c r="AE726" s="151"/>
      <c r="AF726" s="151"/>
      <c r="AG726" s="151" t="s">
        <v>311</v>
      </c>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row>
    <row r="727" spans="1:60" outlineLevel="1" x14ac:dyDescent="0.25">
      <c r="A727" s="158"/>
      <c r="B727" s="159"/>
      <c r="C727" s="260" t="s">
        <v>716</v>
      </c>
      <c r="D727" s="261"/>
      <c r="E727" s="261"/>
      <c r="F727" s="261"/>
      <c r="G727" s="261"/>
      <c r="H727" s="160"/>
      <c r="I727" s="160"/>
      <c r="J727" s="160"/>
      <c r="K727" s="160"/>
      <c r="L727" s="160"/>
      <c r="M727" s="160"/>
      <c r="N727" s="160"/>
      <c r="O727" s="160"/>
      <c r="P727" s="160"/>
      <c r="Q727" s="160"/>
      <c r="R727" s="160"/>
      <c r="S727" s="160"/>
      <c r="T727" s="160"/>
      <c r="U727" s="160"/>
      <c r="V727" s="160"/>
      <c r="W727" s="160"/>
      <c r="X727" s="160"/>
      <c r="Y727" s="151"/>
      <c r="Z727" s="151"/>
      <c r="AA727" s="151"/>
      <c r="AB727" s="151"/>
      <c r="AC727" s="151"/>
      <c r="AD727" s="151"/>
      <c r="AE727" s="151"/>
      <c r="AF727" s="151"/>
      <c r="AG727" s="151" t="s">
        <v>190</v>
      </c>
      <c r="AH727" s="151"/>
      <c r="AI727" s="151"/>
      <c r="AJ727" s="151"/>
      <c r="AK727" s="151"/>
      <c r="AL727" s="151"/>
      <c r="AM727" s="151"/>
      <c r="AN727" s="151"/>
      <c r="AO727" s="151"/>
      <c r="AP727" s="151"/>
      <c r="AQ727" s="151"/>
      <c r="AR727" s="151"/>
      <c r="AS727" s="151"/>
      <c r="AT727" s="151"/>
      <c r="AU727" s="151"/>
      <c r="AV727" s="151"/>
      <c r="AW727" s="151"/>
      <c r="AX727" s="151"/>
      <c r="AY727" s="151"/>
      <c r="AZ727" s="151"/>
      <c r="BA727" s="184" t="str">
        <f>C727</f>
        <v>1.NP - přízemí, popis prvku a návrh na jeho opravu nebo restaurování viz D1.1.9 Tabulky truhlářských prvků</v>
      </c>
      <c r="BB727" s="151"/>
      <c r="BC727" s="151"/>
      <c r="BD727" s="151"/>
      <c r="BE727" s="151"/>
      <c r="BF727" s="151"/>
      <c r="BG727" s="151"/>
      <c r="BH727" s="151"/>
    </row>
    <row r="728" spans="1:60" outlineLevel="1" x14ac:dyDescent="0.25">
      <c r="A728" s="158"/>
      <c r="B728" s="159"/>
      <c r="C728" s="192" t="s">
        <v>204</v>
      </c>
      <c r="D728" s="161"/>
      <c r="E728" s="162"/>
      <c r="F728" s="163"/>
      <c r="G728" s="163"/>
      <c r="H728" s="160"/>
      <c r="I728" s="160"/>
      <c r="J728" s="160"/>
      <c r="K728" s="160"/>
      <c r="L728" s="160"/>
      <c r="M728" s="160"/>
      <c r="N728" s="160"/>
      <c r="O728" s="160"/>
      <c r="P728" s="160"/>
      <c r="Q728" s="160"/>
      <c r="R728" s="160"/>
      <c r="S728" s="160"/>
      <c r="T728" s="160"/>
      <c r="U728" s="160"/>
      <c r="V728" s="160"/>
      <c r="W728" s="160"/>
      <c r="X728" s="160"/>
      <c r="Y728" s="151"/>
      <c r="Z728" s="151"/>
      <c r="AA728" s="151"/>
      <c r="AB728" s="151"/>
      <c r="AC728" s="151"/>
      <c r="AD728" s="151"/>
      <c r="AE728" s="151"/>
      <c r="AF728" s="151"/>
      <c r="AG728" s="151" t="s">
        <v>190</v>
      </c>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row>
    <row r="729" spans="1:60" outlineLevel="1" x14ac:dyDescent="0.25">
      <c r="A729" s="158"/>
      <c r="B729" s="159"/>
      <c r="C729" s="271" t="s">
        <v>908</v>
      </c>
      <c r="D729" s="272"/>
      <c r="E729" s="272"/>
      <c r="F729" s="272"/>
      <c r="G729" s="272"/>
      <c r="H729" s="160"/>
      <c r="I729" s="160"/>
      <c r="J729" s="160"/>
      <c r="K729" s="160"/>
      <c r="L729" s="160"/>
      <c r="M729" s="160"/>
      <c r="N729" s="160"/>
      <c r="O729" s="160"/>
      <c r="P729" s="160"/>
      <c r="Q729" s="160"/>
      <c r="R729" s="160"/>
      <c r="S729" s="160"/>
      <c r="T729" s="160"/>
      <c r="U729" s="160"/>
      <c r="V729" s="160"/>
      <c r="W729" s="160"/>
      <c r="X729" s="160"/>
      <c r="Y729" s="151"/>
      <c r="Z729" s="151"/>
      <c r="AA729" s="151"/>
      <c r="AB729" s="151"/>
      <c r="AC729" s="151"/>
      <c r="AD729" s="151"/>
      <c r="AE729" s="151"/>
      <c r="AF729" s="151"/>
      <c r="AG729" s="151" t="s">
        <v>190</v>
      </c>
      <c r="AH729" s="151"/>
      <c r="AI729" s="151"/>
      <c r="AJ729" s="151"/>
      <c r="AK729" s="151"/>
      <c r="AL729" s="151"/>
      <c r="AM729" s="151"/>
      <c r="AN729" s="151"/>
      <c r="AO729" s="151"/>
      <c r="AP729" s="151"/>
      <c r="AQ729" s="151"/>
      <c r="AR729" s="151"/>
      <c r="AS729" s="151"/>
      <c r="AT729" s="151"/>
      <c r="AU729" s="151"/>
      <c r="AV729" s="151"/>
      <c r="AW729" s="151"/>
      <c r="AX729" s="151"/>
      <c r="AY729" s="151"/>
      <c r="AZ729" s="151"/>
      <c r="BA729" s="184" t="str">
        <f>C729</f>
        <v>Stávající dvoukřídlové kazetové dveře s půlkruhovým nadpražím – vstup z exteriéru do místnosti SP_101</v>
      </c>
      <c r="BB729" s="151"/>
      <c r="BC729" s="151"/>
      <c r="BD729" s="151"/>
      <c r="BE729" s="151"/>
      <c r="BF729" s="151"/>
      <c r="BG729" s="151"/>
      <c r="BH729" s="151"/>
    </row>
    <row r="730" spans="1:60" outlineLevel="1" x14ac:dyDescent="0.25">
      <c r="A730" s="158"/>
      <c r="B730" s="159"/>
      <c r="C730" s="192" t="s">
        <v>204</v>
      </c>
      <c r="D730" s="161"/>
      <c r="E730" s="162"/>
      <c r="F730" s="163"/>
      <c r="G730" s="163"/>
      <c r="H730" s="160"/>
      <c r="I730" s="160"/>
      <c r="J730" s="160"/>
      <c r="K730" s="160"/>
      <c r="L730" s="160"/>
      <c r="M730" s="160"/>
      <c r="N730" s="160"/>
      <c r="O730" s="160"/>
      <c r="P730" s="160"/>
      <c r="Q730" s="160"/>
      <c r="R730" s="160"/>
      <c r="S730" s="160"/>
      <c r="T730" s="160"/>
      <c r="U730" s="160"/>
      <c r="V730" s="160"/>
      <c r="W730" s="160"/>
      <c r="X730" s="160"/>
      <c r="Y730" s="151"/>
      <c r="Z730" s="151"/>
      <c r="AA730" s="151"/>
      <c r="AB730" s="151"/>
      <c r="AC730" s="151"/>
      <c r="AD730" s="151"/>
      <c r="AE730" s="151"/>
      <c r="AF730" s="151"/>
      <c r="AG730" s="151" t="s">
        <v>190</v>
      </c>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row>
    <row r="731" spans="1:60" outlineLevel="1" x14ac:dyDescent="0.25">
      <c r="A731" s="158"/>
      <c r="B731" s="159"/>
      <c r="C731" s="271" t="s">
        <v>909</v>
      </c>
      <c r="D731" s="272"/>
      <c r="E731" s="272"/>
      <c r="F731" s="272"/>
      <c r="G731" s="272"/>
      <c r="H731" s="160"/>
      <c r="I731" s="160"/>
      <c r="J731" s="160"/>
      <c r="K731" s="160"/>
      <c r="L731" s="160"/>
      <c r="M731" s="160"/>
      <c r="N731" s="160"/>
      <c r="O731" s="160"/>
      <c r="P731" s="160"/>
      <c r="Q731" s="160"/>
      <c r="R731" s="160"/>
      <c r="S731" s="160"/>
      <c r="T731" s="160"/>
      <c r="U731" s="160"/>
      <c r="V731" s="160"/>
      <c r="W731" s="160"/>
      <c r="X731" s="160"/>
      <c r="Y731" s="151"/>
      <c r="Z731" s="151"/>
      <c r="AA731" s="151"/>
      <c r="AB731" s="151"/>
      <c r="AC731" s="151"/>
      <c r="AD731" s="151"/>
      <c r="AE731" s="151"/>
      <c r="AF731" s="151"/>
      <c r="AG731" s="151" t="s">
        <v>190</v>
      </c>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row>
    <row r="732" spans="1:60" outlineLevel="1" x14ac:dyDescent="0.25">
      <c r="A732" s="158"/>
      <c r="B732" s="159"/>
      <c r="C732" s="271" t="s">
        <v>910</v>
      </c>
      <c r="D732" s="272"/>
      <c r="E732" s="272"/>
      <c r="F732" s="272"/>
      <c r="G732" s="272"/>
      <c r="H732" s="160"/>
      <c r="I732" s="160"/>
      <c r="J732" s="160"/>
      <c r="K732" s="160"/>
      <c r="L732" s="160"/>
      <c r="M732" s="160"/>
      <c r="N732" s="160"/>
      <c r="O732" s="160"/>
      <c r="P732" s="160"/>
      <c r="Q732" s="160"/>
      <c r="R732" s="160"/>
      <c r="S732" s="160"/>
      <c r="T732" s="160"/>
      <c r="U732" s="160"/>
      <c r="V732" s="160"/>
      <c r="W732" s="160"/>
      <c r="X732" s="160"/>
      <c r="Y732" s="151"/>
      <c r="Z732" s="151"/>
      <c r="AA732" s="151"/>
      <c r="AB732" s="151"/>
      <c r="AC732" s="151"/>
      <c r="AD732" s="151"/>
      <c r="AE732" s="151"/>
      <c r="AF732" s="151"/>
      <c r="AG732" s="151" t="s">
        <v>190</v>
      </c>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row>
    <row r="733" spans="1:60" outlineLevel="1" x14ac:dyDescent="0.25">
      <c r="A733" s="158"/>
      <c r="B733" s="159"/>
      <c r="C733" s="192" t="s">
        <v>204</v>
      </c>
      <c r="D733" s="161"/>
      <c r="E733" s="162"/>
      <c r="F733" s="163"/>
      <c r="G733" s="163"/>
      <c r="H733" s="160"/>
      <c r="I733" s="160"/>
      <c r="J733" s="160"/>
      <c r="K733" s="160"/>
      <c r="L733" s="160"/>
      <c r="M733" s="160"/>
      <c r="N733" s="160"/>
      <c r="O733" s="160"/>
      <c r="P733" s="160"/>
      <c r="Q733" s="160"/>
      <c r="R733" s="160"/>
      <c r="S733" s="160"/>
      <c r="T733" s="160"/>
      <c r="U733" s="160"/>
      <c r="V733" s="160"/>
      <c r="W733" s="160"/>
      <c r="X733" s="160"/>
      <c r="Y733" s="151"/>
      <c r="Z733" s="151"/>
      <c r="AA733" s="151"/>
      <c r="AB733" s="151"/>
      <c r="AC733" s="151"/>
      <c r="AD733" s="151"/>
      <c r="AE733" s="151"/>
      <c r="AF733" s="151"/>
      <c r="AG733" s="151" t="s">
        <v>190</v>
      </c>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row>
    <row r="734" spans="1:60" outlineLevel="1" x14ac:dyDescent="0.25">
      <c r="A734" s="158"/>
      <c r="B734" s="159"/>
      <c r="C734" s="271" t="s">
        <v>911</v>
      </c>
      <c r="D734" s="272"/>
      <c r="E734" s="272"/>
      <c r="F734" s="272"/>
      <c r="G734" s="272"/>
      <c r="H734" s="160"/>
      <c r="I734" s="160"/>
      <c r="J734" s="160"/>
      <c r="K734" s="160"/>
      <c r="L734" s="160"/>
      <c r="M734" s="160"/>
      <c r="N734" s="160"/>
      <c r="O734" s="160"/>
      <c r="P734" s="160"/>
      <c r="Q734" s="160"/>
      <c r="R734" s="160"/>
      <c r="S734" s="160"/>
      <c r="T734" s="160"/>
      <c r="U734" s="160"/>
      <c r="V734" s="160"/>
      <c r="W734" s="160"/>
      <c r="X734" s="160"/>
      <c r="Y734" s="151"/>
      <c r="Z734" s="151"/>
      <c r="AA734" s="151"/>
      <c r="AB734" s="151"/>
      <c r="AC734" s="151"/>
      <c r="AD734" s="151"/>
      <c r="AE734" s="151"/>
      <c r="AF734" s="151"/>
      <c r="AG734" s="151" t="s">
        <v>190</v>
      </c>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row>
    <row r="735" spans="1:60" outlineLevel="1" x14ac:dyDescent="0.25">
      <c r="A735" s="158"/>
      <c r="B735" s="159"/>
      <c r="C735" s="192" t="s">
        <v>204</v>
      </c>
      <c r="D735" s="161"/>
      <c r="E735" s="162"/>
      <c r="F735" s="163"/>
      <c r="G735" s="163"/>
      <c r="H735" s="160"/>
      <c r="I735" s="160"/>
      <c r="J735" s="160"/>
      <c r="K735" s="160"/>
      <c r="L735" s="160"/>
      <c r="M735" s="160"/>
      <c r="N735" s="160"/>
      <c r="O735" s="160"/>
      <c r="P735" s="160"/>
      <c r="Q735" s="160"/>
      <c r="R735" s="160"/>
      <c r="S735" s="160"/>
      <c r="T735" s="160"/>
      <c r="U735" s="160"/>
      <c r="V735" s="160"/>
      <c r="W735" s="160"/>
      <c r="X735" s="160"/>
      <c r="Y735" s="151"/>
      <c r="Z735" s="151"/>
      <c r="AA735" s="151"/>
      <c r="AB735" s="151"/>
      <c r="AC735" s="151"/>
      <c r="AD735" s="151"/>
      <c r="AE735" s="151"/>
      <c r="AF735" s="151"/>
      <c r="AG735" s="151" t="s">
        <v>190</v>
      </c>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row>
    <row r="736" spans="1:60" outlineLevel="1" x14ac:dyDescent="0.25">
      <c r="A736" s="158"/>
      <c r="B736" s="159"/>
      <c r="C736" s="271" t="s">
        <v>802</v>
      </c>
      <c r="D736" s="272"/>
      <c r="E736" s="272"/>
      <c r="F736" s="272"/>
      <c r="G736" s="272"/>
      <c r="H736" s="160"/>
      <c r="I736" s="160"/>
      <c r="J736" s="160"/>
      <c r="K736" s="160"/>
      <c r="L736" s="160"/>
      <c r="M736" s="160"/>
      <c r="N736" s="160"/>
      <c r="O736" s="160"/>
      <c r="P736" s="160"/>
      <c r="Q736" s="160"/>
      <c r="R736" s="160"/>
      <c r="S736" s="160"/>
      <c r="T736" s="160"/>
      <c r="U736" s="160"/>
      <c r="V736" s="160"/>
      <c r="W736" s="160"/>
      <c r="X736" s="160"/>
      <c r="Y736" s="151"/>
      <c r="Z736" s="151"/>
      <c r="AA736" s="151"/>
      <c r="AB736" s="151"/>
      <c r="AC736" s="151"/>
      <c r="AD736" s="151"/>
      <c r="AE736" s="151"/>
      <c r="AF736" s="151"/>
      <c r="AG736" s="151" t="s">
        <v>190</v>
      </c>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row>
    <row r="737" spans="1:60" ht="21" outlineLevel="1" x14ac:dyDescent="0.25">
      <c r="A737" s="158"/>
      <c r="B737" s="159"/>
      <c r="C737" s="271" t="s">
        <v>912</v>
      </c>
      <c r="D737" s="272"/>
      <c r="E737" s="272"/>
      <c r="F737" s="272"/>
      <c r="G737" s="272"/>
      <c r="H737" s="160"/>
      <c r="I737" s="160"/>
      <c r="J737" s="160"/>
      <c r="K737" s="160"/>
      <c r="L737" s="160"/>
      <c r="M737" s="160"/>
      <c r="N737" s="160"/>
      <c r="O737" s="160"/>
      <c r="P737" s="160"/>
      <c r="Q737" s="160"/>
      <c r="R737" s="160"/>
      <c r="S737" s="160"/>
      <c r="T737" s="160"/>
      <c r="U737" s="160"/>
      <c r="V737" s="160"/>
      <c r="W737" s="160"/>
      <c r="X737" s="160"/>
      <c r="Y737" s="151"/>
      <c r="Z737" s="151"/>
      <c r="AA737" s="151"/>
      <c r="AB737" s="151"/>
      <c r="AC737" s="151"/>
      <c r="AD737" s="151"/>
      <c r="AE737" s="151"/>
      <c r="AF737" s="151"/>
      <c r="AG737" s="151" t="s">
        <v>190</v>
      </c>
      <c r="AH737" s="151"/>
      <c r="AI737" s="151"/>
      <c r="AJ737" s="151"/>
      <c r="AK737" s="151"/>
      <c r="AL737" s="151"/>
      <c r="AM737" s="151"/>
      <c r="AN737" s="151"/>
      <c r="AO737" s="151"/>
      <c r="AP737" s="151"/>
      <c r="AQ737" s="151"/>
      <c r="AR737" s="151"/>
      <c r="AS737" s="151"/>
      <c r="AT737" s="151"/>
      <c r="AU737" s="151"/>
      <c r="AV737" s="151"/>
      <c r="AW737" s="151"/>
      <c r="AX737" s="151"/>
      <c r="AY737" s="151"/>
      <c r="AZ737" s="151"/>
      <c r="BA737" s="184" t="str">
        <f>C737</f>
        <v>Deskový základ (svislé bednění) s profilovanými svlaky, na přední straně profilovaný rám se třemi kazetami. Čtyři kované křížové závěsy, kovaná klika se štítky a dvě kované zástrče s černou povrchovou úpravou. Povrchová úprava: hnědá lazura.</v>
      </c>
      <c r="BB737" s="151"/>
      <c r="BC737" s="151"/>
      <c r="BD737" s="151"/>
      <c r="BE737" s="151"/>
      <c r="BF737" s="151"/>
      <c r="BG737" s="151"/>
      <c r="BH737" s="151"/>
    </row>
    <row r="738" spans="1:60" outlineLevel="1" x14ac:dyDescent="0.25">
      <c r="A738" s="158"/>
      <c r="B738" s="159"/>
      <c r="C738" s="192" t="s">
        <v>204</v>
      </c>
      <c r="D738" s="161"/>
      <c r="E738" s="162"/>
      <c r="F738" s="163"/>
      <c r="G738" s="163"/>
      <c r="H738" s="160"/>
      <c r="I738" s="160"/>
      <c r="J738" s="160"/>
      <c r="K738" s="160"/>
      <c r="L738" s="160"/>
      <c r="M738" s="160"/>
      <c r="N738" s="160"/>
      <c r="O738" s="160"/>
      <c r="P738" s="160"/>
      <c r="Q738" s="160"/>
      <c r="R738" s="160"/>
      <c r="S738" s="160"/>
      <c r="T738" s="160"/>
      <c r="U738" s="160"/>
      <c r="V738" s="160"/>
      <c r="W738" s="160"/>
      <c r="X738" s="160"/>
      <c r="Y738" s="151"/>
      <c r="Z738" s="151"/>
      <c r="AA738" s="151"/>
      <c r="AB738" s="151"/>
      <c r="AC738" s="151"/>
      <c r="AD738" s="151"/>
      <c r="AE738" s="151"/>
      <c r="AF738" s="151"/>
      <c r="AG738" s="151" t="s">
        <v>190</v>
      </c>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row>
    <row r="739" spans="1:60" outlineLevel="1" x14ac:dyDescent="0.25">
      <c r="A739" s="158"/>
      <c r="B739" s="159"/>
      <c r="C739" s="271" t="s">
        <v>913</v>
      </c>
      <c r="D739" s="272"/>
      <c r="E739" s="272"/>
      <c r="F739" s="272"/>
      <c r="G739" s="272"/>
      <c r="H739" s="160"/>
      <c r="I739" s="160"/>
      <c r="J739" s="160"/>
      <c r="K739" s="160"/>
      <c r="L739" s="160"/>
      <c r="M739" s="160"/>
      <c r="N739" s="160"/>
      <c r="O739" s="160"/>
      <c r="P739" s="160"/>
      <c r="Q739" s="160"/>
      <c r="R739" s="160"/>
      <c r="S739" s="160"/>
      <c r="T739" s="160"/>
      <c r="U739" s="160"/>
      <c r="V739" s="160"/>
      <c r="W739" s="160"/>
      <c r="X739" s="160"/>
      <c r="Y739" s="151"/>
      <c r="Z739" s="151"/>
      <c r="AA739" s="151"/>
      <c r="AB739" s="151"/>
      <c r="AC739" s="151"/>
      <c r="AD739" s="151"/>
      <c r="AE739" s="151"/>
      <c r="AF739" s="151"/>
      <c r="AG739" s="151" t="s">
        <v>190</v>
      </c>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row>
    <row r="740" spans="1:60" outlineLevel="1" x14ac:dyDescent="0.25">
      <c r="A740" s="158"/>
      <c r="B740" s="159"/>
      <c r="C740" s="271" t="s">
        <v>914</v>
      </c>
      <c r="D740" s="272"/>
      <c r="E740" s="272"/>
      <c r="F740" s="272"/>
      <c r="G740" s="272"/>
      <c r="H740" s="160"/>
      <c r="I740" s="160"/>
      <c r="J740" s="160"/>
      <c r="K740" s="160"/>
      <c r="L740" s="160"/>
      <c r="M740" s="160"/>
      <c r="N740" s="160"/>
      <c r="O740" s="160"/>
      <c r="P740" s="160"/>
      <c r="Q740" s="160"/>
      <c r="R740" s="160"/>
      <c r="S740" s="160"/>
      <c r="T740" s="160"/>
      <c r="U740" s="160"/>
      <c r="V740" s="160"/>
      <c r="W740" s="160"/>
      <c r="X740" s="160"/>
      <c r="Y740" s="151"/>
      <c r="Z740" s="151"/>
      <c r="AA740" s="151"/>
      <c r="AB740" s="151"/>
      <c r="AC740" s="151"/>
      <c r="AD740" s="151"/>
      <c r="AE740" s="151"/>
      <c r="AF740" s="151"/>
      <c r="AG740" s="151" t="s">
        <v>190</v>
      </c>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row>
    <row r="741" spans="1:60" outlineLevel="1" x14ac:dyDescent="0.25">
      <c r="A741" s="158"/>
      <c r="B741" s="159"/>
      <c r="C741" s="192" t="s">
        <v>204</v>
      </c>
      <c r="D741" s="161"/>
      <c r="E741" s="162"/>
      <c r="F741" s="163"/>
      <c r="G741" s="163"/>
      <c r="H741" s="160"/>
      <c r="I741" s="160"/>
      <c r="J741" s="160"/>
      <c r="K741" s="160"/>
      <c r="L741" s="160"/>
      <c r="M741" s="160"/>
      <c r="N741" s="160"/>
      <c r="O741" s="160"/>
      <c r="P741" s="160"/>
      <c r="Q741" s="160"/>
      <c r="R741" s="160"/>
      <c r="S741" s="160"/>
      <c r="T741" s="160"/>
      <c r="U741" s="160"/>
      <c r="V741" s="160"/>
      <c r="W741" s="160"/>
      <c r="X741" s="160"/>
      <c r="Y741" s="151"/>
      <c r="Z741" s="151"/>
      <c r="AA741" s="151"/>
      <c r="AB741" s="151"/>
      <c r="AC741" s="151"/>
      <c r="AD741" s="151"/>
      <c r="AE741" s="151"/>
      <c r="AF741" s="151"/>
      <c r="AG741" s="151" t="s">
        <v>190</v>
      </c>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row>
    <row r="742" spans="1:60" outlineLevel="1" x14ac:dyDescent="0.25">
      <c r="A742" s="158"/>
      <c r="B742" s="159"/>
      <c r="C742" s="271" t="s">
        <v>317</v>
      </c>
      <c r="D742" s="272"/>
      <c r="E742" s="272"/>
      <c r="F742" s="272"/>
      <c r="G742" s="272"/>
      <c r="H742" s="160"/>
      <c r="I742" s="160"/>
      <c r="J742" s="160"/>
      <c r="K742" s="160"/>
      <c r="L742" s="160"/>
      <c r="M742" s="160"/>
      <c r="N742" s="160"/>
      <c r="O742" s="160"/>
      <c r="P742" s="160"/>
      <c r="Q742" s="160"/>
      <c r="R742" s="160"/>
      <c r="S742" s="160"/>
      <c r="T742" s="160"/>
      <c r="U742" s="160"/>
      <c r="V742" s="160"/>
      <c r="W742" s="160"/>
      <c r="X742" s="160"/>
      <c r="Y742" s="151"/>
      <c r="Z742" s="151"/>
      <c r="AA742" s="151"/>
      <c r="AB742" s="151"/>
      <c r="AC742" s="151"/>
      <c r="AD742" s="151"/>
      <c r="AE742" s="151"/>
      <c r="AF742" s="151"/>
      <c r="AG742" s="151" t="s">
        <v>190</v>
      </c>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row>
    <row r="743" spans="1:60" outlineLevel="1" x14ac:dyDescent="0.25">
      <c r="A743" s="158"/>
      <c r="B743" s="159"/>
      <c r="C743" s="271" t="s">
        <v>915</v>
      </c>
      <c r="D743" s="272"/>
      <c r="E743" s="272"/>
      <c r="F743" s="272"/>
      <c r="G743" s="272"/>
      <c r="H743" s="160"/>
      <c r="I743" s="160"/>
      <c r="J743" s="160"/>
      <c r="K743" s="160"/>
      <c r="L743" s="160"/>
      <c r="M743" s="160"/>
      <c r="N743" s="160"/>
      <c r="O743" s="160"/>
      <c r="P743" s="160"/>
      <c r="Q743" s="160"/>
      <c r="R743" s="160"/>
      <c r="S743" s="160"/>
      <c r="T743" s="160"/>
      <c r="U743" s="160"/>
      <c r="V743" s="160"/>
      <c r="W743" s="160"/>
      <c r="X743" s="160"/>
      <c r="Y743" s="151"/>
      <c r="Z743" s="151"/>
      <c r="AA743" s="151"/>
      <c r="AB743" s="151"/>
      <c r="AC743" s="151"/>
      <c r="AD743" s="151"/>
      <c r="AE743" s="151"/>
      <c r="AF743" s="151"/>
      <c r="AG743" s="151" t="s">
        <v>190</v>
      </c>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row>
    <row r="744" spans="1:60" outlineLevel="1" x14ac:dyDescent="0.25">
      <c r="A744" s="158"/>
      <c r="B744" s="159"/>
      <c r="C744" s="271" t="s">
        <v>717</v>
      </c>
      <c r="D744" s="272"/>
      <c r="E744" s="272"/>
      <c r="F744" s="272"/>
      <c r="G744" s="272"/>
      <c r="H744" s="160"/>
      <c r="I744" s="160"/>
      <c r="J744" s="160"/>
      <c r="K744" s="160"/>
      <c r="L744" s="160"/>
      <c r="M744" s="160"/>
      <c r="N744" s="160"/>
      <c r="O744" s="160"/>
      <c r="P744" s="160"/>
      <c r="Q744" s="160"/>
      <c r="R744" s="160"/>
      <c r="S744" s="160"/>
      <c r="T744" s="160"/>
      <c r="U744" s="160"/>
      <c r="V744" s="160"/>
      <c r="W744" s="160"/>
      <c r="X744" s="160"/>
      <c r="Y744" s="151"/>
      <c r="Z744" s="151"/>
      <c r="AA744" s="151"/>
      <c r="AB744" s="151"/>
      <c r="AC744" s="151"/>
      <c r="AD744" s="151"/>
      <c r="AE744" s="151"/>
      <c r="AF744" s="151"/>
      <c r="AG744" s="151" t="s">
        <v>190</v>
      </c>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row>
    <row r="745" spans="1:60" ht="20.399999999999999" outlineLevel="1" x14ac:dyDescent="0.25">
      <c r="A745" s="177">
        <v>87</v>
      </c>
      <c r="B745" s="178" t="s">
        <v>718</v>
      </c>
      <c r="C745" s="187" t="s">
        <v>719</v>
      </c>
      <c r="D745" s="179" t="s">
        <v>255</v>
      </c>
      <c r="E745" s="180">
        <v>1</v>
      </c>
      <c r="F745" s="181">
        <v>57600</v>
      </c>
      <c r="G745" s="182">
        <f>ROUND(E745*F745,2)</f>
        <v>57600</v>
      </c>
      <c r="H745" s="181"/>
      <c r="I745" s="182">
        <f>ROUND(E745*H745,2)</f>
        <v>0</v>
      </c>
      <c r="J745" s="181"/>
      <c r="K745" s="182">
        <f>ROUND(E745*J745,2)</f>
        <v>0</v>
      </c>
      <c r="L745" s="182">
        <v>21</v>
      </c>
      <c r="M745" s="182">
        <f>G745*(1+L745/100)</f>
        <v>69696</v>
      </c>
      <c r="N745" s="182">
        <v>2E-3</v>
      </c>
      <c r="O745" s="182">
        <f>ROUND(E745*N745,2)</f>
        <v>0</v>
      </c>
      <c r="P745" s="182">
        <v>0</v>
      </c>
      <c r="Q745" s="182">
        <f>ROUND(E745*P745,2)</f>
        <v>0</v>
      </c>
      <c r="R745" s="182"/>
      <c r="S745" s="182" t="s">
        <v>277</v>
      </c>
      <c r="T745" s="183" t="s">
        <v>186</v>
      </c>
      <c r="U745" s="160">
        <v>0</v>
      </c>
      <c r="V745" s="160">
        <f>ROUND(E745*U745,2)</f>
        <v>0</v>
      </c>
      <c r="W745" s="160"/>
      <c r="X745" s="160" t="s">
        <v>310</v>
      </c>
      <c r="Y745" s="151"/>
      <c r="Z745" s="151"/>
      <c r="AA745" s="151"/>
      <c r="AB745" s="151"/>
      <c r="AC745" s="151"/>
      <c r="AD745" s="151"/>
      <c r="AE745" s="151"/>
      <c r="AF745" s="151"/>
      <c r="AG745" s="151" t="s">
        <v>311</v>
      </c>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row>
    <row r="746" spans="1:60" outlineLevel="1" x14ac:dyDescent="0.25">
      <c r="A746" s="158"/>
      <c r="B746" s="159"/>
      <c r="C746" s="260" t="s">
        <v>716</v>
      </c>
      <c r="D746" s="261"/>
      <c r="E746" s="261"/>
      <c r="F746" s="261"/>
      <c r="G746" s="261"/>
      <c r="H746" s="160"/>
      <c r="I746" s="160"/>
      <c r="J746" s="160"/>
      <c r="K746" s="160"/>
      <c r="L746" s="160"/>
      <c r="M746" s="160"/>
      <c r="N746" s="160"/>
      <c r="O746" s="160"/>
      <c r="P746" s="160"/>
      <c r="Q746" s="160"/>
      <c r="R746" s="160"/>
      <c r="S746" s="160"/>
      <c r="T746" s="160"/>
      <c r="U746" s="160"/>
      <c r="V746" s="160"/>
      <c r="W746" s="160"/>
      <c r="X746" s="160"/>
      <c r="Y746" s="151"/>
      <c r="Z746" s="151"/>
      <c r="AA746" s="151"/>
      <c r="AB746" s="151"/>
      <c r="AC746" s="151"/>
      <c r="AD746" s="151"/>
      <c r="AE746" s="151"/>
      <c r="AF746" s="151"/>
      <c r="AG746" s="151" t="s">
        <v>190</v>
      </c>
      <c r="AH746" s="151"/>
      <c r="AI746" s="151"/>
      <c r="AJ746" s="151"/>
      <c r="AK746" s="151"/>
      <c r="AL746" s="151"/>
      <c r="AM746" s="151"/>
      <c r="AN746" s="151"/>
      <c r="AO746" s="151"/>
      <c r="AP746" s="151"/>
      <c r="AQ746" s="151"/>
      <c r="AR746" s="151"/>
      <c r="AS746" s="151"/>
      <c r="AT746" s="151"/>
      <c r="AU746" s="151"/>
      <c r="AV746" s="151"/>
      <c r="AW746" s="151"/>
      <c r="AX746" s="151"/>
      <c r="AY746" s="151"/>
      <c r="AZ746" s="151"/>
      <c r="BA746" s="184" t="str">
        <f>C746</f>
        <v>1.NP - přízemí, popis prvku a návrh na jeho opravu nebo restaurování viz D1.1.9 Tabulky truhlářských prvků</v>
      </c>
      <c r="BB746" s="151"/>
      <c r="BC746" s="151"/>
      <c r="BD746" s="151"/>
      <c r="BE746" s="151"/>
      <c r="BF746" s="151"/>
      <c r="BG746" s="151"/>
      <c r="BH746" s="151"/>
    </row>
    <row r="747" spans="1:60" outlineLevel="1" x14ac:dyDescent="0.25">
      <c r="A747" s="158"/>
      <c r="B747" s="159"/>
      <c r="C747" s="192" t="s">
        <v>204</v>
      </c>
      <c r="D747" s="161"/>
      <c r="E747" s="162"/>
      <c r="F747" s="163"/>
      <c r="G747" s="163"/>
      <c r="H747" s="160"/>
      <c r="I747" s="160"/>
      <c r="J747" s="160"/>
      <c r="K747" s="160"/>
      <c r="L747" s="160"/>
      <c r="M747" s="160"/>
      <c r="N747" s="160"/>
      <c r="O747" s="160"/>
      <c r="P747" s="160"/>
      <c r="Q747" s="160"/>
      <c r="R747" s="160"/>
      <c r="S747" s="160"/>
      <c r="T747" s="160"/>
      <c r="U747" s="160"/>
      <c r="V747" s="160"/>
      <c r="W747" s="160"/>
      <c r="X747" s="160"/>
      <c r="Y747" s="151"/>
      <c r="Z747" s="151"/>
      <c r="AA747" s="151"/>
      <c r="AB747" s="151"/>
      <c r="AC747" s="151"/>
      <c r="AD747" s="151"/>
      <c r="AE747" s="151"/>
      <c r="AF747" s="151"/>
      <c r="AG747" s="151" t="s">
        <v>190</v>
      </c>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row>
    <row r="748" spans="1:60" outlineLevel="1" x14ac:dyDescent="0.25">
      <c r="A748" s="158"/>
      <c r="B748" s="159"/>
      <c r="C748" s="271" t="s">
        <v>916</v>
      </c>
      <c r="D748" s="272"/>
      <c r="E748" s="272"/>
      <c r="F748" s="272"/>
      <c r="G748" s="272"/>
      <c r="H748" s="160"/>
      <c r="I748" s="160"/>
      <c r="J748" s="160"/>
      <c r="K748" s="160"/>
      <c r="L748" s="160"/>
      <c r="M748" s="160"/>
      <c r="N748" s="160"/>
      <c r="O748" s="160"/>
      <c r="P748" s="160"/>
      <c r="Q748" s="160"/>
      <c r="R748" s="160"/>
      <c r="S748" s="160"/>
      <c r="T748" s="160"/>
      <c r="U748" s="160"/>
      <c r="V748" s="160"/>
      <c r="W748" s="160"/>
      <c r="X748" s="160"/>
      <c r="Y748" s="151"/>
      <c r="Z748" s="151"/>
      <c r="AA748" s="151"/>
      <c r="AB748" s="151"/>
      <c r="AC748" s="151"/>
      <c r="AD748" s="151"/>
      <c r="AE748" s="151"/>
      <c r="AF748" s="151"/>
      <c r="AG748" s="151" t="s">
        <v>190</v>
      </c>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row>
    <row r="749" spans="1:60" outlineLevel="1" x14ac:dyDescent="0.25">
      <c r="A749" s="158"/>
      <c r="B749" s="159"/>
      <c r="C749" s="192" t="s">
        <v>204</v>
      </c>
      <c r="D749" s="161"/>
      <c r="E749" s="162"/>
      <c r="F749" s="163"/>
      <c r="G749" s="163"/>
      <c r="H749" s="160"/>
      <c r="I749" s="160"/>
      <c r="J749" s="160"/>
      <c r="K749" s="160"/>
      <c r="L749" s="160"/>
      <c r="M749" s="160"/>
      <c r="N749" s="160"/>
      <c r="O749" s="160"/>
      <c r="P749" s="160"/>
      <c r="Q749" s="160"/>
      <c r="R749" s="160"/>
      <c r="S749" s="160"/>
      <c r="T749" s="160"/>
      <c r="U749" s="160"/>
      <c r="V749" s="160"/>
      <c r="W749" s="160"/>
      <c r="X749" s="160"/>
      <c r="Y749" s="151"/>
      <c r="Z749" s="151"/>
      <c r="AA749" s="151"/>
      <c r="AB749" s="151"/>
      <c r="AC749" s="151"/>
      <c r="AD749" s="151"/>
      <c r="AE749" s="151"/>
      <c r="AF749" s="151"/>
      <c r="AG749" s="151" t="s">
        <v>190</v>
      </c>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row>
    <row r="750" spans="1:60" outlineLevel="1" x14ac:dyDescent="0.25">
      <c r="A750" s="158"/>
      <c r="B750" s="159"/>
      <c r="C750" s="271" t="s">
        <v>917</v>
      </c>
      <c r="D750" s="272"/>
      <c r="E750" s="272"/>
      <c r="F750" s="272"/>
      <c r="G750" s="272"/>
      <c r="H750" s="160"/>
      <c r="I750" s="160"/>
      <c r="J750" s="160"/>
      <c r="K750" s="160"/>
      <c r="L750" s="160"/>
      <c r="M750" s="160"/>
      <c r="N750" s="160"/>
      <c r="O750" s="160"/>
      <c r="P750" s="160"/>
      <c r="Q750" s="160"/>
      <c r="R750" s="160"/>
      <c r="S750" s="160"/>
      <c r="T750" s="160"/>
      <c r="U750" s="160"/>
      <c r="V750" s="160"/>
      <c r="W750" s="160"/>
      <c r="X750" s="160"/>
      <c r="Y750" s="151"/>
      <c r="Z750" s="151"/>
      <c r="AA750" s="151"/>
      <c r="AB750" s="151"/>
      <c r="AC750" s="151"/>
      <c r="AD750" s="151"/>
      <c r="AE750" s="151"/>
      <c r="AF750" s="151"/>
      <c r="AG750" s="151" t="s">
        <v>190</v>
      </c>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row>
    <row r="751" spans="1:60" outlineLevel="1" x14ac:dyDescent="0.25">
      <c r="A751" s="158"/>
      <c r="B751" s="159"/>
      <c r="C751" s="271" t="s">
        <v>918</v>
      </c>
      <c r="D751" s="272"/>
      <c r="E751" s="272"/>
      <c r="F751" s="272"/>
      <c r="G751" s="272"/>
      <c r="H751" s="160"/>
      <c r="I751" s="160"/>
      <c r="J751" s="160"/>
      <c r="K751" s="160"/>
      <c r="L751" s="160"/>
      <c r="M751" s="160"/>
      <c r="N751" s="160"/>
      <c r="O751" s="160"/>
      <c r="P751" s="160"/>
      <c r="Q751" s="160"/>
      <c r="R751" s="160"/>
      <c r="S751" s="160"/>
      <c r="T751" s="160"/>
      <c r="U751" s="160"/>
      <c r="V751" s="160"/>
      <c r="W751" s="160"/>
      <c r="X751" s="160"/>
      <c r="Y751" s="151"/>
      <c r="Z751" s="151"/>
      <c r="AA751" s="151"/>
      <c r="AB751" s="151"/>
      <c r="AC751" s="151"/>
      <c r="AD751" s="151"/>
      <c r="AE751" s="151"/>
      <c r="AF751" s="151"/>
      <c r="AG751" s="151" t="s">
        <v>190</v>
      </c>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row>
    <row r="752" spans="1:60" outlineLevel="1" x14ac:dyDescent="0.25">
      <c r="A752" s="158"/>
      <c r="B752" s="159"/>
      <c r="C752" s="192" t="s">
        <v>204</v>
      </c>
      <c r="D752" s="161"/>
      <c r="E752" s="162"/>
      <c r="F752" s="163"/>
      <c r="G752" s="163"/>
      <c r="H752" s="160"/>
      <c r="I752" s="160"/>
      <c r="J752" s="160"/>
      <c r="K752" s="160"/>
      <c r="L752" s="160"/>
      <c r="M752" s="160"/>
      <c r="N752" s="160"/>
      <c r="O752" s="160"/>
      <c r="P752" s="160"/>
      <c r="Q752" s="160"/>
      <c r="R752" s="160"/>
      <c r="S752" s="160"/>
      <c r="T752" s="160"/>
      <c r="U752" s="160"/>
      <c r="V752" s="160"/>
      <c r="W752" s="160"/>
      <c r="X752" s="160"/>
      <c r="Y752" s="151"/>
      <c r="Z752" s="151"/>
      <c r="AA752" s="151"/>
      <c r="AB752" s="151"/>
      <c r="AC752" s="151"/>
      <c r="AD752" s="151"/>
      <c r="AE752" s="151"/>
      <c r="AF752" s="151"/>
      <c r="AG752" s="151" t="s">
        <v>190</v>
      </c>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row>
    <row r="753" spans="1:60" outlineLevel="1" x14ac:dyDescent="0.25">
      <c r="A753" s="158"/>
      <c r="B753" s="159"/>
      <c r="C753" s="192" t="s">
        <v>204</v>
      </c>
      <c r="D753" s="161"/>
      <c r="E753" s="162"/>
      <c r="F753" s="163"/>
      <c r="G753" s="163"/>
      <c r="H753" s="160"/>
      <c r="I753" s="160"/>
      <c r="J753" s="160"/>
      <c r="K753" s="160"/>
      <c r="L753" s="160"/>
      <c r="M753" s="160"/>
      <c r="N753" s="160"/>
      <c r="O753" s="160"/>
      <c r="P753" s="160"/>
      <c r="Q753" s="160"/>
      <c r="R753" s="160"/>
      <c r="S753" s="160"/>
      <c r="T753" s="160"/>
      <c r="U753" s="160"/>
      <c r="V753" s="160"/>
      <c r="W753" s="160"/>
      <c r="X753" s="160"/>
      <c r="Y753" s="151"/>
      <c r="Z753" s="151"/>
      <c r="AA753" s="151"/>
      <c r="AB753" s="151"/>
      <c r="AC753" s="151"/>
      <c r="AD753" s="151"/>
      <c r="AE753" s="151"/>
      <c r="AF753" s="151"/>
      <c r="AG753" s="151" t="s">
        <v>190</v>
      </c>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row>
    <row r="754" spans="1:60" outlineLevel="1" x14ac:dyDescent="0.25">
      <c r="A754" s="158"/>
      <c r="B754" s="159"/>
      <c r="C754" s="271" t="s">
        <v>919</v>
      </c>
      <c r="D754" s="272"/>
      <c r="E754" s="272"/>
      <c r="F754" s="272"/>
      <c r="G754" s="272"/>
      <c r="H754" s="160"/>
      <c r="I754" s="160"/>
      <c r="J754" s="160"/>
      <c r="K754" s="160"/>
      <c r="L754" s="160"/>
      <c r="M754" s="160"/>
      <c r="N754" s="160"/>
      <c r="O754" s="160"/>
      <c r="P754" s="160"/>
      <c r="Q754" s="160"/>
      <c r="R754" s="160"/>
      <c r="S754" s="160"/>
      <c r="T754" s="160"/>
      <c r="U754" s="160"/>
      <c r="V754" s="160"/>
      <c r="W754" s="160"/>
      <c r="X754" s="160"/>
      <c r="Y754" s="151"/>
      <c r="Z754" s="151"/>
      <c r="AA754" s="151"/>
      <c r="AB754" s="151"/>
      <c r="AC754" s="151"/>
      <c r="AD754" s="151"/>
      <c r="AE754" s="151"/>
      <c r="AF754" s="151"/>
      <c r="AG754" s="151" t="s">
        <v>190</v>
      </c>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row>
    <row r="755" spans="1:60" outlineLevel="1" x14ac:dyDescent="0.25">
      <c r="A755" s="158"/>
      <c r="B755" s="159"/>
      <c r="C755" s="192" t="s">
        <v>204</v>
      </c>
      <c r="D755" s="161"/>
      <c r="E755" s="162"/>
      <c r="F755" s="163"/>
      <c r="G755" s="163"/>
      <c r="H755" s="160"/>
      <c r="I755" s="160"/>
      <c r="J755" s="160"/>
      <c r="K755" s="160"/>
      <c r="L755" s="160"/>
      <c r="M755" s="160"/>
      <c r="N755" s="160"/>
      <c r="O755" s="160"/>
      <c r="P755" s="160"/>
      <c r="Q755" s="160"/>
      <c r="R755" s="160"/>
      <c r="S755" s="160"/>
      <c r="T755" s="160"/>
      <c r="U755" s="160"/>
      <c r="V755" s="160"/>
      <c r="W755" s="160"/>
      <c r="X755" s="160"/>
      <c r="Y755" s="151"/>
      <c r="Z755" s="151"/>
      <c r="AA755" s="151"/>
      <c r="AB755" s="151"/>
      <c r="AC755" s="151"/>
      <c r="AD755" s="151"/>
      <c r="AE755" s="151"/>
      <c r="AF755" s="151"/>
      <c r="AG755" s="151" t="s">
        <v>190</v>
      </c>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row>
    <row r="756" spans="1:60" outlineLevel="1" x14ac:dyDescent="0.25">
      <c r="A756" s="158"/>
      <c r="B756" s="159"/>
      <c r="C756" s="271" t="s">
        <v>802</v>
      </c>
      <c r="D756" s="272"/>
      <c r="E756" s="272"/>
      <c r="F756" s="272"/>
      <c r="G756" s="272"/>
      <c r="H756" s="160"/>
      <c r="I756" s="160"/>
      <c r="J756" s="160"/>
      <c r="K756" s="160"/>
      <c r="L756" s="160"/>
      <c r="M756" s="160"/>
      <c r="N756" s="160"/>
      <c r="O756" s="160"/>
      <c r="P756" s="160"/>
      <c r="Q756" s="160"/>
      <c r="R756" s="160"/>
      <c r="S756" s="160"/>
      <c r="T756" s="160"/>
      <c r="U756" s="160"/>
      <c r="V756" s="160"/>
      <c r="W756" s="160"/>
      <c r="X756" s="160"/>
      <c r="Y756" s="151"/>
      <c r="Z756" s="151"/>
      <c r="AA756" s="151"/>
      <c r="AB756" s="151"/>
      <c r="AC756" s="151"/>
      <c r="AD756" s="151"/>
      <c r="AE756" s="151"/>
      <c r="AF756" s="151"/>
      <c r="AG756" s="151" t="s">
        <v>190</v>
      </c>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row>
    <row r="757" spans="1:60" ht="21" outlineLevel="1" x14ac:dyDescent="0.25">
      <c r="A757" s="158"/>
      <c r="B757" s="159"/>
      <c r="C757" s="271" t="s">
        <v>720</v>
      </c>
      <c r="D757" s="272"/>
      <c r="E757" s="272"/>
      <c r="F757" s="272"/>
      <c r="G757" s="272"/>
      <c r="H757" s="160"/>
      <c r="I757" s="160"/>
      <c r="J757" s="160"/>
      <c r="K757" s="160"/>
      <c r="L757" s="160"/>
      <c r="M757" s="160"/>
      <c r="N757" s="160"/>
      <c r="O757" s="160"/>
      <c r="P757" s="160"/>
      <c r="Q757" s="160"/>
      <c r="R757" s="160"/>
      <c r="S757" s="160"/>
      <c r="T757" s="160"/>
      <c r="U757" s="160"/>
      <c r="V757" s="160"/>
      <c r="W757" s="160"/>
      <c r="X757" s="160"/>
      <c r="Y757" s="151"/>
      <c r="Z757" s="151"/>
      <c r="AA757" s="151"/>
      <c r="AB757" s="151"/>
      <c r="AC757" s="151"/>
      <c r="AD757" s="151"/>
      <c r="AE757" s="151"/>
      <c r="AF757" s="151"/>
      <c r="AG757" s="151" t="s">
        <v>190</v>
      </c>
      <c r="AH757" s="151"/>
      <c r="AI757" s="151"/>
      <c r="AJ757" s="151"/>
      <c r="AK757" s="151"/>
      <c r="AL757" s="151"/>
      <c r="AM757" s="151"/>
      <c r="AN757" s="151"/>
      <c r="AO757" s="151"/>
      <c r="AP757" s="151"/>
      <c r="AQ757" s="151"/>
      <c r="AR757" s="151"/>
      <c r="AS757" s="151"/>
      <c r="AT757" s="151"/>
      <c r="AU757" s="151"/>
      <c r="AV757" s="151"/>
      <c r="AW757" s="151"/>
      <c r="AX757" s="151"/>
      <c r="AY757" s="151"/>
      <c r="AZ757" s="151"/>
      <c r="BA757" s="184" t="str">
        <f>C757</f>
        <v>Dveře deskové konstrukce se dvěma svlaky osazené ve zděném omítaném ostění, na lícové straně dva kované táhlové (pásové) závěsy a kovaná petlice se štítkem. Dřevo bez povrchové úpravy.</v>
      </c>
      <c r="BB757" s="151"/>
      <c r="BC757" s="151"/>
      <c r="BD757" s="151"/>
      <c r="BE757" s="151"/>
      <c r="BF757" s="151"/>
      <c r="BG757" s="151"/>
      <c r="BH757" s="151"/>
    </row>
    <row r="758" spans="1:60" outlineLevel="1" x14ac:dyDescent="0.25">
      <c r="A758" s="158"/>
      <c r="B758" s="159"/>
      <c r="C758" s="192" t="s">
        <v>721</v>
      </c>
      <c r="D758" s="161"/>
      <c r="E758" s="162"/>
      <c r="F758" s="163"/>
      <c r="G758" s="163"/>
      <c r="H758" s="160"/>
      <c r="I758" s="160"/>
      <c r="J758" s="160"/>
      <c r="K758" s="160"/>
      <c r="L758" s="160"/>
      <c r="M758" s="160"/>
      <c r="N758" s="160"/>
      <c r="O758" s="160"/>
      <c r="P758" s="160"/>
      <c r="Q758" s="160"/>
      <c r="R758" s="160"/>
      <c r="S758" s="160"/>
      <c r="T758" s="160"/>
      <c r="U758" s="160"/>
      <c r="V758" s="160"/>
      <c r="W758" s="160"/>
      <c r="X758" s="160"/>
      <c r="Y758" s="151"/>
      <c r="Z758" s="151"/>
      <c r="AA758" s="151"/>
      <c r="AB758" s="151"/>
      <c r="AC758" s="151"/>
      <c r="AD758" s="151"/>
      <c r="AE758" s="151"/>
      <c r="AF758" s="151"/>
      <c r="AG758" s="151" t="s">
        <v>190</v>
      </c>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row>
    <row r="759" spans="1:60" outlineLevel="1" x14ac:dyDescent="0.25">
      <c r="A759" s="158"/>
      <c r="B759" s="159"/>
      <c r="C759" s="271" t="s">
        <v>913</v>
      </c>
      <c r="D759" s="272"/>
      <c r="E759" s="272"/>
      <c r="F759" s="272"/>
      <c r="G759" s="272"/>
      <c r="H759" s="160"/>
      <c r="I759" s="160"/>
      <c r="J759" s="160"/>
      <c r="K759" s="160"/>
      <c r="L759" s="160"/>
      <c r="M759" s="160"/>
      <c r="N759" s="160"/>
      <c r="O759" s="160"/>
      <c r="P759" s="160"/>
      <c r="Q759" s="160"/>
      <c r="R759" s="160"/>
      <c r="S759" s="160"/>
      <c r="T759" s="160"/>
      <c r="U759" s="160"/>
      <c r="V759" s="160"/>
      <c r="W759" s="160"/>
      <c r="X759" s="160"/>
      <c r="Y759" s="151"/>
      <c r="Z759" s="151"/>
      <c r="AA759" s="151"/>
      <c r="AB759" s="151"/>
      <c r="AC759" s="151"/>
      <c r="AD759" s="151"/>
      <c r="AE759" s="151"/>
      <c r="AF759" s="151"/>
      <c r="AG759" s="151" t="s">
        <v>190</v>
      </c>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row>
    <row r="760" spans="1:60" outlineLevel="1" x14ac:dyDescent="0.25">
      <c r="A760" s="158"/>
      <c r="B760" s="159"/>
      <c r="C760" s="271" t="s">
        <v>920</v>
      </c>
      <c r="D760" s="272"/>
      <c r="E760" s="272"/>
      <c r="F760" s="272"/>
      <c r="G760" s="272"/>
      <c r="H760" s="160"/>
      <c r="I760" s="160"/>
      <c r="J760" s="160"/>
      <c r="K760" s="160"/>
      <c r="L760" s="160"/>
      <c r="M760" s="160"/>
      <c r="N760" s="160"/>
      <c r="O760" s="160"/>
      <c r="P760" s="160"/>
      <c r="Q760" s="160"/>
      <c r="R760" s="160"/>
      <c r="S760" s="160"/>
      <c r="T760" s="160"/>
      <c r="U760" s="160"/>
      <c r="V760" s="160"/>
      <c r="W760" s="160"/>
      <c r="X760" s="160"/>
      <c r="Y760" s="151"/>
      <c r="Z760" s="151"/>
      <c r="AA760" s="151"/>
      <c r="AB760" s="151"/>
      <c r="AC760" s="151"/>
      <c r="AD760" s="151"/>
      <c r="AE760" s="151"/>
      <c r="AF760" s="151"/>
      <c r="AG760" s="151" t="s">
        <v>190</v>
      </c>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row>
    <row r="761" spans="1:60" outlineLevel="1" x14ac:dyDescent="0.25">
      <c r="A761" s="158"/>
      <c r="B761" s="159"/>
      <c r="C761" s="192" t="s">
        <v>204</v>
      </c>
      <c r="D761" s="161"/>
      <c r="E761" s="162"/>
      <c r="F761" s="163"/>
      <c r="G761" s="163"/>
      <c r="H761" s="160"/>
      <c r="I761" s="160"/>
      <c r="J761" s="160"/>
      <c r="K761" s="160"/>
      <c r="L761" s="160"/>
      <c r="M761" s="160"/>
      <c r="N761" s="160"/>
      <c r="O761" s="160"/>
      <c r="P761" s="160"/>
      <c r="Q761" s="160"/>
      <c r="R761" s="160"/>
      <c r="S761" s="160"/>
      <c r="T761" s="160"/>
      <c r="U761" s="160"/>
      <c r="V761" s="160"/>
      <c r="W761" s="160"/>
      <c r="X761" s="160"/>
      <c r="Y761" s="151"/>
      <c r="Z761" s="151"/>
      <c r="AA761" s="151"/>
      <c r="AB761" s="151"/>
      <c r="AC761" s="151"/>
      <c r="AD761" s="151"/>
      <c r="AE761" s="151"/>
      <c r="AF761" s="151"/>
      <c r="AG761" s="151" t="s">
        <v>190</v>
      </c>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row>
    <row r="762" spans="1:60" outlineLevel="1" x14ac:dyDescent="0.25">
      <c r="A762" s="158"/>
      <c r="B762" s="159"/>
      <c r="C762" s="271" t="s">
        <v>317</v>
      </c>
      <c r="D762" s="272"/>
      <c r="E762" s="272"/>
      <c r="F762" s="272"/>
      <c r="G762" s="272"/>
      <c r="H762" s="160"/>
      <c r="I762" s="160"/>
      <c r="J762" s="160"/>
      <c r="K762" s="160"/>
      <c r="L762" s="160"/>
      <c r="M762" s="160"/>
      <c r="N762" s="160"/>
      <c r="O762" s="160"/>
      <c r="P762" s="160"/>
      <c r="Q762" s="160"/>
      <c r="R762" s="160"/>
      <c r="S762" s="160"/>
      <c r="T762" s="160"/>
      <c r="U762" s="160"/>
      <c r="V762" s="160"/>
      <c r="W762" s="160"/>
      <c r="X762" s="160"/>
      <c r="Y762" s="151"/>
      <c r="Z762" s="151"/>
      <c r="AA762" s="151"/>
      <c r="AB762" s="151"/>
      <c r="AC762" s="151"/>
      <c r="AD762" s="151"/>
      <c r="AE762" s="151"/>
      <c r="AF762" s="151"/>
      <c r="AG762" s="151" t="s">
        <v>190</v>
      </c>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row>
    <row r="763" spans="1:60" outlineLevel="1" x14ac:dyDescent="0.25">
      <c r="A763" s="158"/>
      <c r="B763" s="159"/>
      <c r="C763" s="271" t="s">
        <v>921</v>
      </c>
      <c r="D763" s="272"/>
      <c r="E763" s="272"/>
      <c r="F763" s="272"/>
      <c r="G763" s="272"/>
      <c r="H763" s="160"/>
      <c r="I763" s="160"/>
      <c r="J763" s="160"/>
      <c r="K763" s="160"/>
      <c r="L763" s="160"/>
      <c r="M763" s="160"/>
      <c r="N763" s="160"/>
      <c r="O763" s="160"/>
      <c r="P763" s="160"/>
      <c r="Q763" s="160"/>
      <c r="R763" s="160"/>
      <c r="S763" s="160"/>
      <c r="T763" s="160"/>
      <c r="U763" s="160"/>
      <c r="V763" s="160"/>
      <c r="W763" s="160"/>
      <c r="X763" s="160"/>
      <c r="Y763" s="151"/>
      <c r="Z763" s="151"/>
      <c r="AA763" s="151"/>
      <c r="AB763" s="151"/>
      <c r="AC763" s="151"/>
      <c r="AD763" s="151"/>
      <c r="AE763" s="151"/>
      <c r="AF763" s="151"/>
      <c r="AG763" s="151" t="s">
        <v>190</v>
      </c>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row>
    <row r="764" spans="1:60" outlineLevel="1" x14ac:dyDescent="0.25">
      <c r="A764" s="158"/>
      <c r="B764" s="159"/>
      <c r="C764" s="271" t="s">
        <v>922</v>
      </c>
      <c r="D764" s="272"/>
      <c r="E764" s="272"/>
      <c r="F764" s="272"/>
      <c r="G764" s="272"/>
      <c r="H764" s="160"/>
      <c r="I764" s="160"/>
      <c r="J764" s="160"/>
      <c r="K764" s="160"/>
      <c r="L764" s="160"/>
      <c r="M764" s="160"/>
      <c r="N764" s="160"/>
      <c r="O764" s="160"/>
      <c r="P764" s="160"/>
      <c r="Q764" s="160"/>
      <c r="R764" s="160"/>
      <c r="S764" s="160"/>
      <c r="T764" s="160"/>
      <c r="U764" s="160"/>
      <c r="V764" s="160"/>
      <c r="W764" s="160"/>
      <c r="X764" s="160"/>
      <c r="Y764" s="151"/>
      <c r="Z764" s="151"/>
      <c r="AA764" s="151"/>
      <c r="AB764" s="151"/>
      <c r="AC764" s="151"/>
      <c r="AD764" s="151"/>
      <c r="AE764" s="151"/>
      <c r="AF764" s="151"/>
      <c r="AG764" s="151" t="s">
        <v>190</v>
      </c>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row>
    <row r="765" spans="1:60" outlineLevel="1" x14ac:dyDescent="0.25">
      <c r="A765" s="158"/>
      <c r="B765" s="159"/>
      <c r="C765" s="271" t="s">
        <v>923</v>
      </c>
      <c r="D765" s="272"/>
      <c r="E765" s="272"/>
      <c r="F765" s="272"/>
      <c r="G765" s="272"/>
      <c r="H765" s="160"/>
      <c r="I765" s="160"/>
      <c r="J765" s="160"/>
      <c r="K765" s="160"/>
      <c r="L765" s="160"/>
      <c r="M765" s="160"/>
      <c r="N765" s="160"/>
      <c r="O765" s="160"/>
      <c r="P765" s="160"/>
      <c r="Q765" s="160"/>
      <c r="R765" s="160"/>
      <c r="S765" s="160"/>
      <c r="T765" s="160"/>
      <c r="U765" s="160"/>
      <c r="V765" s="160"/>
      <c r="W765" s="160"/>
      <c r="X765" s="160"/>
      <c r="Y765" s="151"/>
      <c r="Z765" s="151"/>
      <c r="AA765" s="151"/>
      <c r="AB765" s="151"/>
      <c r="AC765" s="151"/>
      <c r="AD765" s="151"/>
      <c r="AE765" s="151"/>
      <c r="AF765" s="151"/>
      <c r="AG765" s="151" t="s">
        <v>190</v>
      </c>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row>
    <row r="766" spans="1:60" outlineLevel="1" x14ac:dyDescent="0.25">
      <c r="A766" s="158"/>
      <c r="B766" s="159"/>
      <c r="C766" s="271" t="s">
        <v>717</v>
      </c>
      <c r="D766" s="272"/>
      <c r="E766" s="272"/>
      <c r="F766" s="272"/>
      <c r="G766" s="272"/>
      <c r="H766" s="160"/>
      <c r="I766" s="160"/>
      <c r="J766" s="160"/>
      <c r="K766" s="160"/>
      <c r="L766" s="160"/>
      <c r="M766" s="160"/>
      <c r="N766" s="160"/>
      <c r="O766" s="160"/>
      <c r="P766" s="160"/>
      <c r="Q766" s="160"/>
      <c r="R766" s="160"/>
      <c r="S766" s="160"/>
      <c r="T766" s="160"/>
      <c r="U766" s="160"/>
      <c r="V766" s="160"/>
      <c r="W766" s="160"/>
      <c r="X766" s="160"/>
      <c r="Y766" s="151"/>
      <c r="Z766" s="151"/>
      <c r="AA766" s="151"/>
      <c r="AB766" s="151"/>
      <c r="AC766" s="151"/>
      <c r="AD766" s="151"/>
      <c r="AE766" s="151"/>
      <c r="AF766" s="151"/>
      <c r="AG766" s="151" t="s">
        <v>190</v>
      </c>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row>
    <row r="767" spans="1:60" outlineLevel="1" x14ac:dyDescent="0.25">
      <c r="A767" s="158"/>
      <c r="B767" s="159"/>
      <c r="C767" s="271" t="s">
        <v>924</v>
      </c>
      <c r="D767" s="272"/>
      <c r="E767" s="272"/>
      <c r="F767" s="272"/>
      <c r="G767" s="272"/>
      <c r="H767" s="160"/>
      <c r="I767" s="160"/>
      <c r="J767" s="160"/>
      <c r="K767" s="160"/>
      <c r="L767" s="160"/>
      <c r="M767" s="160"/>
      <c r="N767" s="160"/>
      <c r="O767" s="160"/>
      <c r="P767" s="160"/>
      <c r="Q767" s="160"/>
      <c r="R767" s="160"/>
      <c r="S767" s="160"/>
      <c r="T767" s="160"/>
      <c r="U767" s="160"/>
      <c r="V767" s="160"/>
      <c r="W767" s="160"/>
      <c r="X767" s="160"/>
      <c r="Y767" s="151"/>
      <c r="Z767" s="151"/>
      <c r="AA767" s="151"/>
      <c r="AB767" s="151"/>
      <c r="AC767" s="151"/>
      <c r="AD767" s="151"/>
      <c r="AE767" s="151"/>
      <c r="AF767" s="151"/>
      <c r="AG767" s="151" t="s">
        <v>190</v>
      </c>
      <c r="AH767" s="151"/>
      <c r="AI767" s="151"/>
      <c r="AJ767" s="151"/>
      <c r="AK767" s="151"/>
      <c r="AL767" s="151"/>
      <c r="AM767" s="151"/>
      <c r="AN767" s="151"/>
      <c r="AO767" s="151"/>
      <c r="AP767" s="151"/>
      <c r="AQ767" s="151"/>
      <c r="AR767" s="151"/>
      <c r="AS767" s="151"/>
      <c r="AT767" s="151"/>
      <c r="AU767" s="151"/>
      <c r="AV767" s="151"/>
      <c r="AW767" s="151"/>
      <c r="AX767" s="151"/>
      <c r="AY767" s="151"/>
      <c r="AZ767" s="151"/>
      <c r="BA767" s="184" t="str">
        <f>C767</f>
        <v>Doplnění kované kliky a kovaného atypického myšákového (krabicového) zámku formou repliky a místní analogie SHaZ Bečov</v>
      </c>
      <c r="BB767" s="151"/>
      <c r="BC767" s="151"/>
      <c r="BD767" s="151"/>
      <c r="BE767" s="151"/>
      <c r="BF767" s="151"/>
      <c r="BG767" s="151"/>
      <c r="BH767" s="151"/>
    </row>
    <row r="768" spans="1:60" outlineLevel="1" x14ac:dyDescent="0.25">
      <c r="A768" s="158"/>
      <c r="B768" s="159"/>
      <c r="C768" s="271" t="s">
        <v>722</v>
      </c>
      <c r="D768" s="272"/>
      <c r="E768" s="272"/>
      <c r="F768" s="272"/>
      <c r="G768" s="272"/>
      <c r="H768" s="160"/>
      <c r="I768" s="160"/>
      <c r="J768" s="160"/>
      <c r="K768" s="160"/>
      <c r="L768" s="160"/>
      <c r="M768" s="160"/>
      <c r="N768" s="160"/>
      <c r="O768" s="160"/>
      <c r="P768" s="160"/>
      <c r="Q768" s="160"/>
      <c r="R768" s="160"/>
      <c r="S768" s="160"/>
      <c r="T768" s="160"/>
      <c r="U768" s="160"/>
      <c r="V768" s="160"/>
      <c r="W768" s="160"/>
      <c r="X768" s="160"/>
      <c r="Y768" s="151"/>
      <c r="Z768" s="151"/>
      <c r="AA768" s="151"/>
      <c r="AB768" s="151"/>
      <c r="AC768" s="151"/>
      <c r="AD768" s="151"/>
      <c r="AE768" s="151"/>
      <c r="AF768" s="151"/>
      <c r="AG768" s="151" t="s">
        <v>190</v>
      </c>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row>
    <row r="769" spans="1:60" ht="20.399999999999999" outlineLevel="1" x14ac:dyDescent="0.25">
      <c r="A769" s="177">
        <v>88</v>
      </c>
      <c r="B769" s="178" t="s">
        <v>723</v>
      </c>
      <c r="C769" s="187" t="s">
        <v>724</v>
      </c>
      <c r="D769" s="179" t="s">
        <v>255</v>
      </c>
      <c r="E769" s="180">
        <v>1</v>
      </c>
      <c r="F769" s="181">
        <v>39384</v>
      </c>
      <c r="G769" s="182">
        <f>ROUND(E769*F769,2)</f>
        <v>39384</v>
      </c>
      <c r="H769" s="181"/>
      <c r="I769" s="182">
        <f>ROUND(E769*H769,2)</f>
        <v>0</v>
      </c>
      <c r="J769" s="181"/>
      <c r="K769" s="182">
        <f>ROUND(E769*J769,2)</f>
        <v>0</v>
      </c>
      <c r="L769" s="182">
        <v>21</v>
      </c>
      <c r="M769" s="182">
        <f>G769*(1+L769/100)</f>
        <v>47654.64</v>
      </c>
      <c r="N769" s="182">
        <v>0.25</v>
      </c>
      <c r="O769" s="182">
        <f>ROUND(E769*N769,2)</f>
        <v>0.25</v>
      </c>
      <c r="P769" s="182">
        <v>0</v>
      </c>
      <c r="Q769" s="182">
        <f>ROUND(E769*P769,2)</f>
        <v>0</v>
      </c>
      <c r="R769" s="182"/>
      <c r="S769" s="182" t="s">
        <v>277</v>
      </c>
      <c r="T769" s="183" t="s">
        <v>186</v>
      </c>
      <c r="U769" s="160">
        <v>0</v>
      </c>
      <c r="V769" s="160">
        <f>ROUND(E769*U769,2)</f>
        <v>0</v>
      </c>
      <c r="W769" s="160"/>
      <c r="X769" s="160" t="s">
        <v>310</v>
      </c>
      <c r="Y769" s="151"/>
      <c r="Z769" s="151"/>
      <c r="AA769" s="151"/>
      <c r="AB769" s="151"/>
      <c r="AC769" s="151"/>
      <c r="AD769" s="151"/>
      <c r="AE769" s="151"/>
      <c r="AF769" s="151"/>
      <c r="AG769" s="151" t="s">
        <v>311</v>
      </c>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row>
    <row r="770" spans="1:60" outlineLevel="1" x14ac:dyDescent="0.25">
      <c r="A770" s="158"/>
      <c r="B770" s="159"/>
      <c r="C770" s="260" t="s">
        <v>716</v>
      </c>
      <c r="D770" s="261"/>
      <c r="E770" s="261"/>
      <c r="F770" s="261"/>
      <c r="G770" s="261"/>
      <c r="H770" s="160"/>
      <c r="I770" s="160"/>
      <c r="J770" s="160"/>
      <c r="K770" s="160"/>
      <c r="L770" s="160"/>
      <c r="M770" s="160"/>
      <c r="N770" s="160"/>
      <c r="O770" s="160"/>
      <c r="P770" s="160"/>
      <c r="Q770" s="160"/>
      <c r="R770" s="160"/>
      <c r="S770" s="160"/>
      <c r="T770" s="160"/>
      <c r="U770" s="160"/>
      <c r="V770" s="160"/>
      <c r="W770" s="160"/>
      <c r="X770" s="160"/>
      <c r="Y770" s="151"/>
      <c r="Z770" s="151"/>
      <c r="AA770" s="151"/>
      <c r="AB770" s="151"/>
      <c r="AC770" s="151"/>
      <c r="AD770" s="151"/>
      <c r="AE770" s="151"/>
      <c r="AF770" s="151"/>
      <c r="AG770" s="151" t="s">
        <v>190</v>
      </c>
      <c r="AH770" s="151"/>
      <c r="AI770" s="151"/>
      <c r="AJ770" s="151"/>
      <c r="AK770" s="151"/>
      <c r="AL770" s="151"/>
      <c r="AM770" s="151"/>
      <c r="AN770" s="151"/>
      <c r="AO770" s="151"/>
      <c r="AP770" s="151"/>
      <c r="AQ770" s="151"/>
      <c r="AR770" s="151"/>
      <c r="AS770" s="151"/>
      <c r="AT770" s="151"/>
      <c r="AU770" s="151"/>
      <c r="AV770" s="151"/>
      <c r="AW770" s="151"/>
      <c r="AX770" s="151"/>
      <c r="AY770" s="151"/>
      <c r="AZ770" s="151"/>
      <c r="BA770" s="184" t="str">
        <f>C770</f>
        <v>1.NP - přízemí, popis prvku a návrh na jeho opravu nebo restaurování viz D1.1.9 Tabulky truhlářských prvků</v>
      </c>
      <c r="BB770" s="151"/>
      <c r="BC770" s="151"/>
      <c r="BD770" s="151"/>
      <c r="BE770" s="151"/>
      <c r="BF770" s="151"/>
      <c r="BG770" s="151"/>
      <c r="BH770" s="151"/>
    </row>
    <row r="771" spans="1:60" outlineLevel="1" x14ac:dyDescent="0.25">
      <c r="A771" s="158"/>
      <c r="B771" s="159"/>
      <c r="C771" s="192" t="s">
        <v>204</v>
      </c>
      <c r="D771" s="161"/>
      <c r="E771" s="162"/>
      <c r="F771" s="163"/>
      <c r="G771" s="163"/>
      <c r="H771" s="160"/>
      <c r="I771" s="160"/>
      <c r="J771" s="160"/>
      <c r="K771" s="160"/>
      <c r="L771" s="160"/>
      <c r="M771" s="160"/>
      <c r="N771" s="160"/>
      <c r="O771" s="160"/>
      <c r="P771" s="160"/>
      <c r="Q771" s="160"/>
      <c r="R771" s="160"/>
      <c r="S771" s="160"/>
      <c r="T771" s="160"/>
      <c r="U771" s="160"/>
      <c r="V771" s="160"/>
      <c r="W771" s="160"/>
      <c r="X771" s="160"/>
      <c r="Y771" s="151"/>
      <c r="Z771" s="151"/>
      <c r="AA771" s="151"/>
      <c r="AB771" s="151"/>
      <c r="AC771" s="151"/>
      <c r="AD771" s="151"/>
      <c r="AE771" s="151"/>
      <c r="AF771" s="151"/>
      <c r="AG771" s="151" t="s">
        <v>190</v>
      </c>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row>
    <row r="772" spans="1:60" outlineLevel="1" x14ac:dyDescent="0.25">
      <c r="A772" s="158"/>
      <c r="B772" s="159"/>
      <c r="C772" s="271" t="s">
        <v>925</v>
      </c>
      <c r="D772" s="272"/>
      <c r="E772" s="272"/>
      <c r="F772" s="272"/>
      <c r="G772" s="272"/>
      <c r="H772" s="160"/>
      <c r="I772" s="160"/>
      <c r="J772" s="160"/>
      <c r="K772" s="160"/>
      <c r="L772" s="160"/>
      <c r="M772" s="160"/>
      <c r="N772" s="160"/>
      <c r="O772" s="160"/>
      <c r="P772" s="160"/>
      <c r="Q772" s="160"/>
      <c r="R772" s="160"/>
      <c r="S772" s="160"/>
      <c r="T772" s="160"/>
      <c r="U772" s="160"/>
      <c r="V772" s="160"/>
      <c r="W772" s="160"/>
      <c r="X772" s="160"/>
      <c r="Y772" s="151"/>
      <c r="Z772" s="151"/>
      <c r="AA772" s="151"/>
      <c r="AB772" s="151"/>
      <c r="AC772" s="151"/>
      <c r="AD772" s="151"/>
      <c r="AE772" s="151"/>
      <c r="AF772" s="151"/>
      <c r="AG772" s="151" t="s">
        <v>190</v>
      </c>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row>
    <row r="773" spans="1:60" outlineLevel="1" x14ac:dyDescent="0.25">
      <c r="A773" s="158"/>
      <c r="B773" s="159"/>
      <c r="C773" s="192" t="s">
        <v>204</v>
      </c>
      <c r="D773" s="161"/>
      <c r="E773" s="162"/>
      <c r="F773" s="163"/>
      <c r="G773" s="163"/>
      <c r="H773" s="160"/>
      <c r="I773" s="160"/>
      <c r="J773" s="160"/>
      <c r="K773" s="160"/>
      <c r="L773" s="160"/>
      <c r="M773" s="160"/>
      <c r="N773" s="160"/>
      <c r="O773" s="160"/>
      <c r="P773" s="160"/>
      <c r="Q773" s="160"/>
      <c r="R773" s="160"/>
      <c r="S773" s="160"/>
      <c r="T773" s="160"/>
      <c r="U773" s="160"/>
      <c r="V773" s="160"/>
      <c r="W773" s="160"/>
      <c r="X773" s="160"/>
      <c r="Y773" s="151"/>
      <c r="Z773" s="151"/>
      <c r="AA773" s="151"/>
      <c r="AB773" s="151"/>
      <c r="AC773" s="151"/>
      <c r="AD773" s="151"/>
      <c r="AE773" s="151"/>
      <c r="AF773" s="151"/>
      <c r="AG773" s="151" t="s">
        <v>190</v>
      </c>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row>
    <row r="774" spans="1:60" outlineLevel="1" x14ac:dyDescent="0.25">
      <c r="A774" s="158"/>
      <c r="B774" s="159"/>
      <c r="C774" s="271" t="s">
        <v>926</v>
      </c>
      <c r="D774" s="272"/>
      <c r="E774" s="272"/>
      <c r="F774" s="272"/>
      <c r="G774" s="272"/>
      <c r="H774" s="160"/>
      <c r="I774" s="160"/>
      <c r="J774" s="160"/>
      <c r="K774" s="160"/>
      <c r="L774" s="160"/>
      <c r="M774" s="160"/>
      <c r="N774" s="160"/>
      <c r="O774" s="160"/>
      <c r="P774" s="160"/>
      <c r="Q774" s="160"/>
      <c r="R774" s="160"/>
      <c r="S774" s="160"/>
      <c r="T774" s="160"/>
      <c r="U774" s="160"/>
      <c r="V774" s="160"/>
      <c r="W774" s="160"/>
      <c r="X774" s="160"/>
      <c r="Y774" s="151"/>
      <c r="Z774" s="151"/>
      <c r="AA774" s="151"/>
      <c r="AB774" s="151"/>
      <c r="AC774" s="151"/>
      <c r="AD774" s="151"/>
      <c r="AE774" s="151"/>
      <c r="AF774" s="151"/>
      <c r="AG774" s="151" t="s">
        <v>190</v>
      </c>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row>
    <row r="775" spans="1:60" outlineLevel="1" x14ac:dyDescent="0.25">
      <c r="A775" s="158"/>
      <c r="B775" s="159"/>
      <c r="C775" s="271" t="s">
        <v>927</v>
      </c>
      <c r="D775" s="272"/>
      <c r="E775" s="272"/>
      <c r="F775" s="272"/>
      <c r="G775" s="272"/>
      <c r="H775" s="160"/>
      <c r="I775" s="160"/>
      <c r="J775" s="160"/>
      <c r="K775" s="160"/>
      <c r="L775" s="160"/>
      <c r="M775" s="160"/>
      <c r="N775" s="160"/>
      <c r="O775" s="160"/>
      <c r="P775" s="160"/>
      <c r="Q775" s="160"/>
      <c r="R775" s="160"/>
      <c r="S775" s="160"/>
      <c r="T775" s="160"/>
      <c r="U775" s="160"/>
      <c r="V775" s="160"/>
      <c r="W775" s="160"/>
      <c r="X775" s="160"/>
      <c r="Y775" s="151"/>
      <c r="Z775" s="151"/>
      <c r="AA775" s="151"/>
      <c r="AB775" s="151"/>
      <c r="AC775" s="151"/>
      <c r="AD775" s="151"/>
      <c r="AE775" s="151"/>
      <c r="AF775" s="151"/>
      <c r="AG775" s="151" t="s">
        <v>190</v>
      </c>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row>
    <row r="776" spans="1:60" outlineLevel="1" x14ac:dyDescent="0.25">
      <c r="A776" s="158"/>
      <c r="B776" s="159"/>
      <c r="C776" s="271" t="s">
        <v>928</v>
      </c>
      <c r="D776" s="272"/>
      <c r="E776" s="272"/>
      <c r="F776" s="272"/>
      <c r="G776" s="272"/>
      <c r="H776" s="160"/>
      <c r="I776" s="160"/>
      <c r="J776" s="160"/>
      <c r="K776" s="160"/>
      <c r="L776" s="160"/>
      <c r="M776" s="160"/>
      <c r="N776" s="160"/>
      <c r="O776" s="160"/>
      <c r="P776" s="160"/>
      <c r="Q776" s="160"/>
      <c r="R776" s="160"/>
      <c r="S776" s="160"/>
      <c r="T776" s="160"/>
      <c r="U776" s="160"/>
      <c r="V776" s="160"/>
      <c r="W776" s="160"/>
      <c r="X776" s="160"/>
      <c r="Y776" s="151"/>
      <c r="Z776" s="151"/>
      <c r="AA776" s="151"/>
      <c r="AB776" s="151"/>
      <c r="AC776" s="151"/>
      <c r="AD776" s="151"/>
      <c r="AE776" s="151"/>
      <c r="AF776" s="151"/>
      <c r="AG776" s="151" t="s">
        <v>190</v>
      </c>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row>
    <row r="777" spans="1:60" outlineLevel="1" x14ac:dyDescent="0.25">
      <c r="A777" s="158"/>
      <c r="B777" s="159"/>
      <c r="C777" s="192" t="s">
        <v>204</v>
      </c>
      <c r="D777" s="161"/>
      <c r="E777" s="162"/>
      <c r="F777" s="163"/>
      <c r="G777" s="163"/>
      <c r="H777" s="160"/>
      <c r="I777" s="160"/>
      <c r="J777" s="160"/>
      <c r="K777" s="160"/>
      <c r="L777" s="160"/>
      <c r="M777" s="160"/>
      <c r="N777" s="160"/>
      <c r="O777" s="160"/>
      <c r="P777" s="160"/>
      <c r="Q777" s="160"/>
      <c r="R777" s="160"/>
      <c r="S777" s="160"/>
      <c r="T777" s="160"/>
      <c r="U777" s="160"/>
      <c r="V777" s="160"/>
      <c r="W777" s="160"/>
      <c r="X777" s="160"/>
      <c r="Y777" s="151"/>
      <c r="Z777" s="151"/>
      <c r="AA777" s="151"/>
      <c r="AB777" s="151"/>
      <c r="AC777" s="151"/>
      <c r="AD777" s="151"/>
      <c r="AE777" s="151"/>
      <c r="AF777" s="151"/>
      <c r="AG777" s="151" t="s">
        <v>190</v>
      </c>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row>
    <row r="778" spans="1:60" outlineLevel="1" x14ac:dyDescent="0.25">
      <c r="A778" s="158"/>
      <c r="B778" s="159"/>
      <c r="C778" s="192" t="s">
        <v>204</v>
      </c>
      <c r="D778" s="161"/>
      <c r="E778" s="162"/>
      <c r="F778" s="163"/>
      <c r="G778" s="163"/>
      <c r="H778" s="160"/>
      <c r="I778" s="160"/>
      <c r="J778" s="160"/>
      <c r="K778" s="160"/>
      <c r="L778" s="160"/>
      <c r="M778" s="160"/>
      <c r="N778" s="160"/>
      <c r="O778" s="160"/>
      <c r="P778" s="160"/>
      <c r="Q778" s="160"/>
      <c r="R778" s="160"/>
      <c r="S778" s="160"/>
      <c r="T778" s="160"/>
      <c r="U778" s="160"/>
      <c r="V778" s="160"/>
      <c r="W778" s="160"/>
      <c r="X778" s="160"/>
      <c r="Y778" s="151"/>
      <c r="Z778" s="151"/>
      <c r="AA778" s="151"/>
      <c r="AB778" s="151"/>
      <c r="AC778" s="151"/>
      <c r="AD778" s="151"/>
      <c r="AE778" s="151"/>
      <c r="AF778" s="151"/>
      <c r="AG778" s="151" t="s">
        <v>190</v>
      </c>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row>
    <row r="779" spans="1:60" outlineLevel="1" x14ac:dyDescent="0.25">
      <c r="A779" s="158"/>
      <c r="B779" s="159"/>
      <c r="C779" s="271" t="s">
        <v>918</v>
      </c>
      <c r="D779" s="272"/>
      <c r="E779" s="272"/>
      <c r="F779" s="272"/>
      <c r="G779" s="272"/>
      <c r="H779" s="160"/>
      <c r="I779" s="160"/>
      <c r="J779" s="160"/>
      <c r="K779" s="160"/>
      <c r="L779" s="160"/>
      <c r="M779" s="160"/>
      <c r="N779" s="160"/>
      <c r="O779" s="160"/>
      <c r="P779" s="160"/>
      <c r="Q779" s="160"/>
      <c r="R779" s="160"/>
      <c r="S779" s="160"/>
      <c r="T779" s="160"/>
      <c r="U779" s="160"/>
      <c r="V779" s="160"/>
      <c r="W779" s="160"/>
      <c r="X779" s="160"/>
      <c r="Y779" s="151"/>
      <c r="Z779" s="151"/>
      <c r="AA779" s="151"/>
      <c r="AB779" s="151"/>
      <c r="AC779" s="151"/>
      <c r="AD779" s="151"/>
      <c r="AE779" s="151"/>
      <c r="AF779" s="151"/>
      <c r="AG779" s="151" t="s">
        <v>190</v>
      </c>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row>
    <row r="780" spans="1:60" outlineLevel="1" x14ac:dyDescent="0.25">
      <c r="A780" s="158"/>
      <c r="B780" s="159"/>
      <c r="C780" s="192" t="s">
        <v>204</v>
      </c>
      <c r="D780" s="161"/>
      <c r="E780" s="162"/>
      <c r="F780" s="163"/>
      <c r="G780" s="163"/>
      <c r="H780" s="160"/>
      <c r="I780" s="160"/>
      <c r="J780" s="160"/>
      <c r="K780" s="160"/>
      <c r="L780" s="160"/>
      <c r="M780" s="160"/>
      <c r="N780" s="160"/>
      <c r="O780" s="160"/>
      <c r="P780" s="160"/>
      <c r="Q780" s="160"/>
      <c r="R780" s="160"/>
      <c r="S780" s="160"/>
      <c r="T780" s="160"/>
      <c r="U780" s="160"/>
      <c r="V780" s="160"/>
      <c r="W780" s="160"/>
      <c r="X780" s="160"/>
      <c r="Y780" s="151"/>
      <c r="Z780" s="151"/>
      <c r="AA780" s="151"/>
      <c r="AB780" s="151"/>
      <c r="AC780" s="151"/>
      <c r="AD780" s="151"/>
      <c r="AE780" s="151"/>
      <c r="AF780" s="151"/>
      <c r="AG780" s="151" t="s">
        <v>190</v>
      </c>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row>
    <row r="781" spans="1:60" outlineLevel="1" x14ac:dyDescent="0.25">
      <c r="A781" s="158"/>
      <c r="B781" s="159"/>
      <c r="C781" s="192" t="s">
        <v>204</v>
      </c>
      <c r="D781" s="161"/>
      <c r="E781" s="162"/>
      <c r="F781" s="163"/>
      <c r="G781" s="163"/>
      <c r="H781" s="160"/>
      <c r="I781" s="160"/>
      <c r="J781" s="160"/>
      <c r="K781" s="160"/>
      <c r="L781" s="160"/>
      <c r="M781" s="160"/>
      <c r="N781" s="160"/>
      <c r="O781" s="160"/>
      <c r="P781" s="160"/>
      <c r="Q781" s="160"/>
      <c r="R781" s="160"/>
      <c r="S781" s="160"/>
      <c r="T781" s="160"/>
      <c r="U781" s="160"/>
      <c r="V781" s="160"/>
      <c r="W781" s="160"/>
      <c r="X781" s="160"/>
      <c r="Y781" s="151"/>
      <c r="Z781" s="151"/>
      <c r="AA781" s="151"/>
      <c r="AB781" s="151"/>
      <c r="AC781" s="151"/>
      <c r="AD781" s="151"/>
      <c r="AE781" s="151"/>
      <c r="AF781" s="151"/>
      <c r="AG781" s="151" t="s">
        <v>190</v>
      </c>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row>
    <row r="782" spans="1:60" outlineLevel="1" x14ac:dyDescent="0.25">
      <c r="A782" s="158"/>
      <c r="B782" s="159"/>
      <c r="C782" s="271" t="s">
        <v>929</v>
      </c>
      <c r="D782" s="272"/>
      <c r="E782" s="272"/>
      <c r="F782" s="272"/>
      <c r="G782" s="272"/>
      <c r="H782" s="160"/>
      <c r="I782" s="160"/>
      <c r="J782" s="160"/>
      <c r="K782" s="160"/>
      <c r="L782" s="160"/>
      <c r="M782" s="160"/>
      <c r="N782" s="160"/>
      <c r="O782" s="160"/>
      <c r="P782" s="160"/>
      <c r="Q782" s="160"/>
      <c r="R782" s="160"/>
      <c r="S782" s="160"/>
      <c r="T782" s="160"/>
      <c r="U782" s="160"/>
      <c r="V782" s="160"/>
      <c r="W782" s="160"/>
      <c r="X782" s="160"/>
      <c r="Y782" s="151"/>
      <c r="Z782" s="151"/>
      <c r="AA782" s="151"/>
      <c r="AB782" s="151"/>
      <c r="AC782" s="151"/>
      <c r="AD782" s="151"/>
      <c r="AE782" s="151"/>
      <c r="AF782" s="151"/>
      <c r="AG782" s="151" t="s">
        <v>190</v>
      </c>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row>
    <row r="783" spans="1:60" outlineLevel="1" x14ac:dyDescent="0.25">
      <c r="A783" s="158"/>
      <c r="B783" s="159"/>
      <c r="C783" s="192" t="s">
        <v>204</v>
      </c>
      <c r="D783" s="161"/>
      <c r="E783" s="162"/>
      <c r="F783" s="163"/>
      <c r="G783" s="163"/>
      <c r="H783" s="160"/>
      <c r="I783" s="160"/>
      <c r="J783" s="160"/>
      <c r="K783" s="160"/>
      <c r="L783" s="160"/>
      <c r="M783" s="160"/>
      <c r="N783" s="160"/>
      <c r="O783" s="160"/>
      <c r="P783" s="160"/>
      <c r="Q783" s="160"/>
      <c r="R783" s="160"/>
      <c r="S783" s="160"/>
      <c r="T783" s="160"/>
      <c r="U783" s="160"/>
      <c r="V783" s="160"/>
      <c r="W783" s="160"/>
      <c r="X783" s="160"/>
      <c r="Y783" s="151"/>
      <c r="Z783" s="151"/>
      <c r="AA783" s="151"/>
      <c r="AB783" s="151"/>
      <c r="AC783" s="151"/>
      <c r="AD783" s="151"/>
      <c r="AE783" s="151"/>
      <c r="AF783" s="151"/>
      <c r="AG783" s="151" t="s">
        <v>190</v>
      </c>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row>
    <row r="784" spans="1:60" outlineLevel="1" x14ac:dyDescent="0.25">
      <c r="A784" s="158"/>
      <c r="B784" s="159"/>
      <c r="C784" s="271" t="s">
        <v>802</v>
      </c>
      <c r="D784" s="272"/>
      <c r="E784" s="272"/>
      <c r="F784" s="272"/>
      <c r="G784" s="272"/>
      <c r="H784" s="160"/>
      <c r="I784" s="160"/>
      <c r="J784" s="160"/>
      <c r="K784" s="160"/>
      <c r="L784" s="160"/>
      <c r="M784" s="160"/>
      <c r="N784" s="160"/>
      <c r="O784" s="160"/>
      <c r="P784" s="160"/>
      <c r="Q784" s="160"/>
      <c r="R784" s="160"/>
      <c r="S784" s="160"/>
      <c r="T784" s="160"/>
      <c r="U784" s="160"/>
      <c r="V784" s="160"/>
      <c r="W784" s="160"/>
      <c r="X784" s="160"/>
      <c r="Y784" s="151"/>
      <c r="Z784" s="151"/>
      <c r="AA784" s="151"/>
      <c r="AB784" s="151"/>
      <c r="AC784" s="151"/>
      <c r="AD784" s="151"/>
      <c r="AE784" s="151"/>
      <c r="AF784" s="151"/>
      <c r="AG784" s="151" t="s">
        <v>190</v>
      </c>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row>
    <row r="785" spans="1:60" outlineLevel="1" x14ac:dyDescent="0.25">
      <c r="A785" s="158"/>
      <c r="B785" s="159"/>
      <c r="C785" s="271" t="s">
        <v>930</v>
      </c>
      <c r="D785" s="272"/>
      <c r="E785" s="272"/>
      <c r="F785" s="272"/>
      <c r="G785" s="272"/>
      <c r="H785" s="160"/>
      <c r="I785" s="160"/>
      <c r="J785" s="160"/>
      <c r="K785" s="160"/>
      <c r="L785" s="160"/>
      <c r="M785" s="160"/>
      <c r="N785" s="160"/>
      <c r="O785" s="160"/>
      <c r="P785" s="160"/>
      <c r="Q785" s="160"/>
      <c r="R785" s="160"/>
      <c r="S785" s="160"/>
      <c r="T785" s="160"/>
      <c r="U785" s="160"/>
      <c r="V785" s="160"/>
      <c r="W785" s="160"/>
      <c r="X785" s="160"/>
      <c r="Y785" s="151"/>
      <c r="Z785" s="151"/>
      <c r="AA785" s="151"/>
      <c r="AB785" s="151"/>
      <c r="AC785" s="151"/>
      <c r="AD785" s="151"/>
      <c r="AE785" s="151"/>
      <c r="AF785" s="151"/>
      <c r="AG785" s="151" t="s">
        <v>190</v>
      </c>
      <c r="AH785" s="151"/>
      <c r="AI785" s="151"/>
      <c r="AJ785" s="151"/>
      <c r="AK785" s="151"/>
      <c r="AL785" s="151"/>
      <c r="AM785" s="151"/>
      <c r="AN785" s="151"/>
      <c r="AO785" s="151"/>
      <c r="AP785" s="151"/>
      <c r="AQ785" s="151"/>
      <c r="AR785" s="151"/>
      <c r="AS785" s="151"/>
      <c r="AT785" s="151"/>
      <c r="AU785" s="151"/>
      <c r="AV785" s="151"/>
      <c r="AW785" s="151"/>
      <c r="AX785" s="151"/>
      <c r="AY785" s="151"/>
      <c r="AZ785" s="151"/>
      <c r="BA785" s="184" t="str">
        <f>C785</f>
        <v>Otevřené, dvojramenné schodnicové schodiště s prkennými stupni, s podestou, s hranatými sloupky s jednoduchým madlem.</v>
      </c>
      <c r="BB785" s="151"/>
      <c r="BC785" s="151"/>
      <c r="BD785" s="151"/>
      <c r="BE785" s="151"/>
      <c r="BF785" s="151"/>
      <c r="BG785" s="151"/>
      <c r="BH785" s="151"/>
    </row>
    <row r="786" spans="1:60" outlineLevel="1" x14ac:dyDescent="0.25">
      <c r="A786" s="158"/>
      <c r="B786" s="159"/>
      <c r="C786" s="192" t="s">
        <v>204</v>
      </c>
      <c r="D786" s="161"/>
      <c r="E786" s="162"/>
      <c r="F786" s="163"/>
      <c r="G786" s="163"/>
      <c r="H786" s="160"/>
      <c r="I786" s="160"/>
      <c r="J786" s="160"/>
      <c r="K786" s="160"/>
      <c r="L786" s="160"/>
      <c r="M786" s="160"/>
      <c r="N786" s="160"/>
      <c r="O786" s="160"/>
      <c r="P786" s="160"/>
      <c r="Q786" s="160"/>
      <c r="R786" s="160"/>
      <c r="S786" s="160"/>
      <c r="T786" s="160"/>
      <c r="U786" s="160"/>
      <c r="V786" s="160"/>
      <c r="W786" s="160"/>
      <c r="X786" s="160"/>
      <c r="Y786" s="151"/>
      <c r="Z786" s="151"/>
      <c r="AA786" s="151"/>
      <c r="AB786" s="151"/>
      <c r="AC786" s="151"/>
      <c r="AD786" s="151"/>
      <c r="AE786" s="151"/>
      <c r="AF786" s="151"/>
      <c r="AG786" s="151" t="s">
        <v>190</v>
      </c>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row>
    <row r="787" spans="1:60" outlineLevel="1" x14ac:dyDescent="0.25">
      <c r="A787" s="158"/>
      <c r="B787" s="159"/>
      <c r="C787" s="271" t="s">
        <v>913</v>
      </c>
      <c r="D787" s="272"/>
      <c r="E787" s="272"/>
      <c r="F787" s="272"/>
      <c r="G787" s="272"/>
      <c r="H787" s="160"/>
      <c r="I787" s="160"/>
      <c r="J787" s="160"/>
      <c r="K787" s="160"/>
      <c r="L787" s="160"/>
      <c r="M787" s="160"/>
      <c r="N787" s="160"/>
      <c r="O787" s="160"/>
      <c r="P787" s="160"/>
      <c r="Q787" s="160"/>
      <c r="R787" s="160"/>
      <c r="S787" s="160"/>
      <c r="T787" s="160"/>
      <c r="U787" s="160"/>
      <c r="V787" s="160"/>
      <c r="W787" s="160"/>
      <c r="X787" s="160"/>
      <c r="Y787" s="151"/>
      <c r="Z787" s="151"/>
      <c r="AA787" s="151"/>
      <c r="AB787" s="151"/>
      <c r="AC787" s="151"/>
      <c r="AD787" s="151"/>
      <c r="AE787" s="151"/>
      <c r="AF787" s="151"/>
      <c r="AG787" s="151" t="s">
        <v>190</v>
      </c>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row>
    <row r="788" spans="1:60" outlineLevel="1" x14ac:dyDescent="0.25">
      <c r="A788" s="158"/>
      <c r="B788" s="159"/>
      <c r="C788" s="271" t="s">
        <v>931</v>
      </c>
      <c r="D788" s="272"/>
      <c r="E788" s="272"/>
      <c r="F788" s="272"/>
      <c r="G788" s="272"/>
      <c r="H788" s="160"/>
      <c r="I788" s="160"/>
      <c r="J788" s="160"/>
      <c r="K788" s="160"/>
      <c r="L788" s="160"/>
      <c r="M788" s="160"/>
      <c r="N788" s="160"/>
      <c r="O788" s="160"/>
      <c r="P788" s="160"/>
      <c r="Q788" s="160"/>
      <c r="R788" s="160"/>
      <c r="S788" s="160"/>
      <c r="T788" s="160"/>
      <c r="U788" s="160"/>
      <c r="V788" s="160"/>
      <c r="W788" s="160"/>
      <c r="X788" s="160"/>
      <c r="Y788" s="151"/>
      <c r="Z788" s="151"/>
      <c r="AA788" s="151"/>
      <c r="AB788" s="151"/>
      <c r="AC788" s="151"/>
      <c r="AD788" s="151"/>
      <c r="AE788" s="151"/>
      <c r="AF788" s="151"/>
      <c r="AG788" s="151" t="s">
        <v>190</v>
      </c>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row>
    <row r="789" spans="1:60" outlineLevel="1" x14ac:dyDescent="0.25">
      <c r="A789" s="158"/>
      <c r="B789" s="159"/>
      <c r="C789" s="192" t="s">
        <v>204</v>
      </c>
      <c r="D789" s="161"/>
      <c r="E789" s="162"/>
      <c r="F789" s="163"/>
      <c r="G789" s="163"/>
      <c r="H789" s="160"/>
      <c r="I789" s="160"/>
      <c r="J789" s="160"/>
      <c r="K789" s="160"/>
      <c r="L789" s="160"/>
      <c r="M789" s="160"/>
      <c r="N789" s="160"/>
      <c r="O789" s="160"/>
      <c r="P789" s="160"/>
      <c r="Q789" s="160"/>
      <c r="R789" s="160"/>
      <c r="S789" s="160"/>
      <c r="T789" s="160"/>
      <c r="U789" s="160"/>
      <c r="V789" s="160"/>
      <c r="W789" s="160"/>
      <c r="X789" s="160"/>
      <c r="Y789" s="151"/>
      <c r="Z789" s="151"/>
      <c r="AA789" s="151"/>
      <c r="AB789" s="151"/>
      <c r="AC789" s="151"/>
      <c r="AD789" s="151"/>
      <c r="AE789" s="151"/>
      <c r="AF789" s="151"/>
      <c r="AG789" s="151" t="s">
        <v>190</v>
      </c>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row>
    <row r="790" spans="1:60" outlineLevel="1" x14ac:dyDescent="0.25">
      <c r="A790" s="158"/>
      <c r="B790" s="159"/>
      <c r="C790" s="271" t="s">
        <v>317</v>
      </c>
      <c r="D790" s="272"/>
      <c r="E790" s="272"/>
      <c r="F790" s="272"/>
      <c r="G790" s="272"/>
      <c r="H790" s="160"/>
      <c r="I790" s="160"/>
      <c r="J790" s="160"/>
      <c r="K790" s="160"/>
      <c r="L790" s="160"/>
      <c r="M790" s="160"/>
      <c r="N790" s="160"/>
      <c r="O790" s="160"/>
      <c r="P790" s="160"/>
      <c r="Q790" s="160"/>
      <c r="R790" s="160"/>
      <c r="S790" s="160"/>
      <c r="T790" s="160"/>
      <c r="U790" s="160"/>
      <c r="V790" s="160"/>
      <c r="W790" s="160"/>
      <c r="X790" s="160"/>
      <c r="Y790" s="151"/>
      <c r="Z790" s="151"/>
      <c r="AA790" s="151"/>
      <c r="AB790" s="151"/>
      <c r="AC790" s="151"/>
      <c r="AD790" s="151"/>
      <c r="AE790" s="151"/>
      <c r="AF790" s="151"/>
      <c r="AG790" s="151" t="s">
        <v>190</v>
      </c>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row>
    <row r="791" spans="1:60" outlineLevel="1" x14ac:dyDescent="0.25">
      <c r="A791" s="158"/>
      <c r="B791" s="159"/>
      <c r="C791" s="271" t="s">
        <v>921</v>
      </c>
      <c r="D791" s="272"/>
      <c r="E791" s="272"/>
      <c r="F791" s="272"/>
      <c r="G791" s="272"/>
      <c r="H791" s="160"/>
      <c r="I791" s="160"/>
      <c r="J791" s="160"/>
      <c r="K791" s="160"/>
      <c r="L791" s="160"/>
      <c r="M791" s="160"/>
      <c r="N791" s="160"/>
      <c r="O791" s="160"/>
      <c r="P791" s="160"/>
      <c r="Q791" s="160"/>
      <c r="R791" s="160"/>
      <c r="S791" s="160"/>
      <c r="T791" s="160"/>
      <c r="U791" s="160"/>
      <c r="V791" s="160"/>
      <c r="W791" s="160"/>
      <c r="X791" s="160"/>
      <c r="Y791" s="151"/>
      <c r="Z791" s="151"/>
      <c r="AA791" s="151"/>
      <c r="AB791" s="151"/>
      <c r="AC791" s="151"/>
      <c r="AD791" s="151"/>
      <c r="AE791" s="151"/>
      <c r="AF791" s="151"/>
      <c r="AG791" s="151" t="s">
        <v>190</v>
      </c>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row>
    <row r="792" spans="1:60" outlineLevel="1" x14ac:dyDescent="0.25">
      <c r="A792" s="158"/>
      <c r="B792" s="159"/>
      <c r="C792" s="271" t="s">
        <v>932</v>
      </c>
      <c r="D792" s="272"/>
      <c r="E792" s="272"/>
      <c r="F792" s="272"/>
      <c r="G792" s="272"/>
      <c r="H792" s="160"/>
      <c r="I792" s="160"/>
      <c r="J792" s="160"/>
      <c r="K792" s="160"/>
      <c r="L792" s="160"/>
      <c r="M792" s="160"/>
      <c r="N792" s="160"/>
      <c r="O792" s="160"/>
      <c r="P792" s="160"/>
      <c r="Q792" s="160"/>
      <c r="R792" s="160"/>
      <c r="S792" s="160"/>
      <c r="T792" s="160"/>
      <c r="U792" s="160"/>
      <c r="V792" s="160"/>
      <c r="W792" s="160"/>
      <c r="X792" s="160"/>
      <c r="Y792" s="151"/>
      <c r="Z792" s="151"/>
      <c r="AA792" s="151"/>
      <c r="AB792" s="151"/>
      <c r="AC792" s="151"/>
      <c r="AD792" s="151"/>
      <c r="AE792" s="151"/>
      <c r="AF792" s="151"/>
      <c r="AG792" s="151" t="s">
        <v>190</v>
      </c>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row>
    <row r="793" spans="1:60" outlineLevel="1" x14ac:dyDescent="0.25">
      <c r="A793" s="158"/>
      <c r="B793" s="159"/>
      <c r="C793" s="271" t="s">
        <v>933</v>
      </c>
      <c r="D793" s="272"/>
      <c r="E793" s="272"/>
      <c r="F793" s="272"/>
      <c r="G793" s="272"/>
      <c r="H793" s="160"/>
      <c r="I793" s="160"/>
      <c r="J793" s="160"/>
      <c r="K793" s="160"/>
      <c r="L793" s="160"/>
      <c r="M793" s="160"/>
      <c r="N793" s="160"/>
      <c r="O793" s="160"/>
      <c r="P793" s="160"/>
      <c r="Q793" s="160"/>
      <c r="R793" s="160"/>
      <c r="S793" s="160"/>
      <c r="T793" s="160"/>
      <c r="U793" s="160"/>
      <c r="V793" s="160"/>
      <c r="W793" s="160"/>
      <c r="X793" s="160"/>
      <c r="Y793" s="151"/>
      <c r="Z793" s="151"/>
      <c r="AA793" s="151"/>
      <c r="AB793" s="151"/>
      <c r="AC793" s="151"/>
      <c r="AD793" s="151"/>
      <c r="AE793" s="151"/>
      <c r="AF793" s="151"/>
      <c r="AG793" s="151" t="s">
        <v>190</v>
      </c>
      <c r="AH793" s="151"/>
      <c r="AI793" s="151"/>
      <c r="AJ793" s="151"/>
      <c r="AK793" s="151"/>
      <c r="AL793" s="151"/>
      <c r="AM793" s="151"/>
      <c r="AN793" s="151"/>
      <c r="AO793" s="151"/>
      <c r="AP793" s="151"/>
      <c r="AQ793" s="151"/>
      <c r="AR793" s="151"/>
      <c r="AS793" s="151"/>
      <c r="AT793" s="151"/>
      <c r="AU793" s="151"/>
      <c r="AV793" s="151"/>
      <c r="AW793" s="151"/>
      <c r="AX793" s="151"/>
      <c r="AY793" s="151"/>
      <c r="AZ793" s="151"/>
      <c r="BA793" s="184" t="str">
        <f>C793</f>
        <v>V místech poškození sanace bezbarvým ochranným fungicidním prostředkem proti dřevokazným škůdcům a plísním</v>
      </c>
      <c r="BB793" s="151"/>
      <c r="BC793" s="151"/>
      <c r="BD793" s="151"/>
      <c r="BE793" s="151"/>
      <c r="BF793" s="151"/>
      <c r="BG793" s="151"/>
      <c r="BH793" s="151"/>
    </row>
    <row r="794" spans="1:60" outlineLevel="1" x14ac:dyDescent="0.25">
      <c r="A794" s="158"/>
      <c r="B794" s="159"/>
      <c r="C794" s="271" t="s">
        <v>923</v>
      </c>
      <c r="D794" s="272"/>
      <c r="E794" s="272"/>
      <c r="F794" s="272"/>
      <c r="G794" s="272"/>
      <c r="H794" s="160"/>
      <c r="I794" s="160"/>
      <c r="J794" s="160"/>
      <c r="K794" s="160"/>
      <c r="L794" s="160"/>
      <c r="M794" s="160"/>
      <c r="N794" s="160"/>
      <c r="O794" s="160"/>
      <c r="P794" s="160"/>
      <c r="Q794" s="160"/>
      <c r="R794" s="160"/>
      <c r="S794" s="160"/>
      <c r="T794" s="160"/>
      <c r="U794" s="160"/>
      <c r="V794" s="160"/>
      <c r="W794" s="160"/>
      <c r="X794" s="160"/>
      <c r="Y794" s="151"/>
      <c r="Z794" s="151"/>
      <c r="AA794" s="151"/>
      <c r="AB794" s="151"/>
      <c r="AC794" s="151"/>
      <c r="AD794" s="151"/>
      <c r="AE794" s="151"/>
      <c r="AF794" s="151"/>
      <c r="AG794" s="151" t="s">
        <v>190</v>
      </c>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row>
    <row r="795" spans="1:60" outlineLevel="1" x14ac:dyDescent="0.25">
      <c r="A795" s="158"/>
      <c r="B795" s="159"/>
      <c r="C795" s="271" t="s">
        <v>722</v>
      </c>
      <c r="D795" s="272"/>
      <c r="E795" s="272"/>
      <c r="F795" s="272"/>
      <c r="G795" s="272"/>
      <c r="H795" s="160"/>
      <c r="I795" s="160"/>
      <c r="J795" s="160"/>
      <c r="K795" s="160"/>
      <c r="L795" s="160"/>
      <c r="M795" s="160"/>
      <c r="N795" s="160"/>
      <c r="O795" s="160"/>
      <c r="P795" s="160"/>
      <c r="Q795" s="160"/>
      <c r="R795" s="160"/>
      <c r="S795" s="160"/>
      <c r="T795" s="160"/>
      <c r="U795" s="160"/>
      <c r="V795" s="160"/>
      <c r="W795" s="160"/>
      <c r="X795" s="160"/>
      <c r="Y795" s="151"/>
      <c r="Z795" s="151"/>
      <c r="AA795" s="151"/>
      <c r="AB795" s="151"/>
      <c r="AC795" s="151"/>
      <c r="AD795" s="151"/>
      <c r="AE795" s="151"/>
      <c r="AF795" s="151"/>
      <c r="AG795" s="151" t="s">
        <v>190</v>
      </c>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row>
    <row r="796" spans="1:60" ht="21" outlineLevel="1" x14ac:dyDescent="0.25">
      <c r="A796" s="158"/>
      <c r="B796" s="159"/>
      <c r="C796" s="271" t="s">
        <v>934</v>
      </c>
      <c r="D796" s="272"/>
      <c r="E796" s="272"/>
      <c r="F796" s="272"/>
      <c r="G796" s="272"/>
      <c r="H796" s="160"/>
      <c r="I796" s="160"/>
      <c r="J796" s="160"/>
      <c r="K796" s="160"/>
      <c r="L796" s="160"/>
      <c r="M796" s="160"/>
      <c r="N796" s="160"/>
      <c r="O796" s="160"/>
      <c r="P796" s="160"/>
      <c r="Q796" s="160"/>
      <c r="R796" s="160"/>
      <c r="S796" s="160"/>
      <c r="T796" s="160"/>
      <c r="U796" s="160"/>
      <c r="V796" s="160"/>
      <c r="W796" s="160"/>
      <c r="X796" s="160"/>
      <c r="Y796" s="151"/>
      <c r="Z796" s="151"/>
      <c r="AA796" s="151"/>
      <c r="AB796" s="151"/>
      <c r="AC796" s="151"/>
      <c r="AD796" s="151"/>
      <c r="AE796" s="151"/>
      <c r="AF796" s="151"/>
      <c r="AG796" s="151" t="s">
        <v>190</v>
      </c>
      <c r="AH796" s="151"/>
      <c r="AI796" s="151"/>
      <c r="AJ796" s="151"/>
      <c r="AK796" s="151"/>
      <c r="AL796" s="151"/>
      <c r="AM796" s="151"/>
      <c r="AN796" s="151"/>
      <c r="AO796" s="151"/>
      <c r="AP796" s="151"/>
      <c r="AQ796" s="151"/>
      <c r="AR796" s="151"/>
      <c r="AS796" s="151"/>
      <c r="AT796" s="151"/>
      <c r="AU796" s="151"/>
      <c r="AV796" s="151"/>
      <c r="AW796" s="151"/>
      <c r="AX796" s="151"/>
      <c r="AY796" s="151"/>
      <c r="AZ796" s="151"/>
      <c r="BA796" s="184" t="str">
        <f>C796</f>
        <v>Z důvodu otevření zazděného průchodu na terasu ZO_201 doplnění nového schodnicového schodiště 1.04/T a zábradlí 2.22/T - vyrobeno formou místní analogie SHaZ Bečov</v>
      </c>
      <c r="BB796" s="151"/>
      <c r="BC796" s="151"/>
      <c r="BD796" s="151"/>
      <c r="BE796" s="151"/>
      <c r="BF796" s="151"/>
      <c r="BG796" s="151"/>
      <c r="BH796" s="151"/>
    </row>
    <row r="797" spans="1:60" outlineLevel="1" x14ac:dyDescent="0.25">
      <c r="A797" s="158"/>
      <c r="B797" s="159"/>
      <c r="C797" s="192" t="s">
        <v>204</v>
      </c>
      <c r="D797" s="161"/>
      <c r="E797" s="162"/>
      <c r="F797" s="163"/>
      <c r="G797" s="163"/>
      <c r="H797" s="160"/>
      <c r="I797" s="160"/>
      <c r="J797" s="160"/>
      <c r="K797" s="160"/>
      <c r="L797" s="160"/>
      <c r="M797" s="160"/>
      <c r="N797" s="160"/>
      <c r="O797" s="160"/>
      <c r="P797" s="160"/>
      <c r="Q797" s="160"/>
      <c r="R797" s="160"/>
      <c r="S797" s="160"/>
      <c r="T797" s="160"/>
      <c r="U797" s="160"/>
      <c r="V797" s="160"/>
      <c r="W797" s="160"/>
      <c r="X797" s="160"/>
      <c r="Y797" s="151"/>
      <c r="Z797" s="151"/>
      <c r="AA797" s="151"/>
      <c r="AB797" s="151"/>
      <c r="AC797" s="151"/>
      <c r="AD797" s="151"/>
      <c r="AE797" s="151"/>
      <c r="AF797" s="151"/>
      <c r="AG797" s="151" t="s">
        <v>190</v>
      </c>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row>
    <row r="798" spans="1:60" outlineLevel="1" x14ac:dyDescent="0.25">
      <c r="A798" s="158"/>
      <c r="B798" s="159"/>
      <c r="C798" s="271" t="s">
        <v>804</v>
      </c>
      <c r="D798" s="272"/>
      <c r="E798" s="272"/>
      <c r="F798" s="272"/>
      <c r="G798" s="272"/>
      <c r="H798" s="160"/>
      <c r="I798" s="160"/>
      <c r="J798" s="160"/>
      <c r="K798" s="160"/>
      <c r="L798" s="160"/>
      <c r="M798" s="160"/>
      <c r="N798" s="160"/>
      <c r="O798" s="160"/>
      <c r="P798" s="160"/>
      <c r="Q798" s="160"/>
      <c r="R798" s="160"/>
      <c r="S798" s="160"/>
      <c r="T798" s="160"/>
      <c r="U798" s="160"/>
      <c r="V798" s="160"/>
      <c r="W798" s="160"/>
      <c r="X798" s="160"/>
      <c r="Y798" s="151"/>
      <c r="Z798" s="151"/>
      <c r="AA798" s="151"/>
      <c r="AB798" s="151"/>
      <c r="AC798" s="151"/>
      <c r="AD798" s="151"/>
      <c r="AE798" s="151"/>
      <c r="AF798" s="151"/>
      <c r="AG798" s="151" t="s">
        <v>190</v>
      </c>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row>
    <row r="799" spans="1:60" outlineLevel="1" x14ac:dyDescent="0.25">
      <c r="A799" s="158"/>
      <c r="B799" s="159"/>
      <c r="C799" s="192" t="s">
        <v>204</v>
      </c>
      <c r="D799" s="161"/>
      <c r="E799" s="162"/>
      <c r="F799" s="163"/>
      <c r="G799" s="163"/>
      <c r="H799" s="160"/>
      <c r="I799" s="160"/>
      <c r="J799" s="160"/>
      <c r="K799" s="160"/>
      <c r="L799" s="160"/>
      <c r="M799" s="160"/>
      <c r="N799" s="160"/>
      <c r="O799" s="160"/>
      <c r="P799" s="160"/>
      <c r="Q799" s="160"/>
      <c r="R799" s="160"/>
      <c r="S799" s="160"/>
      <c r="T799" s="160"/>
      <c r="U799" s="160"/>
      <c r="V799" s="160"/>
      <c r="W799" s="160"/>
      <c r="X799" s="160"/>
      <c r="Y799" s="151"/>
      <c r="Z799" s="151"/>
      <c r="AA799" s="151"/>
      <c r="AB799" s="151"/>
      <c r="AC799" s="151"/>
      <c r="AD799" s="151"/>
      <c r="AE799" s="151"/>
      <c r="AF799" s="151"/>
      <c r="AG799" s="151" t="s">
        <v>190</v>
      </c>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row>
    <row r="800" spans="1:60" outlineLevel="1" x14ac:dyDescent="0.25">
      <c r="A800" s="158"/>
      <c r="B800" s="159"/>
      <c r="C800" s="271" t="s">
        <v>785</v>
      </c>
      <c r="D800" s="272"/>
      <c r="E800" s="272"/>
      <c r="F800" s="272"/>
      <c r="G800" s="272"/>
      <c r="H800" s="160"/>
      <c r="I800" s="160"/>
      <c r="J800" s="160"/>
      <c r="K800" s="160"/>
      <c r="L800" s="160"/>
      <c r="M800" s="160"/>
      <c r="N800" s="160"/>
      <c r="O800" s="160"/>
      <c r="P800" s="160"/>
      <c r="Q800" s="160"/>
      <c r="R800" s="160"/>
      <c r="S800" s="160"/>
      <c r="T800" s="160"/>
      <c r="U800" s="160"/>
      <c r="V800" s="160"/>
      <c r="W800" s="160"/>
      <c r="X800" s="160"/>
      <c r="Y800" s="151"/>
      <c r="Z800" s="151"/>
      <c r="AA800" s="151"/>
      <c r="AB800" s="151"/>
      <c r="AC800" s="151"/>
      <c r="AD800" s="151"/>
      <c r="AE800" s="151"/>
      <c r="AF800" s="151"/>
      <c r="AG800" s="151" t="s">
        <v>190</v>
      </c>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row>
    <row r="801" spans="1:60" outlineLevel="1" x14ac:dyDescent="0.25">
      <c r="A801" s="158"/>
      <c r="B801" s="159"/>
      <c r="C801" s="271" t="s">
        <v>725</v>
      </c>
      <c r="D801" s="272"/>
      <c r="E801" s="272"/>
      <c r="F801" s="272"/>
      <c r="G801" s="272"/>
      <c r="H801" s="160"/>
      <c r="I801" s="160"/>
      <c r="J801" s="160"/>
      <c r="K801" s="160"/>
      <c r="L801" s="160"/>
      <c r="M801" s="160"/>
      <c r="N801" s="160"/>
      <c r="O801" s="160"/>
      <c r="P801" s="160"/>
      <c r="Q801" s="160"/>
      <c r="R801" s="160"/>
      <c r="S801" s="160"/>
      <c r="T801" s="160"/>
      <c r="U801" s="160"/>
      <c r="V801" s="160"/>
      <c r="W801" s="160"/>
      <c r="X801" s="160"/>
      <c r="Y801" s="151"/>
      <c r="Z801" s="151"/>
      <c r="AA801" s="151"/>
      <c r="AB801" s="151"/>
      <c r="AC801" s="151"/>
      <c r="AD801" s="151"/>
      <c r="AE801" s="151"/>
      <c r="AF801" s="151"/>
      <c r="AG801" s="151" t="s">
        <v>190</v>
      </c>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row>
    <row r="802" spans="1:60" outlineLevel="1" x14ac:dyDescent="0.25">
      <c r="A802" s="158"/>
      <c r="B802" s="159"/>
      <c r="C802" s="271" t="s">
        <v>726</v>
      </c>
      <c r="D802" s="272"/>
      <c r="E802" s="272"/>
      <c r="F802" s="272"/>
      <c r="G802" s="272"/>
      <c r="H802" s="160"/>
      <c r="I802" s="160"/>
      <c r="J802" s="160"/>
      <c r="K802" s="160"/>
      <c r="L802" s="160"/>
      <c r="M802" s="160"/>
      <c r="N802" s="160"/>
      <c r="O802" s="160"/>
      <c r="P802" s="160"/>
      <c r="Q802" s="160"/>
      <c r="R802" s="160"/>
      <c r="S802" s="160"/>
      <c r="T802" s="160"/>
      <c r="U802" s="160"/>
      <c r="V802" s="160"/>
      <c r="W802" s="160"/>
      <c r="X802" s="160"/>
      <c r="Y802" s="151"/>
      <c r="Z802" s="151"/>
      <c r="AA802" s="151"/>
      <c r="AB802" s="151"/>
      <c r="AC802" s="151"/>
      <c r="AD802" s="151"/>
      <c r="AE802" s="151"/>
      <c r="AF802" s="151"/>
      <c r="AG802" s="151" t="s">
        <v>190</v>
      </c>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row>
    <row r="803" spans="1:60" ht="21" outlineLevel="1" x14ac:dyDescent="0.25">
      <c r="A803" s="158"/>
      <c r="B803" s="159"/>
      <c r="C803" s="271" t="s">
        <v>727</v>
      </c>
      <c r="D803" s="272"/>
      <c r="E803" s="272"/>
      <c r="F803" s="272"/>
      <c r="G803" s="272"/>
      <c r="H803" s="160"/>
      <c r="I803" s="160"/>
      <c r="J803" s="160"/>
      <c r="K803" s="160"/>
      <c r="L803" s="160"/>
      <c r="M803" s="160"/>
      <c r="N803" s="160"/>
      <c r="O803" s="160"/>
      <c r="P803" s="160"/>
      <c r="Q803" s="160"/>
      <c r="R803" s="160"/>
      <c r="S803" s="160"/>
      <c r="T803" s="160"/>
      <c r="U803" s="160"/>
      <c r="V803" s="160"/>
      <c r="W803" s="160"/>
      <c r="X803" s="160"/>
      <c r="Y803" s="151"/>
      <c r="Z803" s="151"/>
      <c r="AA803" s="151"/>
      <c r="AB803" s="151"/>
      <c r="AC803" s="151"/>
      <c r="AD803" s="151"/>
      <c r="AE803" s="151"/>
      <c r="AF803" s="151"/>
      <c r="AG803" s="151" t="s">
        <v>190</v>
      </c>
      <c r="AH803" s="151"/>
      <c r="AI803" s="151"/>
      <c r="AJ803" s="151"/>
      <c r="AK803" s="151"/>
      <c r="AL803" s="151"/>
      <c r="AM803" s="151"/>
      <c r="AN803" s="151"/>
      <c r="AO803" s="151"/>
      <c r="AP803" s="151"/>
      <c r="AQ803" s="151"/>
      <c r="AR803" s="151"/>
      <c r="AS803" s="151"/>
      <c r="AT803" s="151"/>
      <c r="AU803" s="151"/>
      <c r="AV803" s="151"/>
      <c r="AW803" s="151"/>
      <c r="AX803" s="151"/>
      <c r="AY803" s="151"/>
      <c r="AZ803" s="151"/>
      <c r="BA803" s="184" t="str">
        <f>C803</f>
        <v>Pozn.: přesný typ nátěru a odstín bude odsouhlasen projektantem, odpovědnými zástupci (pracovníky) NPÚ a KÚ KK na vzorcích před započetím prací.</v>
      </c>
      <c r="BB803" s="151"/>
      <c r="BC803" s="151"/>
      <c r="BD803" s="151"/>
      <c r="BE803" s="151"/>
      <c r="BF803" s="151"/>
      <c r="BG803" s="151"/>
      <c r="BH803" s="151"/>
    </row>
    <row r="804" spans="1:60" outlineLevel="1" x14ac:dyDescent="0.25">
      <c r="A804" s="158"/>
      <c r="B804" s="159"/>
      <c r="C804" s="192" t="s">
        <v>204</v>
      </c>
      <c r="D804" s="161"/>
      <c r="E804" s="162"/>
      <c r="F804" s="163"/>
      <c r="G804" s="163"/>
      <c r="H804" s="160"/>
      <c r="I804" s="160"/>
      <c r="J804" s="160"/>
      <c r="K804" s="160"/>
      <c r="L804" s="160"/>
      <c r="M804" s="160"/>
      <c r="N804" s="160"/>
      <c r="O804" s="160"/>
      <c r="P804" s="160"/>
      <c r="Q804" s="160"/>
      <c r="R804" s="160"/>
      <c r="S804" s="160"/>
      <c r="T804" s="160"/>
      <c r="U804" s="160"/>
      <c r="V804" s="160"/>
      <c r="W804" s="160"/>
      <c r="X804" s="160"/>
      <c r="Y804" s="151"/>
      <c r="Z804" s="151"/>
      <c r="AA804" s="151"/>
      <c r="AB804" s="151"/>
      <c r="AC804" s="151"/>
      <c r="AD804" s="151"/>
      <c r="AE804" s="151"/>
      <c r="AF804" s="151"/>
      <c r="AG804" s="151" t="s">
        <v>190</v>
      </c>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row>
    <row r="805" spans="1:60" outlineLevel="1" x14ac:dyDescent="0.25">
      <c r="A805" s="158"/>
      <c r="B805" s="159"/>
      <c r="C805" s="271" t="s">
        <v>728</v>
      </c>
      <c r="D805" s="272"/>
      <c r="E805" s="272"/>
      <c r="F805" s="272"/>
      <c r="G805" s="272"/>
      <c r="H805" s="160"/>
      <c r="I805" s="160"/>
      <c r="J805" s="160"/>
      <c r="K805" s="160"/>
      <c r="L805" s="160"/>
      <c r="M805" s="160"/>
      <c r="N805" s="160"/>
      <c r="O805" s="160"/>
      <c r="P805" s="160"/>
      <c r="Q805" s="160"/>
      <c r="R805" s="160"/>
      <c r="S805" s="160"/>
      <c r="T805" s="160"/>
      <c r="U805" s="160"/>
      <c r="V805" s="160"/>
      <c r="W805" s="160"/>
      <c r="X805" s="160"/>
      <c r="Y805" s="151"/>
      <c r="Z805" s="151"/>
      <c r="AA805" s="151"/>
      <c r="AB805" s="151"/>
      <c r="AC805" s="151"/>
      <c r="AD805" s="151"/>
      <c r="AE805" s="151"/>
      <c r="AF805" s="151"/>
      <c r="AG805" s="151" t="s">
        <v>190</v>
      </c>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row>
    <row r="806" spans="1:60" outlineLevel="1" x14ac:dyDescent="0.25">
      <c r="A806" s="158"/>
      <c r="B806" s="159"/>
      <c r="C806" s="271" t="s">
        <v>729</v>
      </c>
      <c r="D806" s="272"/>
      <c r="E806" s="272"/>
      <c r="F806" s="272"/>
      <c r="G806" s="272"/>
      <c r="H806" s="160"/>
      <c r="I806" s="160"/>
      <c r="J806" s="160"/>
      <c r="K806" s="160"/>
      <c r="L806" s="160"/>
      <c r="M806" s="160"/>
      <c r="N806" s="160"/>
      <c r="O806" s="160"/>
      <c r="P806" s="160"/>
      <c r="Q806" s="160"/>
      <c r="R806" s="160"/>
      <c r="S806" s="160"/>
      <c r="T806" s="160"/>
      <c r="U806" s="160"/>
      <c r="V806" s="160"/>
      <c r="W806" s="160"/>
      <c r="X806" s="160"/>
      <c r="Y806" s="151"/>
      <c r="Z806" s="151"/>
      <c r="AA806" s="151"/>
      <c r="AB806" s="151"/>
      <c r="AC806" s="151"/>
      <c r="AD806" s="151"/>
      <c r="AE806" s="151"/>
      <c r="AF806" s="151"/>
      <c r="AG806" s="151" t="s">
        <v>190</v>
      </c>
      <c r="AH806" s="151"/>
      <c r="AI806" s="151"/>
      <c r="AJ806" s="151"/>
      <c r="AK806" s="151"/>
      <c r="AL806" s="151"/>
      <c r="AM806" s="151"/>
      <c r="AN806" s="151"/>
      <c r="AO806" s="151"/>
      <c r="AP806" s="151"/>
      <c r="AQ806" s="151"/>
      <c r="AR806" s="151"/>
      <c r="AS806" s="151"/>
      <c r="AT806" s="151"/>
      <c r="AU806" s="151"/>
      <c r="AV806" s="151"/>
      <c r="AW806" s="151"/>
      <c r="AX806" s="151"/>
      <c r="AY806" s="151"/>
      <c r="AZ806" s="151"/>
      <c r="BA806" s="184" t="str">
        <f>C806</f>
        <v>- 4x 1 ks ocelové táhlo O 15 mm, dl. 1075 mm se závity na koncích + 2x kovaná čtyřhranná matice s podložkou M15</v>
      </c>
      <c r="BB806" s="151"/>
      <c r="BC806" s="151"/>
      <c r="BD806" s="151"/>
      <c r="BE806" s="151"/>
      <c r="BF806" s="151"/>
      <c r="BG806" s="151"/>
      <c r="BH806" s="151"/>
    </row>
    <row r="807" spans="1:60" outlineLevel="1" x14ac:dyDescent="0.25">
      <c r="A807" s="158"/>
      <c r="B807" s="159"/>
      <c r="C807" s="271" t="s">
        <v>730</v>
      </c>
      <c r="D807" s="272"/>
      <c r="E807" s="272"/>
      <c r="F807" s="272"/>
      <c r="G807" s="272"/>
      <c r="H807" s="160"/>
      <c r="I807" s="160"/>
      <c r="J807" s="160"/>
      <c r="K807" s="160"/>
      <c r="L807" s="160"/>
      <c r="M807" s="160"/>
      <c r="N807" s="160"/>
      <c r="O807" s="160"/>
      <c r="P807" s="160"/>
      <c r="Q807" s="160"/>
      <c r="R807" s="160"/>
      <c r="S807" s="160"/>
      <c r="T807" s="160"/>
      <c r="U807" s="160"/>
      <c r="V807" s="160"/>
      <c r="W807" s="160"/>
      <c r="X807" s="160"/>
      <c r="Y807" s="151"/>
      <c r="Z807" s="151"/>
      <c r="AA807" s="151"/>
      <c r="AB807" s="151"/>
      <c r="AC807" s="151"/>
      <c r="AD807" s="151"/>
      <c r="AE807" s="151"/>
      <c r="AF807" s="151"/>
      <c r="AG807" s="151" t="s">
        <v>190</v>
      </c>
      <c r="AH807" s="151"/>
      <c r="AI807" s="151"/>
      <c r="AJ807" s="151"/>
      <c r="AK807" s="151"/>
      <c r="AL807" s="151"/>
      <c r="AM807" s="151"/>
      <c r="AN807" s="151"/>
      <c r="AO807" s="151"/>
      <c r="AP807" s="151"/>
      <c r="AQ807" s="151"/>
      <c r="AR807" s="151"/>
      <c r="AS807" s="151"/>
      <c r="AT807" s="151"/>
      <c r="AU807" s="151"/>
      <c r="AV807" s="151"/>
      <c r="AW807" s="151"/>
      <c r="AX807" s="151"/>
      <c r="AY807" s="151"/>
      <c r="AZ807" s="151"/>
      <c r="BA807" s="184" t="str">
        <f>C807</f>
        <v>- 3x 1 ks ocelové táhlo O 15 mm, dl. 1015 mm se závity na koncích + 2x kovaná čtyřhranná matice s podložkou M15</v>
      </c>
      <c r="BB807" s="151"/>
      <c r="BC807" s="151"/>
      <c r="BD807" s="151"/>
      <c r="BE807" s="151"/>
      <c r="BF807" s="151"/>
      <c r="BG807" s="151"/>
      <c r="BH807" s="151"/>
    </row>
    <row r="808" spans="1:60" outlineLevel="1" x14ac:dyDescent="0.25">
      <c r="A808" s="158"/>
      <c r="B808" s="159"/>
      <c r="C808" s="271" t="s">
        <v>731</v>
      </c>
      <c r="D808" s="272"/>
      <c r="E808" s="272"/>
      <c r="F808" s="272"/>
      <c r="G808" s="272"/>
      <c r="H808" s="160"/>
      <c r="I808" s="160"/>
      <c r="J808" s="160"/>
      <c r="K808" s="160"/>
      <c r="L808" s="160"/>
      <c r="M808" s="160"/>
      <c r="N808" s="160"/>
      <c r="O808" s="160"/>
      <c r="P808" s="160"/>
      <c r="Q808" s="160"/>
      <c r="R808" s="160"/>
      <c r="S808" s="160"/>
      <c r="T808" s="160"/>
      <c r="U808" s="160"/>
      <c r="V808" s="160"/>
      <c r="W808" s="160"/>
      <c r="X808" s="160"/>
      <c r="Y808" s="151"/>
      <c r="Z808" s="151"/>
      <c r="AA808" s="151"/>
      <c r="AB808" s="151"/>
      <c r="AC808" s="151"/>
      <c r="AD808" s="151"/>
      <c r="AE808" s="151"/>
      <c r="AF808" s="151"/>
      <c r="AG808" s="151" t="s">
        <v>190</v>
      </c>
      <c r="AH808" s="151"/>
      <c r="AI808" s="151"/>
      <c r="AJ808" s="151"/>
      <c r="AK808" s="151"/>
      <c r="AL808" s="151"/>
      <c r="AM808" s="151"/>
      <c r="AN808" s="151"/>
      <c r="AO808" s="151"/>
      <c r="AP808" s="151"/>
      <c r="AQ808" s="151"/>
      <c r="AR808" s="151"/>
      <c r="AS808" s="151"/>
      <c r="AT808" s="151"/>
      <c r="AU808" s="151"/>
      <c r="AV808" s="151"/>
      <c r="AW808" s="151"/>
      <c r="AX808" s="151"/>
      <c r="AY808" s="151"/>
      <c r="AZ808" s="151"/>
      <c r="BA808" s="184" t="str">
        <f>C808</f>
        <v>- 38x 1 ks ocelová závitová tyč O 10 mm + 2x kovaná čtyřhranná matice s podložkou M10 (kotvení zábradlí)</v>
      </c>
      <c r="BB808" s="151"/>
      <c r="BC808" s="151"/>
      <c r="BD808" s="151"/>
      <c r="BE808" s="151"/>
      <c r="BF808" s="151"/>
      <c r="BG808" s="151"/>
      <c r="BH808" s="151"/>
    </row>
    <row r="809" spans="1:60" ht="21" outlineLevel="1" x14ac:dyDescent="0.25">
      <c r="A809" s="158"/>
      <c r="B809" s="159"/>
      <c r="C809" s="271" t="s">
        <v>732</v>
      </c>
      <c r="D809" s="272"/>
      <c r="E809" s="272"/>
      <c r="F809" s="272"/>
      <c r="G809" s="272"/>
      <c r="H809" s="160"/>
      <c r="I809" s="160"/>
      <c r="J809" s="160"/>
      <c r="K809" s="160"/>
      <c r="L809" s="160"/>
      <c r="M809" s="160"/>
      <c r="N809" s="160"/>
      <c r="O809" s="160"/>
      <c r="P809" s="160"/>
      <c r="Q809" s="160"/>
      <c r="R809" s="160"/>
      <c r="S809" s="160"/>
      <c r="T809" s="160"/>
      <c r="U809" s="160"/>
      <c r="V809" s="160"/>
      <c r="W809" s="160"/>
      <c r="X809" s="160"/>
      <c r="Y809" s="151"/>
      <c r="Z809" s="151"/>
      <c r="AA809" s="151"/>
      <c r="AB809" s="151"/>
      <c r="AC809" s="151"/>
      <c r="AD809" s="151"/>
      <c r="AE809" s="151"/>
      <c r="AF809" s="151"/>
      <c r="AG809" s="151" t="s">
        <v>190</v>
      </c>
      <c r="AH809" s="151"/>
      <c r="AI809" s="151"/>
      <c r="AJ809" s="151"/>
      <c r="AK809" s="151"/>
      <c r="AL809" s="151"/>
      <c r="AM809" s="151"/>
      <c r="AN809" s="151"/>
      <c r="AO809" s="151"/>
      <c r="AP809" s="151"/>
      <c r="AQ809" s="151"/>
      <c r="AR809" s="151"/>
      <c r="AS809" s="151"/>
      <c r="AT809" s="151"/>
      <c r="AU809" s="151"/>
      <c r="AV809" s="151"/>
      <c r="AW809" s="151"/>
      <c r="AX809" s="151"/>
      <c r="AY809" s="151"/>
      <c r="AZ809" s="151"/>
      <c r="BA809" s="184" t="str">
        <f>C809</f>
        <v>- kotvení schodnic, sloupků (bačkor) do podlahových trámů: ocelová závitová tyč O 10 mm + podložka + matice; po utažení otvor zaslepit kruhovou dřevěnou zátkou O 30 mm</v>
      </c>
      <c r="BB809" s="151"/>
      <c r="BC809" s="151"/>
      <c r="BD809" s="151"/>
      <c r="BE809" s="151"/>
      <c r="BF809" s="151"/>
      <c r="BG809" s="151"/>
      <c r="BH809" s="151"/>
    </row>
    <row r="810" spans="1:60" outlineLevel="1" x14ac:dyDescent="0.25">
      <c r="A810" s="158"/>
      <c r="B810" s="159"/>
      <c r="C810" s="192" t="s">
        <v>204</v>
      </c>
      <c r="D810" s="161"/>
      <c r="E810" s="162"/>
      <c r="F810" s="163"/>
      <c r="G810" s="163"/>
      <c r="H810" s="160"/>
      <c r="I810" s="160"/>
      <c r="J810" s="160"/>
      <c r="K810" s="160"/>
      <c r="L810" s="160"/>
      <c r="M810" s="160"/>
      <c r="N810" s="160"/>
      <c r="O810" s="160"/>
      <c r="P810" s="160"/>
      <c r="Q810" s="160"/>
      <c r="R810" s="160"/>
      <c r="S810" s="160"/>
      <c r="T810" s="160"/>
      <c r="U810" s="160"/>
      <c r="V810" s="160"/>
      <c r="W810" s="160"/>
      <c r="X810" s="160"/>
      <c r="Y810" s="151"/>
      <c r="Z810" s="151"/>
      <c r="AA810" s="151"/>
      <c r="AB810" s="151"/>
      <c r="AC810" s="151"/>
      <c r="AD810" s="151"/>
      <c r="AE810" s="151"/>
      <c r="AF810" s="151"/>
      <c r="AG810" s="151" t="s">
        <v>190</v>
      </c>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row>
    <row r="811" spans="1:60" outlineLevel="1" x14ac:dyDescent="0.25">
      <c r="A811" s="158"/>
      <c r="B811" s="159"/>
      <c r="C811" s="271" t="s">
        <v>733</v>
      </c>
      <c r="D811" s="272"/>
      <c r="E811" s="272"/>
      <c r="F811" s="272"/>
      <c r="G811" s="272"/>
      <c r="H811" s="160"/>
      <c r="I811" s="160"/>
      <c r="J811" s="160"/>
      <c r="K811" s="160"/>
      <c r="L811" s="160"/>
      <c r="M811" s="160"/>
      <c r="N811" s="160"/>
      <c r="O811" s="160"/>
      <c r="P811" s="160"/>
      <c r="Q811" s="160"/>
      <c r="R811" s="160"/>
      <c r="S811" s="160"/>
      <c r="T811" s="160"/>
      <c r="U811" s="160"/>
      <c r="V811" s="160"/>
      <c r="W811" s="160"/>
      <c r="X811" s="160"/>
      <c r="Y811" s="151"/>
      <c r="Z811" s="151"/>
      <c r="AA811" s="151"/>
      <c r="AB811" s="151"/>
      <c r="AC811" s="151"/>
      <c r="AD811" s="151"/>
      <c r="AE811" s="151"/>
      <c r="AF811" s="151"/>
      <c r="AG811" s="151" t="s">
        <v>190</v>
      </c>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row>
    <row r="812" spans="1:60" outlineLevel="1" x14ac:dyDescent="0.25">
      <c r="A812" s="158"/>
      <c r="B812" s="159"/>
      <c r="C812" s="271" t="s">
        <v>734</v>
      </c>
      <c r="D812" s="272"/>
      <c r="E812" s="272"/>
      <c r="F812" s="272"/>
      <c r="G812" s="272"/>
      <c r="H812" s="160"/>
      <c r="I812" s="160"/>
      <c r="J812" s="160"/>
      <c r="K812" s="160"/>
      <c r="L812" s="160"/>
      <c r="M812" s="160"/>
      <c r="N812" s="160"/>
      <c r="O812" s="160"/>
      <c r="P812" s="160"/>
      <c r="Q812" s="160"/>
      <c r="R812" s="160"/>
      <c r="S812" s="160"/>
      <c r="T812" s="160"/>
      <c r="U812" s="160"/>
      <c r="V812" s="160"/>
      <c r="W812" s="160"/>
      <c r="X812" s="160"/>
      <c r="Y812" s="151"/>
      <c r="Z812" s="151"/>
      <c r="AA812" s="151"/>
      <c r="AB812" s="151"/>
      <c r="AC812" s="151"/>
      <c r="AD812" s="151"/>
      <c r="AE812" s="151"/>
      <c r="AF812" s="151"/>
      <c r="AG812" s="151" t="s">
        <v>190</v>
      </c>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row>
    <row r="813" spans="1:60" outlineLevel="1" x14ac:dyDescent="0.25">
      <c r="A813" s="158"/>
      <c r="B813" s="159"/>
      <c r="C813" s="271" t="s">
        <v>735</v>
      </c>
      <c r="D813" s="272"/>
      <c r="E813" s="272"/>
      <c r="F813" s="272"/>
      <c r="G813" s="272"/>
      <c r="H813" s="160"/>
      <c r="I813" s="160"/>
      <c r="J813" s="160"/>
      <c r="K813" s="160"/>
      <c r="L813" s="160"/>
      <c r="M813" s="160"/>
      <c r="N813" s="160"/>
      <c r="O813" s="160"/>
      <c r="P813" s="160"/>
      <c r="Q813" s="160"/>
      <c r="R813" s="160"/>
      <c r="S813" s="160"/>
      <c r="T813" s="160"/>
      <c r="U813" s="160"/>
      <c r="V813" s="160"/>
      <c r="W813" s="160"/>
      <c r="X813" s="160"/>
      <c r="Y813" s="151"/>
      <c r="Z813" s="151"/>
      <c r="AA813" s="151"/>
      <c r="AB813" s="151"/>
      <c r="AC813" s="151"/>
      <c r="AD813" s="151"/>
      <c r="AE813" s="151"/>
      <c r="AF813" s="151"/>
      <c r="AG813" s="151" t="s">
        <v>190</v>
      </c>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row>
    <row r="814" spans="1:60" outlineLevel="1" x14ac:dyDescent="0.25">
      <c r="A814" s="158"/>
      <c r="B814" s="159"/>
      <c r="C814" s="271" t="s">
        <v>736</v>
      </c>
      <c r="D814" s="272"/>
      <c r="E814" s="272"/>
      <c r="F814" s="272"/>
      <c r="G814" s="272"/>
      <c r="H814" s="160"/>
      <c r="I814" s="160"/>
      <c r="J814" s="160"/>
      <c r="K814" s="160"/>
      <c r="L814" s="160"/>
      <c r="M814" s="160"/>
      <c r="N814" s="160"/>
      <c r="O814" s="160"/>
      <c r="P814" s="160"/>
      <c r="Q814" s="160"/>
      <c r="R814" s="160"/>
      <c r="S814" s="160"/>
      <c r="T814" s="160"/>
      <c r="U814" s="160"/>
      <c r="V814" s="160"/>
      <c r="W814" s="160"/>
      <c r="X814" s="160"/>
      <c r="Y814" s="151"/>
      <c r="Z814" s="151"/>
      <c r="AA814" s="151"/>
      <c r="AB814" s="151"/>
      <c r="AC814" s="151"/>
      <c r="AD814" s="151"/>
      <c r="AE814" s="151"/>
      <c r="AF814" s="151"/>
      <c r="AG814" s="151" t="s">
        <v>190</v>
      </c>
      <c r="AH814" s="151"/>
      <c r="AI814" s="151"/>
      <c r="AJ814" s="151"/>
      <c r="AK814" s="151"/>
      <c r="AL814" s="151"/>
      <c r="AM814" s="151"/>
      <c r="AN814" s="151"/>
      <c r="AO814" s="151"/>
      <c r="AP814" s="151"/>
      <c r="AQ814" s="151"/>
      <c r="AR814" s="151"/>
      <c r="AS814" s="151"/>
      <c r="AT814" s="151"/>
      <c r="AU814" s="151"/>
      <c r="AV814" s="151"/>
      <c r="AW814" s="151"/>
      <c r="AX814" s="151"/>
      <c r="AY814" s="151"/>
      <c r="AZ814" s="151"/>
      <c r="BA814" s="184" t="str">
        <f>C814</f>
        <v>- 2x vrchní matný černý fermežový grafitový nátěr (před úplným zaschnutím „přeleštit“ jemným kartáčkem)</v>
      </c>
      <c r="BB814" s="151"/>
      <c r="BC814" s="151"/>
      <c r="BD814" s="151"/>
      <c r="BE814" s="151"/>
      <c r="BF814" s="151"/>
      <c r="BG814" s="151"/>
      <c r="BH814" s="151"/>
    </row>
    <row r="815" spans="1:60" outlineLevel="1" x14ac:dyDescent="0.25">
      <c r="A815" s="158"/>
      <c r="B815" s="159"/>
      <c r="C815" s="192" t="s">
        <v>204</v>
      </c>
      <c r="D815" s="161"/>
      <c r="E815" s="162"/>
      <c r="F815" s="163"/>
      <c r="G815" s="163"/>
      <c r="H815" s="160"/>
      <c r="I815" s="160"/>
      <c r="J815" s="160"/>
      <c r="K815" s="160"/>
      <c r="L815" s="160"/>
      <c r="M815" s="160"/>
      <c r="N815" s="160"/>
      <c r="O815" s="160"/>
      <c r="P815" s="160"/>
      <c r="Q815" s="160"/>
      <c r="R815" s="160"/>
      <c r="S815" s="160"/>
      <c r="T815" s="160"/>
      <c r="U815" s="160"/>
      <c r="V815" s="160"/>
      <c r="W815" s="160"/>
      <c r="X815" s="160"/>
      <c r="Y815" s="151"/>
      <c r="Z815" s="151"/>
      <c r="AA815" s="151"/>
      <c r="AB815" s="151"/>
      <c r="AC815" s="151"/>
      <c r="AD815" s="151"/>
      <c r="AE815" s="151"/>
      <c r="AF815" s="151"/>
      <c r="AG815" s="151" t="s">
        <v>190</v>
      </c>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row>
    <row r="816" spans="1:60" outlineLevel="1" x14ac:dyDescent="0.25">
      <c r="A816" s="158"/>
      <c r="B816" s="159"/>
      <c r="C816" s="271" t="s">
        <v>737</v>
      </c>
      <c r="D816" s="272"/>
      <c r="E816" s="272"/>
      <c r="F816" s="272"/>
      <c r="G816" s="272"/>
      <c r="H816" s="160"/>
      <c r="I816" s="160"/>
      <c r="J816" s="160"/>
      <c r="K816" s="160"/>
      <c r="L816" s="160"/>
      <c r="M816" s="160"/>
      <c r="N816" s="160"/>
      <c r="O816" s="160"/>
      <c r="P816" s="160"/>
      <c r="Q816" s="160"/>
      <c r="R816" s="160"/>
      <c r="S816" s="160"/>
      <c r="T816" s="160"/>
      <c r="U816" s="160"/>
      <c r="V816" s="160"/>
      <c r="W816" s="160"/>
      <c r="X816" s="160"/>
      <c r="Y816" s="151"/>
      <c r="Z816" s="151"/>
      <c r="AA816" s="151"/>
      <c r="AB816" s="151"/>
      <c r="AC816" s="151"/>
      <c r="AD816" s="151"/>
      <c r="AE816" s="151"/>
      <c r="AF816" s="151"/>
      <c r="AG816" s="151" t="s">
        <v>190</v>
      </c>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row>
    <row r="817" spans="1:60" outlineLevel="1" x14ac:dyDescent="0.25">
      <c r="A817" s="177">
        <v>89</v>
      </c>
      <c r="B817" s="178" t="s">
        <v>738</v>
      </c>
      <c r="C817" s="187" t="s">
        <v>739</v>
      </c>
      <c r="D817" s="179" t="s">
        <v>255</v>
      </c>
      <c r="E817" s="180">
        <v>1</v>
      </c>
      <c r="F817" s="181">
        <v>41580</v>
      </c>
      <c r="G817" s="182">
        <f>ROUND(E817*F817,2)</f>
        <v>41580</v>
      </c>
      <c r="H817" s="181"/>
      <c r="I817" s="182">
        <f>ROUND(E817*H817,2)</f>
        <v>0</v>
      </c>
      <c r="J817" s="181"/>
      <c r="K817" s="182">
        <f>ROUND(E817*J817,2)</f>
        <v>0</v>
      </c>
      <c r="L817" s="182">
        <v>21</v>
      </c>
      <c r="M817" s="182">
        <f>G817*(1+L817/100)</f>
        <v>50311.799999999996</v>
      </c>
      <c r="N817" s="182">
        <v>0.04</v>
      </c>
      <c r="O817" s="182">
        <f>ROUND(E817*N817,2)</f>
        <v>0.04</v>
      </c>
      <c r="P817" s="182">
        <v>0</v>
      </c>
      <c r="Q817" s="182">
        <f>ROUND(E817*P817,2)</f>
        <v>0</v>
      </c>
      <c r="R817" s="182"/>
      <c r="S817" s="182" t="s">
        <v>277</v>
      </c>
      <c r="T817" s="183" t="s">
        <v>186</v>
      </c>
      <c r="U817" s="160">
        <v>0</v>
      </c>
      <c r="V817" s="160">
        <f>ROUND(E817*U817,2)</f>
        <v>0</v>
      </c>
      <c r="W817" s="160"/>
      <c r="X817" s="160" t="s">
        <v>310</v>
      </c>
      <c r="Y817" s="151"/>
      <c r="Z817" s="151"/>
      <c r="AA817" s="151"/>
      <c r="AB817" s="151"/>
      <c r="AC817" s="151"/>
      <c r="AD817" s="151"/>
      <c r="AE817" s="151"/>
      <c r="AF817" s="151"/>
      <c r="AG817" s="151" t="s">
        <v>311</v>
      </c>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row>
    <row r="818" spans="1:60" outlineLevel="1" x14ac:dyDescent="0.25">
      <c r="A818" s="158"/>
      <c r="B818" s="159"/>
      <c r="C818" s="260" t="s">
        <v>716</v>
      </c>
      <c r="D818" s="261"/>
      <c r="E818" s="261"/>
      <c r="F818" s="261"/>
      <c r="G818" s="261"/>
      <c r="H818" s="160"/>
      <c r="I818" s="160"/>
      <c r="J818" s="160"/>
      <c r="K818" s="160"/>
      <c r="L818" s="160"/>
      <c r="M818" s="160"/>
      <c r="N818" s="160"/>
      <c r="O818" s="160"/>
      <c r="P818" s="160"/>
      <c r="Q818" s="160"/>
      <c r="R818" s="160"/>
      <c r="S818" s="160"/>
      <c r="T818" s="160"/>
      <c r="U818" s="160"/>
      <c r="V818" s="160"/>
      <c r="W818" s="160"/>
      <c r="X818" s="160"/>
      <c r="Y818" s="151"/>
      <c r="Z818" s="151"/>
      <c r="AA818" s="151"/>
      <c r="AB818" s="151"/>
      <c r="AC818" s="151"/>
      <c r="AD818" s="151"/>
      <c r="AE818" s="151"/>
      <c r="AF818" s="151"/>
      <c r="AG818" s="151" t="s">
        <v>190</v>
      </c>
      <c r="AH818" s="151"/>
      <c r="AI818" s="151"/>
      <c r="AJ818" s="151"/>
      <c r="AK818" s="151"/>
      <c r="AL818" s="151"/>
      <c r="AM818" s="151"/>
      <c r="AN818" s="151"/>
      <c r="AO818" s="151"/>
      <c r="AP818" s="151"/>
      <c r="AQ818" s="151"/>
      <c r="AR818" s="151"/>
      <c r="AS818" s="151"/>
      <c r="AT818" s="151"/>
      <c r="AU818" s="151"/>
      <c r="AV818" s="151"/>
      <c r="AW818" s="151"/>
      <c r="AX818" s="151"/>
      <c r="AY818" s="151"/>
      <c r="AZ818" s="151"/>
      <c r="BA818" s="184" t="str">
        <f>C818</f>
        <v>1.NP - přízemí, popis prvku a návrh na jeho opravu nebo restaurování viz D1.1.9 Tabulky truhlářských prvků</v>
      </c>
      <c r="BB818" s="151"/>
      <c r="BC818" s="151"/>
      <c r="BD818" s="151"/>
      <c r="BE818" s="151"/>
      <c r="BF818" s="151"/>
      <c r="BG818" s="151"/>
      <c r="BH818" s="151"/>
    </row>
    <row r="819" spans="1:60" outlineLevel="1" x14ac:dyDescent="0.25">
      <c r="A819" s="158"/>
      <c r="B819" s="159"/>
      <c r="C819" s="192" t="s">
        <v>204</v>
      </c>
      <c r="D819" s="161"/>
      <c r="E819" s="162"/>
      <c r="F819" s="163"/>
      <c r="G819" s="163"/>
      <c r="H819" s="160"/>
      <c r="I819" s="160"/>
      <c r="J819" s="160"/>
      <c r="K819" s="160"/>
      <c r="L819" s="160"/>
      <c r="M819" s="160"/>
      <c r="N819" s="160"/>
      <c r="O819" s="160"/>
      <c r="P819" s="160"/>
      <c r="Q819" s="160"/>
      <c r="R819" s="160"/>
      <c r="S819" s="160"/>
      <c r="T819" s="160"/>
      <c r="U819" s="160"/>
      <c r="V819" s="160"/>
      <c r="W819" s="160"/>
      <c r="X819" s="160"/>
      <c r="Y819" s="151"/>
      <c r="Z819" s="151"/>
      <c r="AA819" s="151"/>
      <c r="AB819" s="151"/>
      <c r="AC819" s="151"/>
      <c r="AD819" s="151"/>
      <c r="AE819" s="151"/>
      <c r="AF819" s="151"/>
      <c r="AG819" s="151" t="s">
        <v>190</v>
      </c>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row>
    <row r="820" spans="1:60" outlineLevel="1" x14ac:dyDescent="0.25">
      <c r="A820" s="158"/>
      <c r="B820" s="159"/>
      <c r="C820" s="271" t="s">
        <v>740</v>
      </c>
      <c r="D820" s="272"/>
      <c r="E820" s="272"/>
      <c r="F820" s="272"/>
      <c r="G820" s="272"/>
      <c r="H820" s="160"/>
      <c r="I820" s="160"/>
      <c r="J820" s="160"/>
      <c r="K820" s="160"/>
      <c r="L820" s="160"/>
      <c r="M820" s="160"/>
      <c r="N820" s="160"/>
      <c r="O820" s="160"/>
      <c r="P820" s="160"/>
      <c r="Q820" s="160"/>
      <c r="R820" s="160"/>
      <c r="S820" s="160"/>
      <c r="T820" s="160"/>
      <c r="U820" s="160"/>
      <c r="V820" s="160"/>
      <c r="W820" s="160"/>
      <c r="X820" s="160"/>
      <c r="Y820" s="151"/>
      <c r="Z820" s="151"/>
      <c r="AA820" s="151"/>
      <c r="AB820" s="151"/>
      <c r="AC820" s="151"/>
      <c r="AD820" s="151"/>
      <c r="AE820" s="151"/>
      <c r="AF820" s="151"/>
      <c r="AG820" s="151" t="s">
        <v>190</v>
      </c>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row>
    <row r="821" spans="1:60" outlineLevel="1" x14ac:dyDescent="0.25">
      <c r="A821" s="158"/>
      <c r="B821" s="159"/>
      <c r="C821" s="271" t="s">
        <v>935</v>
      </c>
      <c r="D821" s="272"/>
      <c r="E821" s="272"/>
      <c r="F821" s="272"/>
      <c r="G821" s="272"/>
      <c r="H821" s="160"/>
      <c r="I821" s="160"/>
      <c r="J821" s="160"/>
      <c r="K821" s="160"/>
      <c r="L821" s="160"/>
      <c r="M821" s="160"/>
      <c r="N821" s="160"/>
      <c r="O821" s="160"/>
      <c r="P821" s="160"/>
      <c r="Q821" s="160"/>
      <c r="R821" s="160"/>
      <c r="S821" s="160"/>
      <c r="T821" s="160"/>
      <c r="U821" s="160"/>
      <c r="V821" s="160"/>
      <c r="W821" s="160"/>
      <c r="X821" s="160"/>
      <c r="Y821" s="151"/>
      <c r="Z821" s="151"/>
      <c r="AA821" s="151"/>
      <c r="AB821" s="151"/>
      <c r="AC821" s="151"/>
      <c r="AD821" s="151"/>
      <c r="AE821" s="151"/>
      <c r="AF821" s="151"/>
      <c r="AG821" s="151" t="s">
        <v>190</v>
      </c>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row>
    <row r="822" spans="1:60" outlineLevel="1" x14ac:dyDescent="0.25">
      <c r="A822" s="158"/>
      <c r="B822" s="159"/>
      <c r="C822" s="192" t="s">
        <v>204</v>
      </c>
      <c r="D822" s="161"/>
      <c r="E822" s="162"/>
      <c r="F822" s="163"/>
      <c r="G822" s="163"/>
      <c r="H822" s="160"/>
      <c r="I822" s="160"/>
      <c r="J822" s="160"/>
      <c r="K822" s="160"/>
      <c r="L822" s="160"/>
      <c r="M822" s="160"/>
      <c r="N822" s="160"/>
      <c r="O822" s="160"/>
      <c r="P822" s="160"/>
      <c r="Q822" s="160"/>
      <c r="R822" s="160"/>
      <c r="S822" s="160"/>
      <c r="T822" s="160"/>
      <c r="U822" s="160"/>
      <c r="V822" s="160"/>
      <c r="W822" s="160"/>
      <c r="X822" s="160"/>
      <c r="Y822" s="151"/>
      <c r="Z822" s="151"/>
      <c r="AA822" s="151"/>
      <c r="AB822" s="151"/>
      <c r="AC822" s="151"/>
      <c r="AD822" s="151"/>
      <c r="AE822" s="151"/>
      <c r="AF822" s="151"/>
      <c r="AG822" s="151" t="s">
        <v>190</v>
      </c>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row>
    <row r="823" spans="1:60" outlineLevel="1" x14ac:dyDescent="0.25">
      <c r="A823" s="158"/>
      <c r="B823" s="159"/>
      <c r="C823" s="271" t="s">
        <v>936</v>
      </c>
      <c r="D823" s="272"/>
      <c r="E823" s="272"/>
      <c r="F823" s="272"/>
      <c r="G823" s="272"/>
      <c r="H823" s="160"/>
      <c r="I823" s="160"/>
      <c r="J823" s="160"/>
      <c r="K823" s="160"/>
      <c r="L823" s="160"/>
      <c r="M823" s="160"/>
      <c r="N823" s="160"/>
      <c r="O823" s="160"/>
      <c r="P823" s="160"/>
      <c r="Q823" s="160"/>
      <c r="R823" s="160"/>
      <c r="S823" s="160"/>
      <c r="T823" s="160"/>
      <c r="U823" s="160"/>
      <c r="V823" s="160"/>
      <c r="W823" s="160"/>
      <c r="X823" s="160"/>
      <c r="Y823" s="151"/>
      <c r="Z823" s="151"/>
      <c r="AA823" s="151"/>
      <c r="AB823" s="151"/>
      <c r="AC823" s="151"/>
      <c r="AD823" s="151"/>
      <c r="AE823" s="151"/>
      <c r="AF823" s="151"/>
      <c r="AG823" s="151" t="s">
        <v>190</v>
      </c>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row>
    <row r="824" spans="1:60" outlineLevel="1" x14ac:dyDescent="0.25">
      <c r="A824" s="158"/>
      <c r="B824" s="159"/>
      <c r="C824" s="271" t="s">
        <v>937</v>
      </c>
      <c r="D824" s="272"/>
      <c r="E824" s="272"/>
      <c r="F824" s="272"/>
      <c r="G824" s="272"/>
      <c r="H824" s="160"/>
      <c r="I824" s="160"/>
      <c r="J824" s="160"/>
      <c r="K824" s="160"/>
      <c r="L824" s="160"/>
      <c r="M824" s="160"/>
      <c r="N824" s="160"/>
      <c r="O824" s="160"/>
      <c r="P824" s="160"/>
      <c r="Q824" s="160"/>
      <c r="R824" s="160"/>
      <c r="S824" s="160"/>
      <c r="T824" s="160"/>
      <c r="U824" s="160"/>
      <c r="V824" s="160"/>
      <c r="W824" s="160"/>
      <c r="X824" s="160"/>
      <c r="Y824" s="151"/>
      <c r="Z824" s="151"/>
      <c r="AA824" s="151"/>
      <c r="AB824" s="151"/>
      <c r="AC824" s="151"/>
      <c r="AD824" s="151"/>
      <c r="AE824" s="151"/>
      <c r="AF824" s="151"/>
      <c r="AG824" s="151" t="s">
        <v>190</v>
      </c>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row>
    <row r="825" spans="1:60" outlineLevel="1" x14ac:dyDescent="0.25">
      <c r="A825" s="158"/>
      <c r="B825" s="159"/>
      <c r="C825" s="192" t="s">
        <v>204</v>
      </c>
      <c r="D825" s="161"/>
      <c r="E825" s="162"/>
      <c r="F825" s="163"/>
      <c r="G825" s="163"/>
      <c r="H825" s="160"/>
      <c r="I825" s="160"/>
      <c r="J825" s="160"/>
      <c r="K825" s="160"/>
      <c r="L825" s="160"/>
      <c r="M825" s="160"/>
      <c r="N825" s="160"/>
      <c r="O825" s="160"/>
      <c r="P825" s="160"/>
      <c r="Q825" s="160"/>
      <c r="R825" s="160"/>
      <c r="S825" s="160"/>
      <c r="T825" s="160"/>
      <c r="U825" s="160"/>
      <c r="V825" s="160"/>
      <c r="W825" s="160"/>
      <c r="X825" s="160"/>
      <c r="Y825" s="151"/>
      <c r="Z825" s="151"/>
      <c r="AA825" s="151"/>
      <c r="AB825" s="151"/>
      <c r="AC825" s="151"/>
      <c r="AD825" s="151"/>
      <c r="AE825" s="151"/>
      <c r="AF825" s="151"/>
      <c r="AG825" s="151" t="s">
        <v>190</v>
      </c>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row>
    <row r="826" spans="1:60" outlineLevel="1" x14ac:dyDescent="0.25">
      <c r="A826" s="158"/>
      <c r="B826" s="159"/>
      <c r="C826" s="271" t="s">
        <v>918</v>
      </c>
      <c r="D826" s="272"/>
      <c r="E826" s="272"/>
      <c r="F826" s="272"/>
      <c r="G826" s="272"/>
      <c r="H826" s="160"/>
      <c r="I826" s="160"/>
      <c r="J826" s="160"/>
      <c r="K826" s="160"/>
      <c r="L826" s="160"/>
      <c r="M826" s="160"/>
      <c r="N826" s="160"/>
      <c r="O826" s="160"/>
      <c r="P826" s="160"/>
      <c r="Q826" s="160"/>
      <c r="R826" s="160"/>
      <c r="S826" s="160"/>
      <c r="T826" s="160"/>
      <c r="U826" s="160"/>
      <c r="V826" s="160"/>
      <c r="W826" s="160"/>
      <c r="X826" s="160"/>
      <c r="Y826" s="151"/>
      <c r="Z826" s="151"/>
      <c r="AA826" s="151"/>
      <c r="AB826" s="151"/>
      <c r="AC826" s="151"/>
      <c r="AD826" s="151"/>
      <c r="AE826" s="151"/>
      <c r="AF826" s="151"/>
      <c r="AG826" s="151" t="s">
        <v>190</v>
      </c>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row>
    <row r="827" spans="1:60" outlineLevel="1" x14ac:dyDescent="0.25">
      <c r="A827" s="158"/>
      <c r="B827" s="159"/>
      <c r="C827" s="271" t="s">
        <v>938</v>
      </c>
      <c r="D827" s="272"/>
      <c r="E827" s="272"/>
      <c r="F827" s="272"/>
      <c r="G827" s="272"/>
      <c r="H827" s="160"/>
      <c r="I827" s="160"/>
      <c r="J827" s="160"/>
      <c r="K827" s="160"/>
      <c r="L827" s="160"/>
      <c r="M827" s="160"/>
      <c r="N827" s="160"/>
      <c r="O827" s="160"/>
      <c r="P827" s="160"/>
      <c r="Q827" s="160"/>
      <c r="R827" s="160"/>
      <c r="S827" s="160"/>
      <c r="T827" s="160"/>
      <c r="U827" s="160"/>
      <c r="V827" s="160"/>
      <c r="W827" s="160"/>
      <c r="X827" s="160"/>
      <c r="Y827" s="151"/>
      <c r="Z827" s="151"/>
      <c r="AA827" s="151"/>
      <c r="AB827" s="151"/>
      <c r="AC827" s="151"/>
      <c r="AD827" s="151"/>
      <c r="AE827" s="151"/>
      <c r="AF827" s="151"/>
      <c r="AG827" s="151" t="s">
        <v>190</v>
      </c>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row>
    <row r="828" spans="1:60" outlineLevel="1" x14ac:dyDescent="0.25">
      <c r="A828" s="158"/>
      <c r="B828" s="159"/>
      <c r="C828" s="192" t="s">
        <v>204</v>
      </c>
      <c r="D828" s="161"/>
      <c r="E828" s="162"/>
      <c r="F828" s="163"/>
      <c r="G828" s="163"/>
      <c r="H828" s="160"/>
      <c r="I828" s="160"/>
      <c r="J828" s="160"/>
      <c r="K828" s="160"/>
      <c r="L828" s="160"/>
      <c r="M828" s="160"/>
      <c r="N828" s="160"/>
      <c r="O828" s="160"/>
      <c r="P828" s="160"/>
      <c r="Q828" s="160"/>
      <c r="R828" s="160"/>
      <c r="S828" s="160"/>
      <c r="T828" s="160"/>
      <c r="U828" s="160"/>
      <c r="V828" s="160"/>
      <c r="W828" s="160"/>
      <c r="X828" s="160"/>
      <c r="Y828" s="151"/>
      <c r="Z828" s="151"/>
      <c r="AA828" s="151"/>
      <c r="AB828" s="151"/>
      <c r="AC828" s="151"/>
      <c r="AD828" s="151"/>
      <c r="AE828" s="151"/>
      <c r="AF828" s="151"/>
      <c r="AG828" s="151" t="s">
        <v>190</v>
      </c>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row>
    <row r="829" spans="1:60" outlineLevel="1" x14ac:dyDescent="0.25">
      <c r="A829" s="158"/>
      <c r="B829" s="159"/>
      <c r="C829" s="271" t="s">
        <v>802</v>
      </c>
      <c r="D829" s="272"/>
      <c r="E829" s="272"/>
      <c r="F829" s="272"/>
      <c r="G829" s="272"/>
      <c r="H829" s="160"/>
      <c r="I829" s="160"/>
      <c r="J829" s="160"/>
      <c r="K829" s="160"/>
      <c r="L829" s="160"/>
      <c r="M829" s="160"/>
      <c r="N829" s="160"/>
      <c r="O829" s="160"/>
      <c r="P829" s="160"/>
      <c r="Q829" s="160"/>
      <c r="R829" s="160"/>
      <c r="S829" s="160"/>
      <c r="T829" s="160"/>
      <c r="U829" s="160"/>
      <c r="V829" s="160"/>
      <c r="W829" s="160"/>
      <c r="X829" s="160"/>
      <c r="Y829" s="151"/>
      <c r="Z829" s="151"/>
      <c r="AA829" s="151"/>
      <c r="AB829" s="151"/>
      <c r="AC829" s="151"/>
      <c r="AD829" s="151"/>
      <c r="AE829" s="151"/>
      <c r="AF829" s="151"/>
      <c r="AG829" s="151" t="s">
        <v>190</v>
      </c>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row>
    <row r="830" spans="1:60" outlineLevel="1" x14ac:dyDescent="0.25">
      <c r="A830" s="158"/>
      <c r="B830" s="159"/>
      <c r="C830" s="271" t="s">
        <v>939</v>
      </c>
      <c r="D830" s="272"/>
      <c r="E830" s="272"/>
      <c r="F830" s="272"/>
      <c r="G830" s="272"/>
      <c r="H830" s="160"/>
      <c r="I830" s="160"/>
      <c r="J830" s="160"/>
      <c r="K830" s="160"/>
      <c r="L830" s="160"/>
      <c r="M830" s="160"/>
      <c r="N830" s="160"/>
      <c r="O830" s="160"/>
      <c r="P830" s="160"/>
      <c r="Q830" s="160"/>
      <c r="R830" s="160"/>
      <c r="S830" s="160"/>
      <c r="T830" s="160"/>
      <c r="U830" s="160"/>
      <c r="V830" s="160"/>
      <c r="W830" s="160"/>
      <c r="X830" s="160"/>
      <c r="Y830" s="151"/>
      <c r="Z830" s="151"/>
      <c r="AA830" s="151"/>
      <c r="AB830" s="151"/>
      <c r="AC830" s="151"/>
      <c r="AD830" s="151"/>
      <c r="AE830" s="151"/>
      <c r="AF830" s="151"/>
      <c r="AG830" s="151" t="s">
        <v>190</v>
      </c>
      <c r="AH830" s="151"/>
      <c r="AI830" s="151"/>
      <c r="AJ830" s="151"/>
      <c r="AK830" s="151"/>
      <c r="AL830" s="151"/>
      <c r="AM830" s="151"/>
      <c r="AN830" s="151"/>
      <c r="AO830" s="151"/>
      <c r="AP830" s="151"/>
      <c r="AQ830" s="151"/>
      <c r="AR830" s="151"/>
      <c r="AS830" s="151"/>
      <c r="AT830" s="151"/>
      <c r="AU830" s="151"/>
      <c r="AV830" s="151"/>
      <c r="AW830" s="151"/>
      <c r="AX830" s="151"/>
      <c r="AY830" s="151"/>
      <c r="AZ830" s="151"/>
      <c r="BA830" s="184" t="str">
        <f>C830</f>
        <v>Trámová konstrukce se svislými latěmi. Ve středu laťová vrátka se dvěma táhlovými (pásovými) závěsy a petlicí. Dřevo bez povrchové úpravy.</v>
      </c>
      <c r="BB830" s="151"/>
      <c r="BC830" s="151"/>
      <c r="BD830" s="151"/>
      <c r="BE830" s="151"/>
      <c r="BF830" s="151"/>
      <c r="BG830" s="151"/>
      <c r="BH830" s="151"/>
    </row>
    <row r="831" spans="1:60" outlineLevel="1" x14ac:dyDescent="0.25">
      <c r="A831" s="158"/>
      <c r="B831" s="159"/>
      <c r="C831" s="192" t="s">
        <v>204</v>
      </c>
      <c r="D831" s="161"/>
      <c r="E831" s="162"/>
      <c r="F831" s="163"/>
      <c r="G831" s="163"/>
      <c r="H831" s="160"/>
      <c r="I831" s="160"/>
      <c r="J831" s="160"/>
      <c r="K831" s="160"/>
      <c r="L831" s="160"/>
      <c r="M831" s="160"/>
      <c r="N831" s="160"/>
      <c r="O831" s="160"/>
      <c r="P831" s="160"/>
      <c r="Q831" s="160"/>
      <c r="R831" s="160"/>
      <c r="S831" s="160"/>
      <c r="T831" s="160"/>
      <c r="U831" s="160"/>
      <c r="V831" s="160"/>
      <c r="W831" s="160"/>
      <c r="X831" s="160"/>
      <c r="Y831" s="151"/>
      <c r="Z831" s="151"/>
      <c r="AA831" s="151"/>
      <c r="AB831" s="151"/>
      <c r="AC831" s="151"/>
      <c r="AD831" s="151"/>
      <c r="AE831" s="151"/>
      <c r="AF831" s="151"/>
      <c r="AG831" s="151" t="s">
        <v>190</v>
      </c>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row>
    <row r="832" spans="1:60" outlineLevel="1" x14ac:dyDescent="0.25">
      <c r="A832" s="158"/>
      <c r="B832" s="159"/>
      <c r="C832" s="271" t="s">
        <v>913</v>
      </c>
      <c r="D832" s="272"/>
      <c r="E832" s="272"/>
      <c r="F832" s="272"/>
      <c r="G832" s="272"/>
      <c r="H832" s="160"/>
      <c r="I832" s="160"/>
      <c r="J832" s="160"/>
      <c r="K832" s="160"/>
      <c r="L832" s="160"/>
      <c r="M832" s="160"/>
      <c r="N832" s="160"/>
      <c r="O832" s="160"/>
      <c r="P832" s="160"/>
      <c r="Q832" s="160"/>
      <c r="R832" s="160"/>
      <c r="S832" s="160"/>
      <c r="T832" s="160"/>
      <c r="U832" s="160"/>
      <c r="V832" s="160"/>
      <c r="W832" s="160"/>
      <c r="X832" s="160"/>
      <c r="Y832" s="151"/>
      <c r="Z832" s="151"/>
      <c r="AA832" s="151"/>
      <c r="AB832" s="151"/>
      <c r="AC832" s="151"/>
      <c r="AD832" s="151"/>
      <c r="AE832" s="151"/>
      <c r="AF832" s="151"/>
      <c r="AG832" s="151" t="s">
        <v>190</v>
      </c>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row>
    <row r="833" spans="1:60" outlineLevel="1" x14ac:dyDescent="0.25">
      <c r="A833" s="158"/>
      <c r="B833" s="159"/>
      <c r="C833" s="271" t="s">
        <v>940</v>
      </c>
      <c r="D833" s="272"/>
      <c r="E833" s="272"/>
      <c r="F833" s="272"/>
      <c r="G833" s="272"/>
      <c r="H833" s="160"/>
      <c r="I833" s="160"/>
      <c r="J833" s="160"/>
      <c r="K833" s="160"/>
      <c r="L833" s="160"/>
      <c r="M833" s="160"/>
      <c r="N833" s="160"/>
      <c r="O833" s="160"/>
      <c r="P833" s="160"/>
      <c r="Q833" s="160"/>
      <c r="R833" s="160"/>
      <c r="S833" s="160"/>
      <c r="T833" s="160"/>
      <c r="U833" s="160"/>
      <c r="V833" s="160"/>
      <c r="W833" s="160"/>
      <c r="X833" s="160"/>
      <c r="Y833" s="151"/>
      <c r="Z833" s="151"/>
      <c r="AA833" s="151"/>
      <c r="AB833" s="151"/>
      <c r="AC833" s="151"/>
      <c r="AD833" s="151"/>
      <c r="AE833" s="151"/>
      <c r="AF833" s="151"/>
      <c r="AG833" s="151" t="s">
        <v>190</v>
      </c>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row>
    <row r="834" spans="1:60" outlineLevel="1" x14ac:dyDescent="0.25">
      <c r="A834" s="158"/>
      <c r="B834" s="159"/>
      <c r="C834" s="192" t="s">
        <v>204</v>
      </c>
      <c r="D834" s="161"/>
      <c r="E834" s="162"/>
      <c r="F834" s="163"/>
      <c r="G834" s="163"/>
      <c r="H834" s="160"/>
      <c r="I834" s="160"/>
      <c r="J834" s="160"/>
      <c r="K834" s="160"/>
      <c r="L834" s="160"/>
      <c r="M834" s="160"/>
      <c r="N834" s="160"/>
      <c r="O834" s="160"/>
      <c r="P834" s="160"/>
      <c r="Q834" s="160"/>
      <c r="R834" s="160"/>
      <c r="S834" s="160"/>
      <c r="T834" s="160"/>
      <c r="U834" s="160"/>
      <c r="V834" s="160"/>
      <c r="W834" s="160"/>
      <c r="X834" s="160"/>
      <c r="Y834" s="151"/>
      <c r="Z834" s="151"/>
      <c r="AA834" s="151"/>
      <c r="AB834" s="151"/>
      <c r="AC834" s="151"/>
      <c r="AD834" s="151"/>
      <c r="AE834" s="151"/>
      <c r="AF834" s="151"/>
      <c r="AG834" s="151" t="s">
        <v>190</v>
      </c>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row>
    <row r="835" spans="1:60" outlineLevel="1" x14ac:dyDescent="0.25">
      <c r="A835" s="158"/>
      <c r="B835" s="159"/>
      <c r="C835" s="271" t="s">
        <v>317</v>
      </c>
      <c r="D835" s="272"/>
      <c r="E835" s="272"/>
      <c r="F835" s="272"/>
      <c r="G835" s="272"/>
      <c r="H835" s="160"/>
      <c r="I835" s="160"/>
      <c r="J835" s="160"/>
      <c r="K835" s="160"/>
      <c r="L835" s="160"/>
      <c r="M835" s="160"/>
      <c r="N835" s="160"/>
      <c r="O835" s="160"/>
      <c r="P835" s="160"/>
      <c r="Q835" s="160"/>
      <c r="R835" s="160"/>
      <c r="S835" s="160"/>
      <c r="T835" s="160"/>
      <c r="U835" s="160"/>
      <c r="V835" s="160"/>
      <c r="W835" s="160"/>
      <c r="X835" s="160"/>
      <c r="Y835" s="151"/>
      <c r="Z835" s="151"/>
      <c r="AA835" s="151"/>
      <c r="AB835" s="151"/>
      <c r="AC835" s="151"/>
      <c r="AD835" s="151"/>
      <c r="AE835" s="151"/>
      <c r="AF835" s="151"/>
      <c r="AG835" s="151" t="s">
        <v>190</v>
      </c>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row>
    <row r="836" spans="1:60" outlineLevel="1" x14ac:dyDescent="0.25">
      <c r="A836" s="158"/>
      <c r="B836" s="159"/>
      <c r="C836" s="271" t="s">
        <v>941</v>
      </c>
      <c r="D836" s="272"/>
      <c r="E836" s="272"/>
      <c r="F836" s="272"/>
      <c r="G836" s="272"/>
      <c r="H836" s="160"/>
      <c r="I836" s="160"/>
      <c r="J836" s="160"/>
      <c r="K836" s="160"/>
      <c r="L836" s="160"/>
      <c r="M836" s="160"/>
      <c r="N836" s="160"/>
      <c r="O836" s="160"/>
      <c r="P836" s="160"/>
      <c r="Q836" s="160"/>
      <c r="R836" s="160"/>
      <c r="S836" s="160"/>
      <c r="T836" s="160"/>
      <c r="U836" s="160"/>
      <c r="V836" s="160"/>
      <c r="W836" s="160"/>
      <c r="X836" s="160"/>
      <c r="Y836" s="151"/>
      <c r="Z836" s="151"/>
      <c r="AA836" s="151"/>
      <c r="AB836" s="151"/>
      <c r="AC836" s="151"/>
      <c r="AD836" s="151"/>
      <c r="AE836" s="151"/>
      <c r="AF836" s="151"/>
      <c r="AG836" s="151" t="s">
        <v>190</v>
      </c>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row>
    <row r="837" spans="1:60" outlineLevel="1" x14ac:dyDescent="0.25">
      <c r="A837" s="158"/>
      <c r="B837" s="159"/>
      <c r="C837" s="271" t="s">
        <v>922</v>
      </c>
      <c r="D837" s="272"/>
      <c r="E837" s="272"/>
      <c r="F837" s="272"/>
      <c r="G837" s="272"/>
      <c r="H837" s="160"/>
      <c r="I837" s="160"/>
      <c r="J837" s="160"/>
      <c r="K837" s="160"/>
      <c r="L837" s="160"/>
      <c r="M837" s="160"/>
      <c r="N837" s="160"/>
      <c r="O837" s="160"/>
      <c r="P837" s="160"/>
      <c r="Q837" s="160"/>
      <c r="R837" s="160"/>
      <c r="S837" s="160"/>
      <c r="T837" s="160"/>
      <c r="U837" s="160"/>
      <c r="V837" s="160"/>
      <c r="W837" s="160"/>
      <c r="X837" s="160"/>
      <c r="Y837" s="151"/>
      <c r="Z837" s="151"/>
      <c r="AA837" s="151"/>
      <c r="AB837" s="151"/>
      <c r="AC837" s="151"/>
      <c r="AD837" s="151"/>
      <c r="AE837" s="151"/>
      <c r="AF837" s="151"/>
      <c r="AG837" s="151" t="s">
        <v>190</v>
      </c>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row>
    <row r="838" spans="1:60" ht="21" outlineLevel="1" x14ac:dyDescent="0.25">
      <c r="A838" s="158"/>
      <c r="B838" s="159"/>
      <c r="C838" s="271" t="s">
        <v>942</v>
      </c>
      <c r="D838" s="272"/>
      <c r="E838" s="272"/>
      <c r="F838" s="272"/>
      <c r="G838" s="272"/>
      <c r="H838" s="160"/>
      <c r="I838" s="160"/>
      <c r="J838" s="160"/>
      <c r="K838" s="160"/>
      <c r="L838" s="160"/>
      <c r="M838" s="160"/>
      <c r="N838" s="160"/>
      <c r="O838" s="160"/>
      <c r="P838" s="160"/>
      <c r="Q838" s="160"/>
      <c r="R838" s="160"/>
      <c r="S838" s="160"/>
      <c r="T838" s="160"/>
      <c r="U838" s="160"/>
      <c r="V838" s="160"/>
      <c r="W838" s="160"/>
      <c r="X838" s="160"/>
      <c r="Y838" s="151"/>
      <c r="Z838" s="151"/>
      <c r="AA838" s="151"/>
      <c r="AB838" s="151"/>
      <c r="AC838" s="151"/>
      <c r="AD838" s="151"/>
      <c r="AE838" s="151"/>
      <c r="AF838" s="151"/>
      <c r="AG838" s="151" t="s">
        <v>190</v>
      </c>
      <c r="AH838" s="151"/>
      <c r="AI838" s="151"/>
      <c r="AJ838" s="151"/>
      <c r="AK838" s="151"/>
      <c r="AL838" s="151"/>
      <c r="AM838" s="151"/>
      <c r="AN838" s="151"/>
      <c r="AO838" s="151"/>
      <c r="AP838" s="151"/>
      <c r="AQ838" s="151"/>
      <c r="AR838" s="151"/>
      <c r="AS838" s="151"/>
      <c r="AT838" s="151"/>
      <c r="AU838" s="151"/>
      <c r="AV838" s="151"/>
      <c r="AW838" s="151"/>
      <c r="AX838" s="151"/>
      <c r="AY838" s="151"/>
      <c r="AZ838" s="151"/>
      <c r="BA838" s="184" t="str">
        <f>C838</f>
        <v>V místech poškození sanace bezbarvým ochranným fungicidním prostředkem proti dřevokazným škůdcům a plísním, jinak ponechat bez povrchové úpravy</v>
      </c>
      <c r="BB838" s="151"/>
      <c r="BC838" s="151"/>
      <c r="BD838" s="151"/>
      <c r="BE838" s="151"/>
      <c r="BF838" s="151"/>
      <c r="BG838" s="151"/>
      <c r="BH838" s="151"/>
    </row>
    <row r="839" spans="1:60" outlineLevel="1" x14ac:dyDescent="0.25">
      <c r="A839" s="158"/>
      <c r="B839" s="159"/>
      <c r="C839" s="271" t="s">
        <v>717</v>
      </c>
      <c r="D839" s="272"/>
      <c r="E839" s="272"/>
      <c r="F839" s="272"/>
      <c r="G839" s="272"/>
      <c r="H839" s="160"/>
      <c r="I839" s="160"/>
      <c r="J839" s="160"/>
      <c r="K839" s="160"/>
      <c r="L839" s="160"/>
      <c r="M839" s="160"/>
      <c r="N839" s="160"/>
      <c r="O839" s="160"/>
      <c r="P839" s="160"/>
      <c r="Q839" s="160"/>
      <c r="R839" s="160"/>
      <c r="S839" s="160"/>
      <c r="T839" s="160"/>
      <c r="U839" s="160"/>
      <c r="V839" s="160"/>
      <c r="W839" s="160"/>
      <c r="X839" s="160"/>
      <c r="Y839" s="151"/>
      <c r="Z839" s="151"/>
      <c r="AA839" s="151"/>
      <c r="AB839" s="151"/>
      <c r="AC839" s="151"/>
      <c r="AD839" s="151"/>
      <c r="AE839" s="151"/>
      <c r="AF839" s="151"/>
      <c r="AG839" s="151" t="s">
        <v>190</v>
      </c>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row>
    <row r="840" spans="1:60" outlineLevel="1" x14ac:dyDescent="0.25">
      <c r="A840" s="158"/>
      <c r="B840" s="159"/>
      <c r="C840" s="271" t="s">
        <v>943</v>
      </c>
      <c r="D840" s="272"/>
      <c r="E840" s="272"/>
      <c r="F840" s="272"/>
      <c r="G840" s="272"/>
      <c r="H840" s="160"/>
      <c r="I840" s="160"/>
      <c r="J840" s="160"/>
      <c r="K840" s="160"/>
      <c r="L840" s="160"/>
      <c r="M840" s="160"/>
      <c r="N840" s="160"/>
      <c r="O840" s="160"/>
      <c r="P840" s="160"/>
      <c r="Q840" s="160"/>
      <c r="R840" s="160"/>
      <c r="S840" s="160"/>
      <c r="T840" s="160"/>
      <c r="U840" s="160"/>
      <c r="V840" s="160"/>
      <c r="W840" s="160"/>
      <c r="X840" s="160"/>
      <c r="Y840" s="151"/>
      <c r="Z840" s="151"/>
      <c r="AA840" s="151"/>
      <c r="AB840" s="151"/>
      <c r="AC840" s="151"/>
      <c r="AD840" s="151"/>
      <c r="AE840" s="151"/>
      <c r="AF840" s="151"/>
      <c r="AG840" s="151" t="s">
        <v>190</v>
      </c>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row>
    <row r="841" spans="1:60" ht="21" outlineLevel="1" x14ac:dyDescent="0.25">
      <c r="A841" s="158"/>
      <c r="B841" s="159"/>
      <c r="C841" s="271" t="s">
        <v>741</v>
      </c>
      <c r="D841" s="272"/>
      <c r="E841" s="272"/>
      <c r="F841" s="272"/>
      <c r="G841" s="272"/>
      <c r="H841" s="160"/>
      <c r="I841" s="160"/>
      <c r="J841" s="160"/>
      <c r="K841" s="160"/>
      <c r="L841" s="160"/>
      <c r="M841" s="160"/>
      <c r="N841" s="160"/>
      <c r="O841" s="160"/>
      <c r="P841" s="160"/>
      <c r="Q841" s="160"/>
      <c r="R841" s="160"/>
      <c r="S841" s="160"/>
      <c r="T841" s="160"/>
      <c r="U841" s="160"/>
      <c r="V841" s="160"/>
      <c r="W841" s="160"/>
      <c r="X841" s="160"/>
      <c r="Y841" s="151"/>
      <c r="Z841" s="151"/>
      <c r="AA841" s="151"/>
      <c r="AB841" s="151"/>
      <c r="AC841" s="151"/>
      <c r="AD841" s="151"/>
      <c r="AE841" s="151"/>
      <c r="AF841" s="151"/>
      <c r="AG841" s="151" t="s">
        <v>190</v>
      </c>
      <c r="AH841" s="151"/>
      <c r="AI841" s="151"/>
      <c r="AJ841" s="151"/>
      <c r="AK841" s="151"/>
      <c r="AL841" s="151"/>
      <c r="AM841" s="151"/>
      <c r="AN841" s="151"/>
      <c r="AO841" s="151"/>
      <c r="AP841" s="151"/>
      <c r="AQ841" s="151"/>
      <c r="AR841" s="151"/>
      <c r="AS841" s="151"/>
      <c r="AT841" s="151"/>
      <c r="AU841" s="151"/>
      <c r="AV841" s="151"/>
      <c r="AW841" s="151"/>
      <c r="AX841" s="151"/>
      <c r="AY841" s="151"/>
      <c r="AZ841" s="151"/>
      <c r="BA841" s="184" t="str">
        <f>C841</f>
        <v>Demontáž východní části laťování, jinak ponechání celé příčky i západního úseku laťování (příčka může sloužit pro dočasné instalování vstupních informací o prohlídce Hradu)</v>
      </c>
      <c r="BB841" s="151"/>
      <c r="BC841" s="151"/>
      <c r="BD841" s="151"/>
      <c r="BE841" s="151"/>
      <c r="BF841" s="151"/>
      <c r="BG841" s="151"/>
      <c r="BH841" s="151"/>
    </row>
    <row r="842" spans="1:60" outlineLevel="1" x14ac:dyDescent="0.25">
      <c r="A842" s="177">
        <v>90</v>
      </c>
      <c r="B842" s="178" t="s">
        <v>742</v>
      </c>
      <c r="C842" s="187" t="s">
        <v>743</v>
      </c>
      <c r="D842" s="179" t="s">
        <v>255</v>
      </c>
      <c r="E842" s="180">
        <v>1</v>
      </c>
      <c r="F842" s="181">
        <v>7296</v>
      </c>
      <c r="G842" s="182">
        <f>ROUND(E842*F842,2)</f>
        <v>7296</v>
      </c>
      <c r="H842" s="181"/>
      <c r="I842" s="182">
        <f>ROUND(E842*H842,2)</f>
        <v>0</v>
      </c>
      <c r="J842" s="181"/>
      <c r="K842" s="182">
        <f>ROUND(E842*J842,2)</f>
        <v>0</v>
      </c>
      <c r="L842" s="182">
        <v>21</v>
      </c>
      <c r="M842" s="182">
        <f>G842*(1+L842/100)</f>
        <v>8828.16</v>
      </c>
      <c r="N842" s="182">
        <v>2E-3</v>
      </c>
      <c r="O842" s="182">
        <f>ROUND(E842*N842,2)</f>
        <v>0</v>
      </c>
      <c r="P842" s="182">
        <v>0</v>
      </c>
      <c r="Q842" s="182">
        <f>ROUND(E842*P842,2)</f>
        <v>0</v>
      </c>
      <c r="R842" s="182"/>
      <c r="S842" s="182" t="s">
        <v>277</v>
      </c>
      <c r="T842" s="183" t="s">
        <v>186</v>
      </c>
      <c r="U842" s="160">
        <v>0</v>
      </c>
      <c r="V842" s="160">
        <f>ROUND(E842*U842,2)</f>
        <v>0</v>
      </c>
      <c r="W842" s="160"/>
      <c r="X842" s="160" t="s">
        <v>310</v>
      </c>
      <c r="Y842" s="151"/>
      <c r="Z842" s="151"/>
      <c r="AA842" s="151"/>
      <c r="AB842" s="151"/>
      <c r="AC842" s="151"/>
      <c r="AD842" s="151"/>
      <c r="AE842" s="151"/>
      <c r="AF842" s="151"/>
      <c r="AG842" s="151" t="s">
        <v>311</v>
      </c>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row>
    <row r="843" spans="1:60" outlineLevel="1" x14ac:dyDescent="0.25">
      <c r="A843" s="158"/>
      <c r="B843" s="159"/>
      <c r="C843" s="260" t="s">
        <v>716</v>
      </c>
      <c r="D843" s="261"/>
      <c r="E843" s="261"/>
      <c r="F843" s="261"/>
      <c r="G843" s="261"/>
      <c r="H843" s="160"/>
      <c r="I843" s="160"/>
      <c r="J843" s="160"/>
      <c r="K843" s="160"/>
      <c r="L843" s="160"/>
      <c r="M843" s="160"/>
      <c r="N843" s="160"/>
      <c r="O843" s="160"/>
      <c r="P843" s="160"/>
      <c r="Q843" s="160"/>
      <c r="R843" s="160"/>
      <c r="S843" s="160"/>
      <c r="T843" s="160"/>
      <c r="U843" s="160"/>
      <c r="V843" s="160"/>
      <c r="W843" s="160"/>
      <c r="X843" s="160"/>
      <c r="Y843" s="151"/>
      <c r="Z843" s="151"/>
      <c r="AA843" s="151"/>
      <c r="AB843" s="151"/>
      <c r="AC843" s="151"/>
      <c r="AD843" s="151"/>
      <c r="AE843" s="151"/>
      <c r="AF843" s="151"/>
      <c r="AG843" s="151" t="s">
        <v>190</v>
      </c>
      <c r="AH843" s="151"/>
      <c r="AI843" s="151"/>
      <c r="AJ843" s="151"/>
      <c r="AK843" s="151"/>
      <c r="AL843" s="151"/>
      <c r="AM843" s="151"/>
      <c r="AN843" s="151"/>
      <c r="AO843" s="151"/>
      <c r="AP843" s="151"/>
      <c r="AQ843" s="151"/>
      <c r="AR843" s="151"/>
      <c r="AS843" s="151"/>
      <c r="AT843" s="151"/>
      <c r="AU843" s="151"/>
      <c r="AV843" s="151"/>
      <c r="AW843" s="151"/>
      <c r="AX843" s="151"/>
      <c r="AY843" s="151"/>
      <c r="AZ843" s="151"/>
      <c r="BA843" s="184" t="str">
        <f>C843</f>
        <v>1.NP - přízemí, popis prvku a návrh na jeho opravu nebo restaurování viz D1.1.9 Tabulky truhlářských prvků</v>
      </c>
      <c r="BB843" s="151"/>
      <c r="BC843" s="151"/>
      <c r="BD843" s="151"/>
      <c r="BE843" s="151"/>
      <c r="BF843" s="151"/>
      <c r="BG843" s="151"/>
      <c r="BH843" s="151"/>
    </row>
    <row r="844" spans="1:60" outlineLevel="1" x14ac:dyDescent="0.25">
      <c r="A844" s="158"/>
      <c r="B844" s="159"/>
      <c r="C844" s="192" t="s">
        <v>204</v>
      </c>
      <c r="D844" s="161"/>
      <c r="E844" s="162"/>
      <c r="F844" s="163"/>
      <c r="G844" s="163"/>
      <c r="H844" s="160"/>
      <c r="I844" s="160"/>
      <c r="J844" s="160"/>
      <c r="K844" s="160"/>
      <c r="L844" s="160"/>
      <c r="M844" s="160"/>
      <c r="N844" s="160"/>
      <c r="O844" s="160"/>
      <c r="P844" s="160"/>
      <c r="Q844" s="160"/>
      <c r="R844" s="160"/>
      <c r="S844" s="160"/>
      <c r="T844" s="160"/>
      <c r="U844" s="160"/>
      <c r="V844" s="160"/>
      <c r="W844" s="160"/>
      <c r="X844" s="160"/>
      <c r="Y844" s="151"/>
      <c r="Z844" s="151"/>
      <c r="AA844" s="151"/>
      <c r="AB844" s="151"/>
      <c r="AC844" s="151"/>
      <c r="AD844" s="151"/>
      <c r="AE844" s="151"/>
      <c r="AF844" s="151"/>
      <c r="AG844" s="151" t="s">
        <v>190</v>
      </c>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row>
    <row r="845" spans="1:60" outlineLevel="1" x14ac:dyDescent="0.25">
      <c r="A845" s="158"/>
      <c r="B845" s="159"/>
      <c r="C845" s="271" t="s">
        <v>944</v>
      </c>
      <c r="D845" s="272"/>
      <c r="E845" s="272"/>
      <c r="F845" s="272"/>
      <c r="G845" s="272"/>
      <c r="H845" s="160"/>
      <c r="I845" s="160"/>
      <c r="J845" s="160"/>
      <c r="K845" s="160"/>
      <c r="L845" s="160"/>
      <c r="M845" s="160"/>
      <c r="N845" s="160"/>
      <c r="O845" s="160"/>
      <c r="P845" s="160"/>
      <c r="Q845" s="160"/>
      <c r="R845" s="160"/>
      <c r="S845" s="160"/>
      <c r="T845" s="160"/>
      <c r="U845" s="160"/>
      <c r="V845" s="160"/>
      <c r="W845" s="160"/>
      <c r="X845" s="160"/>
      <c r="Y845" s="151"/>
      <c r="Z845" s="151"/>
      <c r="AA845" s="151"/>
      <c r="AB845" s="151"/>
      <c r="AC845" s="151"/>
      <c r="AD845" s="151"/>
      <c r="AE845" s="151"/>
      <c r="AF845" s="151"/>
      <c r="AG845" s="151" t="s">
        <v>190</v>
      </c>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row>
    <row r="846" spans="1:60" outlineLevel="1" x14ac:dyDescent="0.25">
      <c r="A846" s="158"/>
      <c r="B846" s="159"/>
      <c r="C846" s="192" t="s">
        <v>204</v>
      </c>
      <c r="D846" s="161"/>
      <c r="E846" s="162"/>
      <c r="F846" s="163"/>
      <c r="G846" s="163"/>
      <c r="H846" s="160"/>
      <c r="I846" s="160"/>
      <c r="J846" s="160"/>
      <c r="K846" s="160"/>
      <c r="L846" s="160"/>
      <c r="M846" s="160"/>
      <c r="N846" s="160"/>
      <c r="O846" s="160"/>
      <c r="P846" s="160"/>
      <c r="Q846" s="160"/>
      <c r="R846" s="160"/>
      <c r="S846" s="160"/>
      <c r="T846" s="160"/>
      <c r="U846" s="160"/>
      <c r="V846" s="160"/>
      <c r="W846" s="160"/>
      <c r="X846" s="160"/>
      <c r="Y846" s="151"/>
      <c r="Z846" s="151"/>
      <c r="AA846" s="151"/>
      <c r="AB846" s="151"/>
      <c r="AC846" s="151"/>
      <c r="AD846" s="151"/>
      <c r="AE846" s="151"/>
      <c r="AF846" s="151"/>
      <c r="AG846" s="151" t="s">
        <v>190</v>
      </c>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row>
    <row r="847" spans="1:60" outlineLevel="1" x14ac:dyDescent="0.25">
      <c r="A847" s="158"/>
      <c r="B847" s="159"/>
      <c r="C847" s="271" t="s">
        <v>945</v>
      </c>
      <c r="D847" s="272"/>
      <c r="E847" s="272"/>
      <c r="F847" s="272"/>
      <c r="G847" s="272"/>
      <c r="H847" s="160"/>
      <c r="I847" s="160"/>
      <c r="J847" s="160"/>
      <c r="K847" s="160"/>
      <c r="L847" s="160"/>
      <c r="M847" s="160"/>
      <c r="N847" s="160"/>
      <c r="O847" s="160"/>
      <c r="P847" s="160"/>
      <c r="Q847" s="160"/>
      <c r="R847" s="160"/>
      <c r="S847" s="160"/>
      <c r="T847" s="160"/>
      <c r="U847" s="160"/>
      <c r="V847" s="160"/>
      <c r="W847" s="160"/>
      <c r="X847" s="160"/>
      <c r="Y847" s="151"/>
      <c r="Z847" s="151"/>
      <c r="AA847" s="151"/>
      <c r="AB847" s="151"/>
      <c r="AC847" s="151"/>
      <c r="AD847" s="151"/>
      <c r="AE847" s="151"/>
      <c r="AF847" s="151"/>
      <c r="AG847" s="151" t="s">
        <v>190</v>
      </c>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row>
    <row r="848" spans="1:60" outlineLevel="1" x14ac:dyDescent="0.25">
      <c r="A848" s="158"/>
      <c r="B848" s="159"/>
      <c r="C848" s="271" t="s">
        <v>946</v>
      </c>
      <c r="D848" s="272"/>
      <c r="E848" s="272"/>
      <c r="F848" s="272"/>
      <c r="G848" s="272"/>
      <c r="H848" s="160"/>
      <c r="I848" s="160"/>
      <c r="J848" s="160"/>
      <c r="K848" s="160"/>
      <c r="L848" s="160"/>
      <c r="M848" s="160"/>
      <c r="N848" s="160"/>
      <c r="O848" s="160"/>
      <c r="P848" s="160"/>
      <c r="Q848" s="160"/>
      <c r="R848" s="160"/>
      <c r="S848" s="160"/>
      <c r="T848" s="160"/>
      <c r="U848" s="160"/>
      <c r="V848" s="160"/>
      <c r="W848" s="160"/>
      <c r="X848" s="160"/>
      <c r="Y848" s="151"/>
      <c r="Z848" s="151"/>
      <c r="AA848" s="151"/>
      <c r="AB848" s="151"/>
      <c r="AC848" s="151"/>
      <c r="AD848" s="151"/>
      <c r="AE848" s="151"/>
      <c r="AF848" s="151"/>
      <c r="AG848" s="151" t="s">
        <v>190</v>
      </c>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row>
    <row r="849" spans="1:60" outlineLevel="1" x14ac:dyDescent="0.25">
      <c r="A849" s="158"/>
      <c r="B849" s="159"/>
      <c r="C849" s="192" t="s">
        <v>204</v>
      </c>
      <c r="D849" s="161"/>
      <c r="E849" s="162"/>
      <c r="F849" s="163"/>
      <c r="G849" s="163"/>
      <c r="H849" s="160"/>
      <c r="I849" s="160"/>
      <c r="J849" s="160"/>
      <c r="K849" s="160"/>
      <c r="L849" s="160"/>
      <c r="M849" s="160"/>
      <c r="N849" s="160"/>
      <c r="O849" s="160"/>
      <c r="P849" s="160"/>
      <c r="Q849" s="160"/>
      <c r="R849" s="160"/>
      <c r="S849" s="160"/>
      <c r="T849" s="160"/>
      <c r="U849" s="160"/>
      <c r="V849" s="160"/>
      <c r="W849" s="160"/>
      <c r="X849" s="160"/>
      <c r="Y849" s="151"/>
      <c r="Z849" s="151"/>
      <c r="AA849" s="151"/>
      <c r="AB849" s="151"/>
      <c r="AC849" s="151"/>
      <c r="AD849" s="151"/>
      <c r="AE849" s="151"/>
      <c r="AF849" s="151"/>
      <c r="AG849" s="151" t="s">
        <v>190</v>
      </c>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row>
    <row r="850" spans="1:60" outlineLevel="1" x14ac:dyDescent="0.25">
      <c r="A850" s="158"/>
      <c r="B850" s="159"/>
      <c r="C850" s="192" t="s">
        <v>204</v>
      </c>
      <c r="D850" s="161"/>
      <c r="E850" s="162"/>
      <c r="F850" s="163"/>
      <c r="G850" s="163"/>
      <c r="H850" s="160"/>
      <c r="I850" s="160"/>
      <c r="J850" s="160"/>
      <c r="K850" s="160"/>
      <c r="L850" s="160"/>
      <c r="M850" s="160"/>
      <c r="N850" s="160"/>
      <c r="O850" s="160"/>
      <c r="P850" s="160"/>
      <c r="Q850" s="160"/>
      <c r="R850" s="160"/>
      <c r="S850" s="160"/>
      <c r="T850" s="160"/>
      <c r="U850" s="160"/>
      <c r="V850" s="160"/>
      <c r="W850" s="160"/>
      <c r="X850" s="160"/>
      <c r="Y850" s="151"/>
      <c r="Z850" s="151"/>
      <c r="AA850" s="151"/>
      <c r="AB850" s="151"/>
      <c r="AC850" s="151"/>
      <c r="AD850" s="151"/>
      <c r="AE850" s="151"/>
      <c r="AF850" s="151"/>
      <c r="AG850" s="151" t="s">
        <v>190</v>
      </c>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row>
    <row r="851" spans="1:60" outlineLevel="1" x14ac:dyDescent="0.25">
      <c r="A851" s="158"/>
      <c r="B851" s="159"/>
      <c r="C851" s="271" t="s">
        <v>771</v>
      </c>
      <c r="D851" s="272"/>
      <c r="E851" s="272"/>
      <c r="F851" s="272"/>
      <c r="G851" s="272"/>
      <c r="H851" s="160"/>
      <c r="I851" s="160"/>
      <c r="J851" s="160"/>
      <c r="K851" s="160"/>
      <c r="L851" s="160"/>
      <c r="M851" s="160"/>
      <c r="N851" s="160"/>
      <c r="O851" s="160"/>
      <c r="P851" s="160"/>
      <c r="Q851" s="160"/>
      <c r="R851" s="160"/>
      <c r="S851" s="160"/>
      <c r="T851" s="160"/>
      <c r="U851" s="160"/>
      <c r="V851" s="160"/>
      <c r="W851" s="160"/>
      <c r="X851" s="160"/>
      <c r="Y851" s="151"/>
      <c r="Z851" s="151"/>
      <c r="AA851" s="151"/>
      <c r="AB851" s="151"/>
      <c r="AC851" s="151"/>
      <c r="AD851" s="151"/>
      <c r="AE851" s="151"/>
      <c r="AF851" s="151"/>
      <c r="AG851" s="151" t="s">
        <v>190</v>
      </c>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row>
    <row r="852" spans="1:60" outlineLevel="1" x14ac:dyDescent="0.25">
      <c r="A852" s="158"/>
      <c r="B852" s="159"/>
      <c r="C852" s="192" t="s">
        <v>204</v>
      </c>
      <c r="D852" s="161"/>
      <c r="E852" s="162"/>
      <c r="F852" s="163"/>
      <c r="G852" s="163"/>
      <c r="H852" s="160"/>
      <c r="I852" s="160"/>
      <c r="J852" s="160"/>
      <c r="K852" s="160"/>
      <c r="L852" s="160"/>
      <c r="M852" s="160"/>
      <c r="N852" s="160"/>
      <c r="O852" s="160"/>
      <c r="P852" s="160"/>
      <c r="Q852" s="160"/>
      <c r="R852" s="160"/>
      <c r="S852" s="160"/>
      <c r="T852" s="160"/>
      <c r="U852" s="160"/>
      <c r="V852" s="160"/>
      <c r="W852" s="160"/>
      <c r="X852" s="160"/>
      <c r="Y852" s="151"/>
      <c r="Z852" s="151"/>
      <c r="AA852" s="151"/>
      <c r="AB852" s="151"/>
      <c r="AC852" s="151"/>
      <c r="AD852" s="151"/>
      <c r="AE852" s="151"/>
      <c r="AF852" s="151"/>
      <c r="AG852" s="151" t="s">
        <v>190</v>
      </c>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row>
    <row r="853" spans="1:60" outlineLevel="1" x14ac:dyDescent="0.25">
      <c r="A853" s="158"/>
      <c r="B853" s="159"/>
      <c r="C853" s="271" t="s">
        <v>802</v>
      </c>
      <c r="D853" s="272"/>
      <c r="E853" s="272"/>
      <c r="F853" s="272"/>
      <c r="G853" s="272"/>
      <c r="H853" s="160"/>
      <c r="I853" s="160"/>
      <c r="J853" s="160"/>
      <c r="K853" s="160"/>
      <c r="L853" s="160"/>
      <c r="M853" s="160"/>
      <c r="N853" s="160"/>
      <c r="O853" s="160"/>
      <c r="P853" s="160"/>
      <c r="Q853" s="160"/>
      <c r="R853" s="160"/>
      <c r="S853" s="160"/>
      <c r="T853" s="160"/>
      <c r="U853" s="160"/>
      <c r="V853" s="160"/>
      <c r="W853" s="160"/>
      <c r="X853" s="160"/>
      <c r="Y853" s="151"/>
      <c r="Z853" s="151"/>
      <c r="AA853" s="151"/>
      <c r="AB853" s="151"/>
      <c r="AC853" s="151"/>
      <c r="AD853" s="151"/>
      <c r="AE853" s="151"/>
      <c r="AF853" s="151"/>
      <c r="AG853" s="151" t="s">
        <v>190</v>
      </c>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row>
    <row r="854" spans="1:60" ht="21" outlineLevel="1" x14ac:dyDescent="0.25">
      <c r="A854" s="158"/>
      <c r="B854" s="159"/>
      <c r="C854" s="271" t="s">
        <v>947</v>
      </c>
      <c r="D854" s="272"/>
      <c r="E854" s="272"/>
      <c r="F854" s="272"/>
      <c r="G854" s="272"/>
      <c r="H854" s="160"/>
      <c r="I854" s="160"/>
      <c r="J854" s="160"/>
      <c r="K854" s="160"/>
      <c r="L854" s="160"/>
      <c r="M854" s="160"/>
      <c r="N854" s="160"/>
      <c r="O854" s="160"/>
      <c r="P854" s="160"/>
      <c r="Q854" s="160"/>
      <c r="R854" s="160"/>
      <c r="S854" s="160"/>
      <c r="T854" s="160"/>
      <c r="U854" s="160"/>
      <c r="V854" s="160"/>
      <c r="W854" s="160"/>
      <c r="X854" s="160"/>
      <c r="Y854" s="151"/>
      <c r="Z854" s="151"/>
      <c r="AA854" s="151"/>
      <c r="AB854" s="151"/>
      <c r="AC854" s="151"/>
      <c r="AD854" s="151"/>
      <c r="AE854" s="151"/>
      <c r="AF854" s="151"/>
      <c r="AG854" s="151" t="s">
        <v>190</v>
      </c>
      <c r="AH854" s="151"/>
      <c r="AI854" s="151"/>
      <c r="AJ854" s="151"/>
      <c r="AK854" s="151"/>
      <c r="AL854" s="151"/>
      <c r="AM854" s="151"/>
      <c r="AN854" s="151"/>
      <c r="AO854" s="151"/>
      <c r="AP854" s="151"/>
      <c r="AQ854" s="151"/>
      <c r="AR854" s="151"/>
      <c r="AS854" s="151"/>
      <c r="AT854" s="151"/>
      <c r="AU854" s="151"/>
      <c r="AV854" s="151"/>
      <c r="AW854" s="151"/>
      <c r="AX854" s="151"/>
      <c r="AY854" s="151"/>
      <c r="AZ854" s="151"/>
      <c r="BA854" s="184" t="str">
        <f>C854</f>
        <v>Jednoduché dvoukřídlové osmitabulkové barokní okno se třemi příčkami v křídle, v dřevěném rámu, dovnitř otevíravé. Čtyři rohovníkové, bohatě kované závěsy, čtyři bohatě zdobené rohovníky, dvě přítuhy a volutový obrtlík. Povrchová úprava druhotná: šedo okrová lazura.</v>
      </c>
      <c r="BB854" s="151"/>
      <c r="BC854" s="151"/>
      <c r="BD854" s="151"/>
      <c r="BE854" s="151"/>
      <c r="BF854" s="151"/>
      <c r="BG854" s="151"/>
      <c r="BH854" s="151"/>
    </row>
    <row r="855" spans="1:60" outlineLevel="1" x14ac:dyDescent="0.25">
      <c r="A855" s="158"/>
      <c r="B855" s="159"/>
      <c r="C855" s="192" t="s">
        <v>204</v>
      </c>
      <c r="D855" s="161"/>
      <c r="E855" s="162"/>
      <c r="F855" s="163"/>
      <c r="G855" s="163"/>
      <c r="H855" s="160"/>
      <c r="I855" s="160"/>
      <c r="J855" s="160"/>
      <c r="K855" s="160"/>
      <c r="L855" s="160"/>
      <c r="M855" s="160"/>
      <c r="N855" s="160"/>
      <c r="O855" s="160"/>
      <c r="P855" s="160"/>
      <c r="Q855" s="160"/>
      <c r="R855" s="160"/>
      <c r="S855" s="160"/>
      <c r="T855" s="160"/>
      <c r="U855" s="160"/>
      <c r="V855" s="160"/>
      <c r="W855" s="160"/>
      <c r="X855" s="160"/>
      <c r="Y855" s="151"/>
      <c r="Z855" s="151"/>
      <c r="AA855" s="151"/>
      <c r="AB855" s="151"/>
      <c r="AC855" s="151"/>
      <c r="AD855" s="151"/>
      <c r="AE855" s="151"/>
      <c r="AF855" s="151"/>
      <c r="AG855" s="151" t="s">
        <v>190</v>
      </c>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row>
    <row r="856" spans="1:60" outlineLevel="1" x14ac:dyDescent="0.25">
      <c r="A856" s="158"/>
      <c r="B856" s="159"/>
      <c r="C856" s="271" t="s">
        <v>913</v>
      </c>
      <c r="D856" s="272"/>
      <c r="E856" s="272"/>
      <c r="F856" s="272"/>
      <c r="G856" s="272"/>
      <c r="H856" s="160"/>
      <c r="I856" s="160"/>
      <c r="J856" s="160"/>
      <c r="K856" s="160"/>
      <c r="L856" s="160"/>
      <c r="M856" s="160"/>
      <c r="N856" s="160"/>
      <c r="O856" s="160"/>
      <c r="P856" s="160"/>
      <c r="Q856" s="160"/>
      <c r="R856" s="160"/>
      <c r="S856" s="160"/>
      <c r="T856" s="160"/>
      <c r="U856" s="160"/>
      <c r="V856" s="160"/>
      <c r="W856" s="160"/>
      <c r="X856" s="160"/>
      <c r="Y856" s="151"/>
      <c r="Z856" s="151"/>
      <c r="AA856" s="151"/>
      <c r="AB856" s="151"/>
      <c r="AC856" s="151"/>
      <c r="AD856" s="151"/>
      <c r="AE856" s="151"/>
      <c r="AF856" s="151"/>
      <c r="AG856" s="151" t="s">
        <v>190</v>
      </c>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row>
    <row r="857" spans="1:60" ht="21" outlineLevel="1" x14ac:dyDescent="0.25">
      <c r="A857" s="158"/>
      <c r="B857" s="159"/>
      <c r="C857" s="271" t="s">
        <v>948</v>
      </c>
      <c r="D857" s="272"/>
      <c r="E857" s="272"/>
      <c r="F857" s="272"/>
      <c r="G857" s="272"/>
      <c r="H857" s="160"/>
      <c r="I857" s="160"/>
      <c r="J857" s="160"/>
      <c r="K857" s="160"/>
      <c r="L857" s="160"/>
      <c r="M857" s="160"/>
      <c r="N857" s="160"/>
      <c r="O857" s="160"/>
      <c r="P857" s="160"/>
      <c r="Q857" s="160"/>
      <c r="R857" s="160"/>
      <c r="S857" s="160"/>
      <c r="T857" s="160"/>
      <c r="U857" s="160"/>
      <c r="V857" s="160"/>
      <c r="W857" s="160"/>
      <c r="X857" s="160"/>
      <c r="Y857" s="151"/>
      <c r="Z857" s="151"/>
      <c r="AA857" s="151"/>
      <c r="AB857" s="151"/>
      <c r="AC857" s="151"/>
      <c r="AD857" s="151"/>
      <c r="AE857" s="151"/>
      <c r="AF857" s="151"/>
      <c r="AG857" s="151" t="s">
        <v>190</v>
      </c>
      <c r="AH857" s="151"/>
      <c r="AI857" s="151"/>
      <c r="AJ857" s="151"/>
      <c r="AK857" s="151"/>
      <c r="AL857" s="151"/>
      <c r="AM857" s="151"/>
      <c r="AN857" s="151"/>
      <c r="AO857" s="151"/>
      <c r="AP857" s="151"/>
      <c r="AQ857" s="151"/>
      <c r="AR857" s="151"/>
      <c r="AS857" s="151"/>
      <c r="AT857" s="151"/>
      <c r="AU857" s="151"/>
      <c r="AV857" s="151"/>
      <c r="AW857" s="151"/>
      <c r="AX857" s="151"/>
      <c r="AY857" s="151"/>
      <c r="AZ857" s="151"/>
      <c r="BA857" s="184" t="str">
        <f>C857</f>
        <v>Povrch silně znečištěn, části povrchové úpravy setřeny, kované prvky částečně napadeny rzí. Závěsy byly přendávány, původní místa bez povrchové úpravy.</v>
      </c>
      <c r="BB857" s="151"/>
      <c r="BC857" s="151"/>
      <c r="BD857" s="151"/>
      <c r="BE857" s="151"/>
      <c r="BF857" s="151"/>
      <c r="BG857" s="151"/>
      <c r="BH857" s="151"/>
    </row>
    <row r="858" spans="1:60" outlineLevel="1" x14ac:dyDescent="0.25">
      <c r="A858" s="158"/>
      <c r="B858" s="159"/>
      <c r="C858" s="192" t="s">
        <v>204</v>
      </c>
      <c r="D858" s="161"/>
      <c r="E858" s="162"/>
      <c r="F858" s="163"/>
      <c r="G858" s="163"/>
      <c r="H858" s="160"/>
      <c r="I858" s="160"/>
      <c r="J858" s="160"/>
      <c r="K858" s="160"/>
      <c r="L858" s="160"/>
      <c r="M858" s="160"/>
      <c r="N858" s="160"/>
      <c r="O858" s="160"/>
      <c r="P858" s="160"/>
      <c r="Q858" s="160"/>
      <c r="R858" s="160"/>
      <c r="S858" s="160"/>
      <c r="T858" s="160"/>
      <c r="U858" s="160"/>
      <c r="V858" s="160"/>
      <c r="W858" s="160"/>
      <c r="X858" s="160"/>
      <c r="Y858" s="151"/>
      <c r="Z858" s="151"/>
      <c r="AA858" s="151"/>
      <c r="AB858" s="151"/>
      <c r="AC858" s="151"/>
      <c r="AD858" s="151"/>
      <c r="AE858" s="151"/>
      <c r="AF858" s="151"/>
      <c r="AG858" s="151" t="s">
        <v>190</v>
      </c>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row>
    <row r="859" spans="1:60" outlineLevel="1" x14ac:dyDescent="0.25">
      <c r="A859" s="158"/>
      <c r="B859" s="159"/>
      <c r="C859" s="271" t="s">
        <v>317</v>
      </c>
      <c r="D859" s="272"/>
      <c r="E859" s="272"/>
      <c r="F859" s="272"/>
      <c r="G859" s="272"/>
      <c r="H859" s="160"/>
      <c r="I859" s="160"/>
      <c r="J859" s="160"/>
      <c r="K859" s="160"/>
      <c r="L859" s="160"/>
      <c r="M859" s="160"/>
      <c r="N859" s="160"/>
      <c r="O859" s="160"/>
      <c r="P859" s="160"/>
      <c r="Q859" s="160"/>
      <c r="R859" s="160"/>
      <c r="S859" s="160"/>
      <c r="T859" s="160"/>
      <c r="U859" s="160"/>
      <c r="V859" s="160"/>
      <c r="W859" s="160"/>
      <c r="X859" s="160"/>
      <c r="Y859" s="151"/>
      <c r="Z859" s="151"/>
      <c r="AA859" s="151"/>
      <c r="AB859" s="151"/>
      <c r="AC859" s="151"/>
      <c r="AD859" s="151"/>
      <c r="AE859" s="151"/>
      <c r="AF859" s="151"/>
      <c r="AG859" s="151" t="s">
        <v>190</v>
      </c>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row>
    <row r="860" spans="1:60" outlineLevel="1" x14ac:dyDescent="0.25">
      <c r="A860" s="158"/>
      <c r="B860" s="159"/>
      <c r="C860" s="271" t="s">
        <v>941</v>
      </c>
      <c r="D860" s="272"/>
      <c r="E860" s="272"/>
      <c r="F860" s="272"/>
      <c r="G860" s="272"/>
      <c r="H860" s="160"/>
      <c r="I860" s="160"/>
      <c r="J860" s="160"/>
      <c r="K860" s="160"/>
      <c r="L860" s="160"/>
      <c r="M860" s="160"/>
      <c r="N860" s="160"/>
      <c r="O860" s="160"/>
      <c r="P860" s="160"/>
      <c r="Q860" s="160"/>
      <c r="R860" s="160"/>
      <c r="S860" s="160"/>
      <c r="T860" s="160"/>
      <c r="U860" s="160"/>
      <c r="V860" s="160"/>
      <c r="W860" s="160"/>
      <c r="X860" s="160"/>
      <c r="Y860" s="151"/>
      <c r="Z860" s="151"/>
      <c r="AA860" s="151"/>
      <c r="AB860" s="151"/>
      <c r="AC860" s="151"/>
      <c r="AD860" s="151"/>
      <c r="AE860" s="151"/>
      <c r="AF860" s="151"/>
      <c r="AG860" s="151" t="s">
        <v>190</v>
      </c>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row>
    <row r="861" spans="1:60" outlineLevel="1" x14ac:dyDescent="0.25">
      <c r="A861" s="158"/>
      <c r="B861" s="159"/>
      <c r="C861" s="271" t="s">
        <v>933</v>
      </c>
      <c r="D861" s="272"/>
      <c r="E861" s="272"/>
      <c r="F861" s="272"/>
      <c r="G861" s="272"/>
      <c r="H861" s="160"/>
      <c r="I861" s="160"/>
      <c r="J861" s="160"/>
      <c r="K861" s="160"/>
      <c r="L861" s="160"/>
      <c r="M861" s="160"/>
      <c r="N861" s="160"/>
      <c r="O861" s="160"/>
      <c r="P861" s="160"/>
      <c r="Q861" s="160"/>
      <c r="R861" s="160"/>
      <c r="S861" s="160"/>
      <c r="T861" s="160"/>
      <c r="U861" s="160"/>
      <c r="V861" s="160"/>
      <c r="W861" s="160"/>
      <c r="X861" s="160"/>
      <c r="Y861" s="151"/>
      <c r="Z861" s="151"/>
      <c r="AA861" s="151"/>
      <c r="AB861" s="151"/>
      <c r="AC861" s="151"/>
      <c r="AD861" s="151"/>
      <c r="AE861" s="151"/>
      <c r="AF861" s="151"/>
      <c r="AG861" s="151" t="s">
        <v>190</v>
      </c>
      <c r="AH861" s="151"/>
      <c r="AI861" s="151"/>
      <c r="AJ861" s="151"/>
      <c r="AK861" s="151"/>
      <c r="AL861" s="151"/>
      <c r="AM861" s="151"/>
      <c r="AN861" s="151"/>
      <c r="AO861" s="151"/>
      <c r="AP861" s="151"/>
      <c r="AQ861" s="151"/>
      <c r="AR861" s="151"/>
      <c r="AS861" s="151"/>
      <c r="AT861" s="151"/>
      <c r="AU861" s="151"/>
      <c r="AV861" s="151"/>
      <c r="AW861" s="151"/>
      <c r="AX861" s="151"/>
      <c r="AY861" s="151"/>
      <c r="AZ861" s="151"/>
      <c r="BA861" s="184" t="str">
        <f>C861</f>
        <v>V místech poškození sanace bezbarvým ochranným fungicidním prostředkem proti dřevokazným škůdcům a plísním</v>
      </c>
      <c r="BB861" s="151"/>
      <c r="BC861" s="151"/>
      <c r="BD861" s="151"/>
      <c r="BE861" s="151"/>
      <c r="BF861" s="151"/>
      <c r="BG861" s="151"/>
      <c r="BH861" s="151"/>
    </row>
    <row r="862" spans="1:60" outlineLevel="1" x14ac:dyDescent="0.25">
      <c r="A862" s="158"/>
      <c r="B862" s="159"/>
      <c r="C862" s="271" t="s">
        <v>923</v>
      </c>
      <c r="D862" s="272"/>
      <c r="E862" s="272"/>
      <c r="F862" s="272"/>
      <c r="G862" s="272"/>
      <c r="H862" s="160"/>
      <c r="I862" s="160"/>
      <c r="J862" s="160"/>
      <c r="K862" s="160"/>
      <c r="L862" s="160"/>
      <c r="M862" s="160"/>
      <c r="N862" s="160"/>
      <c r="O862" s="160"/>
      <c r="P862" s="160"/>
      <c r="Q862" s="160"/>
      <c r="R862" s="160"/>
      <c r="S862" s="160"/>
      <c r="T862" s="160"/>
      <c r="U862" s="160"/>
      <c r="V862" s="160"/>
      <c r="W862" s="160"/>
      <c r="X862" s="160"/>
      <c r="Y862" s="151"/>
      <c r="Z862" s="151"/>
      <c r="AA862" s="151"/>
      <c r="AB862" s="151"/>
      <c r="AC862" s="151"/>
      <c r="AD862" s="151"/>
      <c r="AE862" s="151"/>
      <c r="AF862" s="151"/>
      <c r="AG862" s="151" t="s">
        <v>190</v>
      </c>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row>
    <row r="863" spans="1:60" outlineLevel="1" x14ac:dyDescent="0.25">
      <c r="A863" s="158"/>
      <c r="B863" s="159"/>
      <c r="C863" s="271" t="s">
        <v>717</v>
      </c>
      <c r="D863" s="272"/>
      <c r="E863" s="272"/>
      <c r="F863" s="272"/>
      <c r="G863" s="272"/>
      <c r="H863" s="160"/>
      <c r="I863" s="160"/>
      <c r="J863" s="160"/>
      <c r="K863" s="160"/>
      <c r="L863" s="160"/>
      <c r="M863" s="160"/>
      <c r="N863" s="160"/>
      <c r="O863" s="160"/>
      <c r="P863" s="160"/>
      <c r="Q863" s="160"/>
      <c r="R863" s="160"/>
      <c r="S863" s="160"/>
      <c r="T863" s="160"/>
      <c r="U863" s="160"/>
      <c r="V863" s="160"/>
      <c r="W863" s="160"/>
      <c r="X863" s="160"/>
      <c r="Y863" s="151"/>
      <c r="Z863" s="151"/>
      <c r="AA863" s="151"/>
      <c r="AB863" s="151"/>
      <c r="AC863" s="151"/>
      <c r="AD863" s="151"/>
      <c r="AE863" s="151"/>
      <c r="AF863" s="151"/>
      <c r="AG863" s="151" t="s">
        <v>190</v>
      </c>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row>
    <row r="864" spans="1:60" outlineLevel="1" x14ac:dyDescent="0.25">
      <c r="A864" s="158"/>
      <c r="B864" s="159"/>
      <c r="C864" s="271" t="s">
        <v>722</v>
      </c>
      <c r="D864" s="272"/>
      <c r="E864" s="272"/>
      <c r="F864" s="272"/>
      <c r="G864" s="272"/>
      <c r="H864" s="160"/>
      <c r="I864" s="160"/>
      <c r="J864" s="160"/>
      <c r="K864" s="160"/>
      <c r="L864" s="160"/>
      <c r="M864" s="160"/>
      <c r="N864" s="160"/>
      <c r="O864" s="160"/>
      <c r="P864" s="160"/>
      <c r="Q864" s="160"/>
      <c r="R864" s="160"/>
      <c r="S864" s="160"/>
      <c r="T864" s="160"/>
      <c r="U864" s="160"/>
      <c r="V864" s="160"/>
      <c r="W864" s="160"/>
      <c r="X864" s="160"/>
      <c r="Y864" s="151"/>
      <c r="Z864" s="151"/>
      <c r="AA864" s="151"/>
      <c r="AB864" s="151"/>
      <c r="AC864" s="151"/>
      <c r="AD864" s="151"/>
      <c r="AE864" s="151"/>
      <c r="AF864" s="151"/>
      <c r="AG864" s="151" t="s">
        <v>190</v>
      </c>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row>
    <row r="865" spans="1:60" outlineLevel="1" x14ac:dyDescent="0.25">
      <c r="A865" s="177">
        <v>91</v>
      </c>
      <c r="B865" s="178" t="s">
        <v>744</v>
      </c>
      <c r="C865" s="187" t="s">
        <v>745</v>
      </c>
      <c r="D865" s="179" t="s">
        <v>255</v>
      </c>
      <c r="E865" s="180">
        <v>1</v>
      </c>
      <c r="F865" s="181">
        <v>6720</v>
      </c>
      <c r="G865" s="182">
        <f>ROUND(E865*F865,2)</f>
        <v>6720</v>
      </c>
      <c r="H865" s="181"/>
      <c r="I865" s="182">
        <f>ROUND(E865*H865,2)</f>
        <v>0</v>
      </c>
      <c r="J865" s="181"/>
      <c r="K865" s="182">
        <f>ROUND(E865*J865,2)</f>
        <v>0</v>
      </c>
      <c r="L865" s="182">
        <v>21</v>
      </c>
      <c r="M865" s="182">
        <f>G865*(1+L865/100)</f>
        <v>8131.2</v>
      </c>
      <c r="N865" s="182">
        <v>1E-3</v>
      </c>
      <c r="O865" s="182">
        <f>ROUND(E865*N865,2)</f>
        <v>0</v>
      </c>
      <c r="P865" s="182">
        <v>0</v>
      </c>
      <c r="Q865" s="182">
        <f>ROUND(E865*P865,2)</f>
        <v>0</v>
      </c>
      <c r="R865" s="182"/>
      <c r="S865" s="182" t="s">
        <v>277</v>
      </c>
      <c r="T865" s="183" t="s">
        <v>186</v>
      </c>
      <c r="U865" s="160">
        <v>0</v>
      </c>
      <c r="V865" s="160">
        <f>ROUND(E865*U865,2)</f>
        <v>0</v>
      </c>
      <c r="W865" s="160"/>
      <c r="X865" s="160" t="s">
        <v>310</v>
      </c>
      <c r="Y865" s="151"/>
      <c r="Z865" s="151"/>
      <c r="AA865" s="151"/>
      <c r="AB865" s="151"/>
      <c r="AC865" s="151"/>
      <c r="AD865" s="151"/>
      <c r="AE865" s="151"/>
      <c r="AF865" s="151"/>
      <c r="AG865" s="151" t="s">
        <v>311</v>
      </c>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row>
    <row r="866" spans="1:60" outlineLevel="1" x14ac:dyDescent="0.25">
      <c r="A866" s="158"/>
      <c r="B866" s="159"/>
      <c r="C866" s="260" t="s">
        <v>716</v>
      </c>
      <c r="D866" s="261"/>
      <c r="E866" s="261"/>
      <c r="F866" s="261"/>
      <c r="G866" s="261"/>
      <c r="H866" s="160"/>
      <c r="I866" s="160"/>
      <c r="J866" s="160"/>
      <c r="K866" s="160"/>
      <c r="L866" s="160"/>
      <c r="M866" s="160"/>
      <c r="N866" s="160"/>
      <c r="O866" s="160"/>
      <c r="P866" s="160"/>
      <c r="Q866" s="160"/>
      <c r="R866" s="160"/>
      <c r="S866" s="160"/>
      <c r="T866" s="160"/>
      <c r="U866" s="160"/>
      <c r="V866" s="160"/>
      <c r="W866" s="160"/>
      <c r="X866" s="160"/>
      <c r="Y866" s="151"/>
      <c r="Z866" s="151"/>
      <c r="AA866" s="151"/>
      <c r="AB866" s="151"/>
      <c r="AC866" s="151"/>
      <c r="AD866" s="151"/>
      <c r="AE866" s="151"/>
      <c r="AF866" s="151"/>
      <c r="AG866" s="151" t="s">
        <v>190</v>
      </c>
      <c r="AH866" s="151"/>
      <c r="AI866" s="151"/>
      <c r="AJ866" s="151"/>
      <c r="AK866" s="151"/>
      <c r="AL866" s="151"/>
      <c r="AM866" s="151"/>
      <c r="AN866" s="151"/>
      <c r="AO866" s="151"/>
      <c r="AP866" s="151"/>
      <c r="AQ866" s="151"/>
      <c r="AR866" s="151"/>
      <c r="AS866" s="151"/>
      <c r="AT866" s="151"/>
      <c r="AU866" s="151"/>
      <c r="AV866" s="151"/>
      <c r="AW866" s="151"/>
      <c r="AX866" s="151"/>
      <c r="AY866" s="151"/>
      <c r="AZ866" s="151"/>
      <c r="BA866" s="184" t="str">
        <f>C866</f>
        <v>1.NP - přízemí, popis prvku a návrh na jeho opravu nebo restaurování viz D1.1.9 Tabulky truhlářských prvků</v>
      </c>
      <c r="BB866" s="151"/>
      <c r="BC866" s="151"/>
      <c r="BD866" s="151"/>
      <c r="BE866" s="151"/>
      <c r="BF866" s="151"/>
      <c r="BG866" s="151"/>
      <c r="BH866" s="151"/>
    </row>
    <row r="867" spans="1:60" outlineLevel="1" x14ac:dyDescent="0.25">
      <c r="A867" s="158"/>
      <c r="B867" s="159"/>
      <c r="C867" s="192" t="s">
        <v>204</v>
      </c>
      <c r="D867" s="161"/>
      <c r="E867" s="162"/>
      <c r="F867" s="163"/>
      <c r="G867" s="163"/>
      <c r="H867" s="160"/>
      <c r="I867" s="160"/>
      <c r="J867" s="160"/>
      <c r="K867" s="160"/>
      <c r="L867" s="160"/>
      <c r="M867" s="160"/>
      <c r="N867" s="160"/>
      <c r="O867" s="160"/>
      <c r="P867" s="160"/>
      <c r="Q867" s="160"/>
      <c r="R867" s="160"/>
      <c r="S867" s="160"/>
      <c r="T867" s="160"/>
      <c r="U867" s="160"/>
      <c r="V867" s="160"/>
      <c r="W867" s="160"/>
      <c r="X867" s="160"/>
      <c r="Y867" s="151"/>
      <c r="Z867" s="151"/>
      <c r="AA867" s="151"/>
      <c r="AB867" s="151"/>
      <c r="AC867" s="151"/>
      <c r="AD867" s="151"/>
      <c r="AE867" s="151"/>
      <c r="AF867" s="151"/>
      <c r="AG867" s="151" t="s">
        <v>190</v>
      </c>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row>
    <row r="868" spans="1:60" outlineLevel="1" x14ac:dyDescent="0.25">
      <c r="A868" s="158"/>
      <c r="B868" s="159"/>
      <c r="C868" s="271" t="s">
        <v>949</v>
      </c>
      <c r="D868" s="272"/>
      <c r="E868" s="272"/>
      <c r="F868" s="272"/>
      <c r="G868" s="272"/>
      <c r="H868" s="160"/>
      <c r="I868" s="160"/>
      <c r="J868" s="160"/>
      <c r="K868" s="160"/>
      <c r="L868" s="160"/>
      <c r="M868" s="160"/>
      <c r="N868" s="160"/>
      <c r="O868" s="160"/>
      <c r="P868" s="160"/>
      <c r="Q868" s="160"/>
      <c r="R868" s="160"/>
      <c r="S868" s="160"/>
      <c r="T868" s="160"/>
      <c r="U868" s="160"/>
      <c r="V868" s="160"/>
      <c r="W868" s="160"/>
      <c r="X868" s="160"/>
      <c r="Y868" s="151"/>
      <c r="Z868" s="151"/>
      <c r="AA868" s="151"/>
      <c r="AB868" s="151"/>
      <c r="AC868" s="151"/>
      <c r="AD868" s="151"/>
      <c r="AE868" s="151"/>
      <c r="AF868" s="151"/>
      <c r="AG868" s="151" t="s">
        <v>190</v>
      </c>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row>
    <row r="869" spans="1:60" outlineLevel="1" x14ac:dyDescent="0.25">
      <c r="A869" s="158"/>
      <c r="B869" s="159"/>
      <c r="C869" s="271" t="s">
        <v>950</v>
      </c>
      <c r="D869" s="272"/>
      <c r="E869" s="272"/>
      <c r="F869" s="272"/>
      <c r="G869" s="272"/>
      <c r="H869" s="160"/>
      <c r="I869" s="160"/>
      <c r="J869" s="160"/>
      <c r="K869" s="160"/>
      <c r="L869" s="160"/>
      <c r="M869" s="160"/>
      <c r="N869" s="160"/>
      <c r="O869" s="160"/>
      <c r="P869" s="160"/>
      <c r="Q869" s="160"/>
      <c r="R869" s="160"/>
      <c r="S869" s="160"/>
      <c r="T869" s="160"/>
      <c r="U869" s="160"/>
      <c r="V869" s="160"/>
      <c r="W869" s="160"/>
      <c r="X869" s="160"/>
      <c r="Y869" s="151"/>
      <c r="Z869" s="151"/>
      <c r="AA869" s="151"/>
      <c r="AB869" s="151"/>
      <c r="AC869" s="151"/>
      <c r="AD869" s="151"/>
      <c r="AE869" s="151"/>
      <c r="AF869" s="151"/>
      <c r="AG869" s="151" t="s">
        <v>190</v>
      </c>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row>
    <row r="870" spans="1:60" outlineLevel="1" x14ac:dyDescent="0.25">
      <c r="A870" s="158"/>
      <c r="B870" s="159"/>
      <c r="C870" s="192" t="s">
        <v>204</v>
      </c>
      <c r="D870" s="161"/>
      <c r="E870" s="162"/>
      <c r="F870" s="163"/>
      <c r="G870" s="163"/>
      <c r="H870" s="160"/>
      <c r="I870" s="160"/>
      <c r="J870" s="160"/>
      <c r="K870" s="160"/>
      <c r="L870" s="160"/>
      <c r="M870" s="160"/>
      <c r="N870" s="160"/>
      <c r="O870" s="160"/>
      <c r="P870" s="160"/>
      <c r="Q870" s="160"/>
      <c r="R870" s="160"/>
      <c r="S870" s="160"/>
      <c r="T870" s="160"/>
      <c r="U870" s="160"/>
      <c r="V870" s="160"/>
      <c r="W870" s="160"/>
      <c r="X870" s="160"/>
      <c r="Y870" s="151"/>
      <c r="Z870" s="151"/>
      <c r="AA870" s="151"/>
      <c r="AB870" s="151"/>
      <c r="AC870" s="151"/>
      <c r="AD870" s="151"/>
      <c r="AE870" s="151"/>
      <c r="AF870" s="151"/>
      <c r="AG870" s="151" t="s">
        <v>190</v>
      </c>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row>
    <row r="871" spans="1:60" outlineLevel="1" x14ac:dyDescent="0.25">
      <c r="A871" s="158"/>
      <c r="B871" s="159"/>
      <c r="C871" s="271" t="s">
        <v>946</v>
      </c>
      <c r="D871" s="272"/>
      <c r="E871" s="272"/>
      <c r="F871" s="272"/>
      <c r="G871" s="272"/>
      <c r="H871" s="160"/>
      <c r="I871" s="160"/>
      <c r="J871" s="160"/>
      <c r="K871" s="160"/>
      <c r="L871" s="160"/>
      <c r="M871" s="160"/>
      <c r="N871" s="160"/>
      <c r="O871" s="160"/>
      <c r="P871" s="160"/>
      <c r="Q871" s="160"/>
      <c r="R871" s="160"/>
      <c r="S871" s="160"/>
      <c r="T871" s="160"/>
      <c r="U871" s="160"/>
      <c r="V871" s="160"/>
      <c r="W871" s="160"/>
      <c r="X871" s="160"/>
      <c r="Y871" s="151"/>
      <c r="Z871" s="151"/>
      <c r="AA871" s="151"/>
      <c r="AB871" s="151"/>
      <c r="AC871" s="151"/>
      <c r="AD871" s="151"/>
      <c r="AE871" s="151"/>
      <c r="AF871" s="151"/>
      <c r="AG871" s="151" t="s">
        <v>190</v>
      </c>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row>
    <row r="872" spans="1:60" outlineLevel="1" x14ac:dyDescent="0.25">
      <c r="A872" s="158"/>
      <c r="B872" s="159"/>
      <c r="C872" s="192" t="s">
        <v>204</v>
      </c>
      <c r="D872" s="161"/>
      <c r="E872" s="162"/>
      <c r="F872" s="163"/>
      <c r="G872" s="163"/>
      <c r="H872" s="160"/>
      <c r="I872" s="160"/>
      <c r="J872" s="160"/>
      <c r="K872" s="160"/>
      <c r="L872" s="160"/>
      <c r="M872" s="160"/>
      <c r="N872" s="160"/>
      <c r="O872" s="160"/>
      <c r="P872" s="160"/>
      <c r="Q872" s="160"/>
      <c r="R872" s="160"/>
      <c r="S872" s="160"/>
      <c r="T872" s="160"/>
      <c r="U872" s="160"/>
      <c r="V872" s="160"/>
      <c r="W872" s="160"/>
      <c r="X872" s="160"/>
      <c r="Y872" s="151"/>
      <c r="Z872" s="151"/>
      <c r="AA872" s="151"/>
      <c r="AB872" s="151"/>
      <c r="AC872" s="151"/>
      <c r="AD872" s="151"/>
      <c r="AE872" s="151"/>
      <c r="AF872" s="151"/>
      <c r="AG872" s="151" t="s">
        <v>190</v>
      </c>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row>
    <row r="873" spans="1:60" outlineLevel="1" x14ac:dyDescent="0.25">
      <c r="A873" s="158"/>
      <c r="B873" s="159"/>
      <c r="C873" s="271" t="s">
        <v>771</v>
      </c>
      <c r="D873" s="272"/>
      <c r="E873" s="272"/>
      <c r="F873" s="272"/>
      <c r="G873" s="272"/>
      <c r="H873" s="160"/>
      <c r="I873" s="160"/>
      <c r="J873" s="160"/>
      <c r="K873" s="160"/>
      <c r="L873" s="160"/>
      <c r="M873" s="160"/>
      <c r="N873" s="160"/>
      <c r="O873" s="160"/>
      <c r="P873" s="160"/>
      <c r="Q873" s="160"/>
      <c r="R873" s="160"/>
      <c r="S873" s="160"/>
      <c r="T873" s="160"/>
      <c r="U873" s="160"/>
      <c r="V873" s="160"/>
      <c r="W873" s="160"/>
      <c r="X873" s="160"/>
      <c r="Y873" s="151"/>
      <c r="Z873" s="151"/>
      <c r="AA873" s="151"/>
      <c r="AB873" s="151"/>
      <c r="AC873" s="151"/>
      <c r="AD873" s="151"/>
      <c r="AE873" s="151"/>
      <c r="AF873" s="151"/>
      <c r="AG873" s="151" t="s">
        <v>190</v>
      </c>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row>
    <row r="874" spans="1:60" outlineLevel="1" x14ac:dyDescent="0.25">
      <c r="A874" s="158"/>
      <c r="B874" s="159"/>
      <c r="C874" s="192" t="s">
        <v>204</v>
      </c>
      <c r="D874" s="161"/>
      <c r="E874" s="162"/>
      <c r="F874" s="163"/>
      <c r="G874" s="163"/>
      <c r="H874" s="160"/>
      <c r="I874" s="160"/>
      <c r="J874" s="160"/>
      <c r="K874" s="160"/>
      <c r="L874" s="160"/>
      <c r="M874" s="160"/>
      <c r="N874" s="160"/>
      <c r="O874" s="160"/>
      <c r="P874" s="160"/>
      <c r="Q874" s="160"/>
      <c r="R874" s="160"/>
      <c r="S874" s="160"/>
      <c r="T874" s="160"/>
      <c r="U874" s="160"/>
      <c r="V874" s="160"/>
      <c r="W874" s="160"/>
      <c r="X874" s="160"/>
      <c r="Y874" s="151"/>
      <c r="Z874" s="151"/>
      <c r="AA874" s="151"/>
      <c r="AB874" s="151"/>
      <c r="AC874" s="151"/>
      <c r="AD874" s="151"/>
      <c r="AE874" s="151"/>
      <c r="AF874" s="151"/>
      <c r="AG874" s="151" t="s">
        <v>190</v>
      </c>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row>
    <row r="875" spans="1:60" outlineLevel="1" x14ac:dyDescent="0.25">
      <c r="A875" s="158"/>
      <c r="B875" s="159"/>
      <c r="C875" s="271" t="s">
        <v>802</v>
      </c>
      <c r="D875" s="272"/>
      <c r="E875" s="272"/>
      <c r="F875" s="272"/>
      <c r="G875" s="272"/>
      <c r="H875" s="160"/>
      <c r="I875" s="160"/>
      <c r="J875" s="160"/>
      <c r="K875" s="160"/>
      <c r="L875" s="160"/>
      <c r="M875" s="160"/>
      <c r="N875" s="160"/>
      <c r="O875" s="160"/>
      <c r="P875" s="160"/>
      <c r="Q875" s="160"/>
      <c r="R875" s="160"/>
      <c r="S875" s="160"/>
      <c r="T875" s="160"/>
      <c r="U875" s="160"/>
      <c r="V875" s="160"/>
      <c r="W875" s="160"/>
      <c r="X875" s="160"/>
      <c r="Y875" s="151"/>
      <c r="Z875" s="151"/>
      <c r="AA875" s="151"/>
      <c r="AB875" s="151"/>
      <c r="AC875" s="151"/>
      <c r="AD875" s="151"/>
      <c r="AE875" s="151"/>
      <c r="AF875" s="151"/>
      <c r="AG875" s="151" t="s">
        <v>190</v>
      </c>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row>
    <row r="876" spans="1:60" ht="31.2" outlineLevel="1" x14ac:dyDescent="0.25">
      <c r="A876" s="158"/>
      <c r="B876" s="159"/>
      <c r="C876" s="271" t="s">
        <v>951</v>
      </c>
      <c r="D876" s="272"/>
      <c r="E876" s="272"/>
      <c r="F876" s="272"/>
      <c r="G876" s="272"/>
      <c r="H876" s="160"/>
      <c r="I876" s="160"/>
      <c r="J876" s="160"/>
      <c r="K876" s="160"/>
      <c r="L876" s="160"/>
      <c r="M876" s="160"/>
      <c r="N876" s="160"/>
      <c r="O876" s="160"/>
      <c r="P876" s="160"/>
      <c r="Q876" s="160"/>
      <c r="R876" s="160"/>
      <c r="S876" s="160"/>
      <c r="T876" s="160"/>
      <c r="U876" s="160"/>
      <c r="V876" s="160"/>
      <c r="W876" s="160"/>
      <c r="X876" s="160"/>
      <c r="Y876" s="151"/>
      <c r="Z876" s="151"/>
      <c r="AA876" s="151"/>
      <c r="AB876" s="151"/>
      <c r="AC876" s="151"/>
      <c r="AD876" s="151"/>
      <c r="AE876" s="151"/>
      <c r="AF876" s="151"/>
      <c r="AG876" s="151" t="s">
        <v>190</v>
      </c>
      <c r="AH876" s="151"/>
      <c r="AI876" s="151"/>
      <c r="AJ876" s="151"/>
      <c r="AK876" s="151"/>
      <c r="AL876" s="151"/>
      <c r="AM876" s="151"/>
      <c r="AN876" s="151"/>
      <c r="AO876" s="151"/>
      <c r="AP876" s="151"/>
      <c r="AQ876" s="151"/>
      <c r="AR876" s="151"/>
      <c r="AS876" s="151"/>
      <c r="AT876" s="151"/>
      <c r="AU876" s="151"/>
      <c r="AV876" s="151"/>
      <c r="AW876" s="151"/>
      <c r="AX876" s="151"/>
      <c r="AY876" s="151"/>
      <c r="AZ876" s="151"/>
      <c r="BA876" s="184" t="str">
        <f>C876</f>
        <v>Jednoduché jednokřídlé novodobé čtyřtabulkové okno s jednou svislou a jednou vodorovnou příčkou, dovnitř otevíravé v tesařském rámu. Dva novodobé plechové závěsy, zajištění jedním kovaným obrtlíkem bez protikusu. Povrchová úprava rámu: hnědá lazura, povrchová úprava křídla: tmavě šedý krycí nátěr.</v>
      </c>
      <c r="BB876" s="151"/>
      <c r="BC876" s="151"/>
      <c r="BD876" s="151"/>
      <c r="BE876" s="151"/>
      <c r="BF876" s="151"/>
      <c r="BG876" s="151"/>
      <c r="BH876" s="151"/>
    </row>
    <row r="877" spans="1:60" outlineLevel="1" x14ac:dyDescent="0.25">
      <c r="A877" s="158"/>
      <c r="B877" s="159"/>
      <c r="C877" s="192" t="s">
        <v>204</v>
      </c>
      <c r="D877" s="161"/>
      <c r="E877" s="162"/>
      <c r="F877" s="163"/>
      <c r="G877" s="163"/>
      <c r="H877" s="160"/>
      <c r="I877" s="160"/>
      <c r="J877" s="160"/>
      <c r="K877" s="160"/>
      <c r="L877" s="160"/>
      <c r="M877" s="160"/>
      <c r="N877" s="160"/>
      <c r="O877" s="160"/>
      <c r="P877" s="160"/>
      <c r="Q877" s="160"/>
      <c r="R877" s="160"/>
      <c r="S877" s="160"/>
      <c r="T877" s="160"/>
      <c r="U877" s="160"/>
      <c r="V877" s="160"/>
      <c r="W877" s="160"/>
      <c r="X877" s="160"/>
      <c r="Y877" s="151"/>
      <c r="Z877" s="151"/>
      <c r="AA877" s="151"/>
      <c r="AB877" s="151"/>
      <c r="AC877" s="151"/>
      <c r="AD877" s="151"/>
      <c r="AE877" s="151"/>
      <c r="AF877" s="151"/>
      <c r="AG877" s="151" t="s">
        <v>190</v>
      </c>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row>
    <row r="878" spans="1:60" outlineLevel="1" x14ac:dyDescent="0.25">
      <c r="A878" s="158"/>
      <c r="B878" s="159"/>
      <c r="C878" s="271" t="s">
        <v>913</v>
      </c>
      <c r="D878" s="272"/>
      <c r="E878" s="272"/>
      <c r="F878" s="272"/>
      <c r="G878" s="272"/>
      <c r="H878" s="160"/>
      <c r="I878" s="160"/>
      <c r="J878" s="160"/>
      <c r="K878" s="160"/>
      <c r="L878" s="160"/>
      <c r="M878" s="160"/>
      <c r="N878" s="160"/>
      <c r="O878" s="160"/>
      <c r="P878" s="160"/>
      <c r="Q878" s="160"/>
      <c r="R878" s="160"/>
      <c r="S878" s="160"/>
      <c r="T878" s="160"/>
      <c r="U878" s="160"/>
      <c r="V878" s="160"/>
      <c r="W878" s="160"/>
      <c r="X878" s="160"/>
      <c r="Y878" s="151"/>
      <c r="Z878" s="151"/>
      <c r="AA878" s="151"/>
      <c r="AB878" s="151"/>
      <c r="AC878" s="151"/>
      <c r="AD878" s="151"/>
      <c r="AE878" s="151"/>
      <c r="AF878" s="151"/>
      <c r="AG878" s="151" t="s">
        <v>190</v>
      </c>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row>
    <row r="879" spans="1:60" outlineLevel="1" x14ac:dyDescent="0.25">
      <c r="A879" s="158"/>
      <c r="B879" s="159"/>
      <c r="C879" s="271" t="s">
        <v>952</v>
      </c>
      <c r="D879" s="272"/>
      <c r="E879" s="272"/>
      <c r="F879" s="272"/>
      <c r="G879" s="272"/>
      <c r="H879" s="160"/>
      <c r="I879" s="160"/>
      <c r="J879" s="160"/>
      <c r="K879" s="160"/>
      <c r="L879" s="160"/>
      <c r="M879" s="160"/>
      <c r="N879" s="160"/>
      <c r="O879" s="160"/>
      <c r="P879" s="160"/>
      <c r="Q879" s="160"/>
      <c r="R879" s="160"/>
      <c r="S879" s="160"/>
      <c r="T879" s="160"/>
      <c r="U879" s="160"/>
      <c r="V879" s="160"/>
      <c r="W879" s="160"/>
      <c r="X879" s="160"/>
      <c r="Y879" s="151"/>
      <c r="Z879" s="151"/>
      <c r="AA879" s="151"/>
      <c r="AB879" s="151"/>
      <c r="AC879" s="151"/>
      <c r="AD879" s="151"/>
      <c r="AE879" s="151"/>
      <c r="AF879" s="151"/>
      <c r="AG879" s="151" t="s">
        <v>190</v>
      </c>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row>
    <row r="880" spans="1:60" outlineLevel="1" x14ac:dyDescent="0.25">
      <c r="A880" s="158"/>
      <c r="B880" s="159"/>
      <c r="C880" s="192" t="s">
        <v>204</v>
      </c>
      <c r="D880" s="161"/>
      <c r="E880" s="162"/>
      <c r="F880" s="163"/>
      <c r="G880" s="163"/>
      <c r="H880" s="160"/>
      <c r="I880" s="160"/>
      <c r="J880" s="160"/>
      <c r="K880" s="160"/>
      <c r="L880" s="160"/>
      <c r="M880" s="160"/>
      <c r="N880" s="160"/>
      <c r="O880" s="160"/>
      <c r="P880" s="160"/>
      <c r="Q880" s="160"/>
      <c r="R880" s="160"/>
      <c r="S880" s="160"/>
      <c r="T880" s="160"/>
      <c r="U880" s="160"/>
      <c r="V880" s="160"/>
      <c r="W880" s="160"/>
      <c r="X880" s="160"/>
      <c r="Y880" s="151"/>
      <c r="Z880" s="151"/>
      <c r="AA880" s="151"/>
      <c r="AB880" s="151"/>
      <c r="AC880" s="151"/>
      <c r="AD880" s="151"/>
      <c r="AE880" s="151"/>
      <c r="AF880" s="151"/>
      <c r="AG880" s="151" t="s">
        <v>190</v>
      </c>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row>
    <row r="881" spans="1:60" outlineLevel="1" x14ac:dyDescent="0.25">
      <c r="A881" s="158"/>
      <c r="B881" s="159"/>
      <c r="C881" s="271" t="s">
        <v>317</v>
      </c>
      <c r="D881" s="272"/>
      <c r="E881" s="272"/>
      <c r="F881" s="272"/>
      <c r="G881" s="272"/>
      <c r="H881" s="160"/>
      <c r="I881" s="160"/>
      <c r="J881" s="160"/>
      <c r="K881" s="160"/>
      <c r="L881" s="160"/>
      <c r="M881" s="160"/>
      <c r="N881" s="160"/>
      <c r="O881" s="160"/>
      <c r="P881" s="160"/>
      <c r="Q881" s="160"/>
      <c r="R881" s="160"/>
      <c r="S881" s="160"/>
      <c r="T881" s="160"/>
      <c r="U881" s="160"/>
      <c r="V881" s="160"/>
      <c r="W881" s="160"/>
      <c r="X881" s="160"/>
      <c r="Y881" s="151"/>
      <c r="Z881" s="151"/>
      <c r="AA881" s="151"/>
      <c r="AB881" s="151"/>
      <c r="AC881" s="151"/>
      <c r="AD881" s="151"/>
      <c r="AE881" s="151"/>
      <c r="AF881" s="151"/>
      <c r="AG881" s="151" t="s">
        <v>190</v>
      </c>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row>
    <row r="882" spans="1:60" outlineLevel="1" x14ac:dyDescent="0.25">
      <c r="A882" s="158"/>
      <c r="B882" s="159"/>
      <c r="C882" s="271" t="s">
        <v>953</v>
      </c>
      <c r="D882" s="272"/>
      <c r="E882" s="272"/>
      <c r="F882" s="272"/>
      <c r="G882" s="272"/>
      <c r="H882" s="160"/>
      <c r="I882" s="160"/>
      <c r="J882" s="160"/>
      <c r="K882" s="160"/>
      <c r="L882" s="160"/>
      <c r="M882" s="160"/>
      <c r="N882" s="160"/>
      <c r="O882" s="160"/>
      <c r="P882" s="160"/>
      <c r="Q882" s="160"/>
      <c r="R882" s="160"/>
      <c r="S882" s="160"/>
      <c r="T882" s="160"/>
      <c r="U882" s="160"/>
      <c r="V882" s="160"/>
      <c r="W882" s="160"/>
      <c r="X882" s="160"/>
      <c r="Y882" s="151"/>
      <c r="Z882" s="151"/>
      <c r="AA882" s="151"/>
      <c r="AB882" s="151"/>
      <c r="AC882" s="151"/>
      <c r="AD882" s="151"/>
      <c r="AE882" s="151"/>
      <c r="AF882" s="151"/>
      <c r="AG882" s="151" t="s">
        <v>190</v>
      </c>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row>
    <row r="883" spans="1:60" outlineLevel="1" x14ac:dyDescent="0.25">
      <c r="A883" s="158"/>
      <c r="B883" s="159"/>
      <c r="C883" s="271" t="s">
        <v>717</v>
      </c>
      <c r="D883" s="272"/>
      <c r="E883" s="272"/>
      <c r="F883" s="272"/>
      <c r="G883" s="272"/>
      <c r="H883" s="160"/>
      <c r="I883" s="160"/>
      <c r="J883" s="160"/>
      <c r="K883" s="160"/>
      <c r="L883" s="160"/>
      <c r="M883" s="160"/>
      <c r="N883" s="160"/>
      <c r="O883" s="160"/>
      <c r="P883" s="160"/>
      <c r="Q883" s="160"/>
      <c r="R883" s="160"/>
      <c r="S883" s="160"/>
      <c r="T883" s="160"/>
      <c r="U883" s="160"/>
      <c r="V883" s="160"/>
      <c r="W883" s="160"/>
      <c r="X883" s="160"/>
      <c r="Y883" s="151"/>
      <c r="Z883" s="151"/>
      <c r="AA883" s="151"/>
      <c r="AB883" s="151"/>
      <c r="AC883" s="151"/>
      <c r="AD883" s="151"/>
      <c r="AE883" s="151"/>
      <c r="AF883" s="151"/>
      <c r="AG883" s="151" t="s">
        <v>190</v>
      </c>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row>
    <row r="884" spans="1:60" ht="20.399999999999999" outlineLevel="1" x14ac:dyDescent="0.25">
      <c r="A884" s="177">
        <v>92</v>
      </c>
      <c r="B884" s="178" t="s">
        <v>746</v>
      </c>
      <c r="C884" s="187" t="s">
        <v>747</v>
      </c>
      <c r="D884" s="179" t="s">
        <v>255</v>
      </c>
      <c r="E884" s="180">
        <v>1</v>
      </c>
      <c r="F884" s="181">
        <v>5376</v>
      </c>
      <c r="G884" s="182">
        <f>ROUND(E884*F884,2)</f>
        <v>5376</v>
      </c>
      <c r="H884" s="181"/>
      <c r="I884" s="182">
        <f>ROUND(E884*H884,2)</f>
        <v>0</v>
      </c>
      <c r="J884" s="181"/>
      <c r="K884" s="182">
        <f>ROUND(E884*J884,2)</f>
        <v>0</v>
      </c>
      <c r="L884" s="182">
        <v>21</v>
      </c>
      <c r="M884" s="182">
        <f>G884*(1+L884/100)</f>
        <v>6504.96</v>
      </c>
      <c r="N884" s="182">
        <v>1E-3</v>
      </c>
      <c r="O884" s="182">
        <f>ROUND(E884*N884,2)</f>
        <v>0</v>
      </c>
      <c r="P884" s="182">
        <v>0</v>
      </c>
      <c r="Q884" s="182">
        <f>ROUND(E884*P884,2)</f>
        <v>0</v>
      </c>
      <c r="R884" s="182"/>
      <c r="S884" s="182" t="s">
        <v>277</v>
      </c>
      <c r="T884" s="183" t="s">
        <v>186</v>
      </c>
      <c r="U884" s="160">
        <v>0</v>
      </c>
      <c r="V884" s="160">
        <f>ROUND(E884*U884,2)</f>
        <v>0</v>
      </c>
      <c r="W884" s="160"/>
      <c r="X884" s="160" t="s">
        <v>310</v>
      </c>
      <c r="Y884" s="151"/>
      <c r="Z884" s="151"/>
      <c r="AA884" s="151"/>
      <c r="AB884" s="151"/>
      <c r="AC884" s="151"/>
      <c r="AD884" s="151"/>
      <c r="AE884" s="151"/>
      <c r="AF884" s="151"/>
      <c r="AG884" s="151" t="s">
        <v>311</v>
      </c>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row>
    <row r="885" spans="1:60" outlineLevel="1" x14ac:dyDescent="0.25">
      <c r="A885" s="158"/>
      <c r="B885" s="159"/>
      <c r="C885" s="260" t="s">
        <v>716</v>
      </c>
      <c r="D885" s="261"/>
      <c r="E885" s="261"/>
      <c r="F885" s="261"/>
      <c r="G885" s="261"/>
      <c r="H885" s="160"/>
      <c r="I885" s="160"/>
      <c r="J885" s="160"/>
      <c r="K885" s="160"/>
      <c r="L885" s="160"/>
      <c r="M885" s="160"/>
      <c r="N885" s="160"/>
      <c r="O885" s="160"/>
      <c r="P885" s="160"/>
      <c r="Q885" s="160"/>
      <c r="R885" s="160"/>
      <c r="S885" s="160"/>
      <c r="T885" s="160"/>
      <c r="U885" s="160"/>
      <c r="V885" s="160"/>
      <c r="W885" s="160"/>
      <c r="X885" s="160"/>
      <c r="Y885" s="151"/>
      <c r="Z885" s="151"/>
      <c r="AA885" s="151"/>
      <c r="AB885" s="151"/>
      <c r="AC885" s="151"/>
      <c r="AD885" s="151"/>
      <c r="AE885" s="151"/>
      <c r="AF885" s="151"/>
      <c r="AG885" s="151" t="s">
        <v>190</v>
      </c>
      <c r="AH885" s="151"/>
      <c r="AI885" s="151"/>
      <c r="AJ885" s="151"/>
      <c r="AK885" s="151"/>
      <c r="AL885" s="151"/>
      <c r="AM885" s="151"/>
      <c r="AN885" s="151"/>
      <c r="AO885" s="151"/>
      <c r="AP885" s="151"/>
      <c r="AQ885" s="151"/>
      <c r="AR885" s="151"/>
      <c r="AS885" s="151"/>
      <c r="AT885" s="151"/>
      <c r="AU885" s="151"/>
      <c r="AV885" s="151"/>
      <c r="AW885" s="151"/>
      <c r="AX885" s="151"/>
      <c r="AY885" s="151"/>
      <c r="AZ885" s="151"/>
      <c r="BA885" s="184" t="str">
        <f>C885</f>
        <v>1.NP - přízemí, popis prvku a návrh na jeho opravu nebo restaurování viz D1.1.9 Tabulky truhlářských prvků</v>
      </c>
      <c r="BB885" s="151"/>
      <c r="BC885" s="151"/>
      <c r="BD885" s="151"/>
      <c r="BE885" s="151"/>
      <c r="BF885" s="151"/>
      <c r="BG885" s="151"/>
      <c r="BH885" s="151"/>
    </row>
    <row r="886" spans="1:60" outlineLevel="1" x14ac:dyDescent="0.25">
      <c r="A886" s="158"/>
      <c r="B886" s="159"/>
      <c r="C886" s="192" t="s">
        <v>204</v>
      </c>
      <c r="D886" s="161"/>
      <c r="E886" s="162"/>
      <c r="F886" s="163"/>
      <c r="G886" s="163"/>
      <c r="H886" s="160"/>
      <c r="I886" s="160"/>
      <c r="J886" s="160"/>
      <c r="K886" s="160"/>
      <c r="L886" s="160"/>
      <c r="M886" s="160"/>
      <c r="N886" s="160"/>
      <c r="O886" s="160"/>
      <c r="P886" s="160"/>
      <c r="Q886" s="160"/>
      <c r="R886" s="160"/>
      <c r="S886" s="160"/>
      <c r="T886" s="160"/>
      <c r="U886" s="160"/>
      <c r="V886" s="160"/>
      <c r="W886" s="160"/>
      <c r="X886" s="160"/>
      <c r="Y886" s="151"/>
      <c r="Z886" s="151"/>
      <c r="AA886" s="151"/>
      <c r="AB886" s="151"/>
      <c r="AC886" s="151"/>
      <c r="AD886" s="151"/>
      <c r="AE886" s="151"/>
      <c r="AF886" s="151"/>
      <c r="AG886" s="151" t="s">
        <v>190</v>
      </c>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row>
    <row r="887" spans="1:60" outlineLevel="1" x14ac:dyDescent="0.25">
      <c r="A887" s="158"/>
      <c r="B887" s="159"/>
      <c r="C887" s="271" t="s">
        <v>954</v>
      </c>
      <c r="D887" s="272"/>
      <c r="E887" s="272"/>
      <c r="F887" s="272"/>
      <c r="G887" s="272"/>
      <c r="H887" s="160"/>
      <c r="I887" s="160"/>
      <c r="J887" s="160"/>
      <c r="K887" s="160"/>
      <c r="L887" s="160"/>
      <c r="M887" s="160"/>
      <c r="N887" s="160"/>
      <c r="O887" s="160"/>
      <c r="P887" s="160"/>
      <c r="Q887" s="160"/>
      <c r="R887" s="160"/>
      <c r="S887" s="160"/>
      <c r="T887" s="160"/>
      <c r="U887" s="160"/>
      <c r="V887" s="160"/>
      <c r="W887" s="160"/>
      <c r="X887" s="160"/>
      <c r="Y887" s="151"/>
      <c r="Z887" s="151"/>
      <c r="AA887" s="151"/>
      <c r="AB887" s="151"/>
      <c r="AC887" s="151"/>
      <c r="AD887" s="151"/>
      <c r="AE887" s="151"/>
      <c r="AF887" s="151"/>
      <c r="AG887" s="151" t="s">
        <v>190</v>
      </c>
      <c r="AH887" s="151"/>
      <c r="AI887" s="151"/>
      <c r="AJ887" s="151"/>
      <c r="AK887" s="151"/>
      <c r="AL887" s="151"/>
      <c r="AM887" s="151"/>
      <c r="AN887" s="151"/>
      <c r="AO887" s="151"/>
      <c r="AP887" s="151"/>
      <c r="AQ887" s="151"/>
      <c r="AR887" s="151"/>
      <c r="AS887" s="151"/>
      <c r="AT887" s="151"/>
      <c r="AU887" s="151"/>
      <c r="AV887" s="151"/>
      <c r="AW887" s="151"/>
      <c r="AX887" s="151"/>
      <c r="AY887" s="151"/>
      <c r="AZ887" s="151"/>
      <c r="BA887" s="184" t="str">
        <f>C887</f>
        <v>Stávající okno jednoduché, šestitabulkové, pevně vsazené s otvíravým větracím křídlem v severní stěně DJ_103</v>
      </c>
      <c r="BB887" s="151"/>
      <c r="BC887" s="151"/>
      <c r="BD887" s="151"/>
      <c r="BE887" s="151"/>
      <c r="BF887" s="151"/>
      <c r="BG887" s="151"/>
      <c r="BH887" s="151"/>
    </row>
    <row r="888" spans="1:60" outlineLevel="1" x14ac:dyDescent="0.25">
      <c r="A888" s="158"/>
      <c r="B888" s="159"/>
      <c r="C888" s="271" t="s">
        <v>955</v>
      </c>
      <c r="D888" s="272"/>
      <c r="E888" s="272"/>
      <c r="F888" s="272"/>
      <c r="G888" s="272"/>
      <c r="H888" s="160"/>
      <c r="I888" s="160"/>
      <c r="J888" s="160"/>
      <c r="K888" s="160"/>
      <c r="L888" s="160"/>
      <c r="M888" s="160"/>
      <c r="N888" s="160"/>
      <c r="O888" s="160"/>
      <c r="P888" s="160"/>
      <c r="Q888" s="160"/>
      <c r="R888" s="160"/>
      <c r="S888" s="160"/>
      <c r="T888" s="160"/>
      <c r="U888" s="160"/>
      <c r="V888" s="160"/>
      <c r="W888" s="160"/>
      <c r="X888" s="160"/>
      <c r="Y888" s="151"/>
      <c r="Z888" s="151"/>
      <c r="AA888" s="151"/>
      <c r="AB888" s="151"/>
      <c r="AC888" s="151"/>
      <c r="AD888" s="151"/>
      <c r="AE888" s="151"/>
      <c r="AF888" s="151"/>
      <c r="AG888" s="151" t="s">
        <v>190</v>
      </c>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row>
    <row r="889" spans="1:60" outlineLevel="1" x14ac:dyDescent="0.25">
      <c r="A889" s="158"/>
      <c r="B889" s="159"/>
      <c r="C889" s="192" t="s">
        <v>204</v>
      </c>
      <c r="D889" s="161"/>
      <c r="E889" s="162"/>
      <c r="F889" s="163"/>
      <c r="G889" s="163"/>
      <c r="H889" s="160"/>
      <c r="I889" s="160"/>
      <c r="J889" s="160"/>
      <c r="K889" s="160"/>
      <c r="L889" s="160"/>
      <c r="M889" s="160"/>
      <c r="N889" s="160"/>
      <c r="O889" s="160"/>
      <c r="P889" s="160"/>
      <c r="Q889" s="160"/>
      <c r="R889" s="160"/>
      <c r="S889" s="160"/>
      <c r="T889" s="160"/>
      <c r="U889" s="160"/>
      <c r="V889" s="160"/>
      <c r="W889" s="160"/>
      <c r="X889" s="160"/>
      <c r="Y889" s="151"/>
      <c r="Z889" s="151"/>
      <c r="AA889" s="151"/>
      <c r="AB889" s="151"/>
      <c r="AC889" s="151"/>
      <c r="AD889" s="151"/>
      <c r="AE889" s="151"/>
      <c r="AF889" s="151"/>
      <c r="AG889" s="151" t="s">
        <v>190</v>
      </c>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row>
    <row r="890" spans="1:60" outlineLevel="1" x14ac:dyDescent="0.25">
      <c r="A890" s="158"/>
      <c r="B890" s="159"/>
      <c r="C890" s="271" t="s">
        <v>946</v>
      </c>
      <c r="D890" s="272"/>
      <c r="E890" s="272"/>
      <c r="F890" s="272"/>
      <c r="G890" s="272"/>
      <c r="H890" s="160"/>
      <c r="I890" s="160"/>
      <c r="J890" s="160"/>
      <c r="K890" s="160"/>
      <c r="L890" s="160"/>
      <c r="M890" s="160"/>
      <c r="N890" s="160"/>
      <c r="O890" s="160"/>
      <c r="P890" s="160"/>
      <c r="Q890" s="160"/>
      <c r="R890" s="160"/>
      <c r="S890" s="160"/>
      <c r="T890" s="160"/>
      <c r="U890" s="160"/>
      <c r="V890" s="160"/>
      <c r="W890" s="160"/>
      <c r="X890" s="160"/>
      <c r="Y890" s="151"/>
      <c r="Z890" s="151"/>
      <c r="AA890" s="151"/>
      <c r="AB890" s="151"/>
      <c r="AC890" s="151"/>
      <c r="AD890" s="151"/>
      <c r="AE890" s="151"/>
      <c r="AF890" s="151"/>
      <c r="AG890" s="151" t="s">
        <v>190</v>
      </c>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row>
    <row r="891" spans="1:60" outlineLevel="1" x14ac:dyDescent="0.25">
      <c r="A891" s="158"/>
      <c r="B891" s="159"/>
      <c r="C891" s="192" t="s">
        <v>204</v>
      </c>
      <c r="D891" s="161"/>
      <c r="E891" s="162"/>
      <c r="F891" s="163"/>
      <c r="G891" s="163"/>
      <c r="H891" s="160"/>
      <c r="I891" s="160"/>
      <c r="J891" s="160"/>
      <c r="K891" s="160"/>
      <c r="L891" s="160"/>
      <c r="M891" s="160"/>
      <c r="N891" s="160"/>
      <c r="O891" s="160"/>
      <c r="P891" s="160"/>
      <c r="Q891" s="160"/>
      <c r="R891" s="160"/>
      <c r="S891" s="160"/>
      <c r="T891" s="160"/>
      <c r="U891" s="160"/>
      <c r="V891" s="160"/>
      <c r="W891" s="160"/>
      <c r="X891" s="160"/>
      <c r="Y891" s="151"/>
      <c r="Z891" s="151"/>
      <c r="AA891" s="151"/>
      <c r="AB891" s="151"/>
      <c r="AC891" s="151"/>
      <c r="AD891" s="151"/>
      <c r="AE891" s="151"/>
      <c r="AF891" s="151"/>
      <c r="AG891" s="151" t="s">
        <v>190</v>
      </c>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row>
    <row r="892" spans="1:60" outlineLevel="1" x14ac:dyDescent="0.25">
      <c r="A892" s="158"/>
      <c r="B892" s="159"/>
      <c r="C892" s="271" t="s">
        <v>771</v>
      </c>
      <c r="D892" s="272"/>
      <c r="E892" s="272"/>
      <c r="F892" s="272"/>
      <c r="G892" s="272"/>
      <c r="H892" s="160"/>
      <c r="I892" s="160"/>
      <c r="J892" s="160"/>
      <c r="K892" s="160"/>
      <c r="L892" s="160"/>
      <c r="M892" s="160"/>
      <c r="N892" s="160"/>
      <c r="O892" s="160"/>
      <c r="P892" s="160"/>
      <c r="Q892" s="160"/>
      <c r="R892" s="160"/>
      <c r="S892" s="160"/>
      <c r="T892" s="160"/>
      <c r="U892" s="160"/>
      <c r="V892" s="160"/>
      <c r="W892" s="160"/>
      <c r="X892" s="160"/>
      <c r="Y892" s="151"/>
      <c r="Z892" s="151"/>
      <c r="AA892" s="151"/>
      <c r="AB892" s="151"/>
      <c r="AC892" s="151"/>
      <c r="AD892" s="151"/>
      <c r="AE892" s="151"/>
      <c r="AF892" s="151"/>
      <c r="AG892" s="151" t="s">
        <v>190</v>
      </c>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row>
    <row r="893" spans="1:60" outlineLevel="1" x14ac:dyDescent="0.25">
      <c r="A893" s="158"/>
      <c r="B893" s="159"/>
      <c r="C893" s="192" t="s">
        <v>204</v>
      </c>
      <c r="D893" s="161"/>
      <c r="E893" s="162"/>
      <c r="F893" s="163"/>
      <c r="G893" s="163"/>
      <c r="H893" s="160"/>
      <c r="I893" s="160"/>
      <c r="J893" s="160"/>
      <c r="K893" s="160"/>
      <c r="L893" s="160"/>
      <c r="M893" s="160"/>
      <c r="N893" s="160"/>
      <c r="O893" s="160"/>
      <c r="P893" s="160"/>
      <c r="Q893" s="160"/>
      <c r="R893" s="160"/>
      <c r="S893" s="160"/>
      <c r="T893" s="160"/>
      <c r="U893" s="160"/>
      <c r="V893" s="160"/>
      <c r="W893" s="160"/>
      <c r="X893" s="160"/>
      <c r="Y893" s="151"/>
      <c r="Z893" s="151"/>
      <c r="AA893" s="151"/>
      <c r="AB893" s="151"/>
      <c r="AC893" s="151"/>
      <c r="AD893" s="151"/>
      <c r="AE893" s="151"/>
      <c r="AF893" s="151"/>
      <c r="AG893" s="151" t="s">
        <v>190</v>
      </c>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row>
    <row r="894" spans="1:60" outlineLevel="1" x14ac:dyDescent="0.25">
      <c r="A894" s="158"/>
      <c r="B894" s="159"/>
      <c r="C894" s="271" t="s">
        <v>802</v>
      </c>
      <c r="D894" s="272"/>
      <c r="E894" s="272"/>
      <c r="F894" s="272"/>
      <c r="G894" s="272"/>
      <c r="H894" s="160"/>
      <c r="I894" s="160"/>
      <c r="J894" s="160"/>
      <c r="K894" s="160"/>
      <c r="L894" s="160"/>
      <c r="M894" s="160"/>
      <c r="N894" s="160"/>
      <c r="O894" s="160"/>
      <c r="P894" s="160"/>
      <c r="Q894" s="160"/>
      <c r="R894" s="160"/>
      <c r="S894" s="160"/>
      <c r="T894" s="160"/>
      <c r="U894" s="160"/>
      <c r="V894" s="160"/>
      <c r="W894" s="160"/>
      <c r="X894" s="160"/>
      <c r="Y894" s="151"/>
      <c r="Z894" s="151"/>
      <c r="AA894" s="151"/>
      <c r="AB894" s="151"/>
      <c r="AC894" s="151"/>
      <c r="AD894" s="151"/>
      <c r="AE894" s="151"/>
      <c r="AF894" s="151"/>
      <c r="AG894" s="151" t="s">
        <v>190</v>
      </c>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row>
    <row r="895" spans="1:60" ht="31.2" outlineLevel="1" x14ac:dyDescent="0.25">
      <c r="A895" s="158"/>
      <c r="B895" s="159"/>
      <c r="C895" s="271" t="s">
        <v>956</v>
      </c>
      <c r="D895" s="272"/>
      <c r="E895" s="272"/>
      <c r="F895" s="272"/>
      <c r="G895" s="272"/>
      <c r="H895" s="160"/>
      <c r="I895" s="160"/>
      <c r="J895" s="160"/>
      <c r="K895" s="160"/>
      <c r="L895" s="160"/>
      <c r="M895" s="160"/>
      <c r="N895" s="160"/>
      <c r="O895" s="160"/>
      <c r="P895" s="160"/>
      <c r="Q895" s="160"/>
      <c r="R895" s="160"/>
      <c r="S895" s="160"/>
      <c r="T895" s="160"/>
      <c r="U895" s="160"/>
      <c r="V895" s="160"/>
      <c r="W895" s="160"/>
      <c r="X895" s="160"/>
      <c r="Y895" s="151"/>
      <c r="Z895" s="151"/>
      <c r="AA895" s="151"/>
      <c r="AB895" s="151"/>
      <c r="AC895" s="151"/>
      <c r="AD895" s="151"/>
      <c r="AE895" s="151"/>
      <c r="AF895" s="151"/>
      <c r="AG895" s="151" t="s">
        <v>190</v>
      </c>
      <c r="AH895" s="151"/>
      <c r="AI895" s="151"/>
      <c r="AJ895" s="151"/>
      <c r="AK895" s="151"/>
      <c r="AL895" s="151"/>
      <c r="AM895" s="151"/>
      <c r="AN895" s="151"/>
      <c r="AO895" s="151"/>
      <c r="AP895" s="151"/>
      <c r="AQ895" s="151"/>
      <c r="AR895" s="151"/>
      <c r="AS895" s="151"/>
      <c r="AT895" s="151"/>
      <c r="AU895" s="151"/>
      <c r="AV895" s="151"/>
      <c r="AW895" s="151"/>
      <c r="AX895" s="151"/>
      <c r="AY895" s="151"/>
      <c r="AZ895" s="151"/>
      <c r="BA895" s="184" t="str">
        <f>C895</f>
        <v>Tesaný trámový rám s pevně vsazeným jednoduchým oknem, s otvíravým větracím dvoutabulkovým křídlem. Napravo dva ozdobné kované závěsy, uprostřed kovaný knoflík, křídlo je zajištěno kovaným obrtlíkem. Dále napravo dva kované trny patrně po chybějící vnitřní okenici. Povrchová úprava rámu: tmavěhnědá lazura, povrchová úprava křídla: světlejší hnědá lazura.</v>
      </c>
      <c r="BB895" s="151"/>
      <c r="BC895" s="151"/>
      <c r="BD895" s="151"/>
      <c r="BE895" s="151"/>
      <c r="BF895" s="151"/>
      <c r="BG895" s="151"/>
      <c r="BH895" s="151"/>
    </row>
    <row r="896" spans="1:60" outlineLevel="1" x14ac:dyDescent="0.25">
      <c r="A896" s="158"/>
      <c r="B896" s="159"/>
      <c r="C896" s="192" t="s">
        <v>204</v>
      </c>
      <c r="D896" s="161"/>
      <c r="E896" s="162"/>
      <c r="F896" s="163"/>
      <c r="G896" s="163"/>
      <c r="H896" s="160"/>
      <c r="I896" s="160"/>
      <c r="J896" s="160"/>
      <c r="K896" s="160"/>
      <c r="L896" s="160"/>
      <c r="M896" s="160"/>
      <c r="N896" s="160"/>
      <c r="O896" s="160"/>
      <c r="P896" s="160"/>
      <c r="Q896" s="160"/>
      <c r="R896" s="160"/>
      <c r="S896" s="160"/>
      <c r="T896" s="160"/>
      <c r="U896" s="160"/>
      <c r="V896" s="160"/>
      <c r="W896" s="160"/>
      <c r="X896" s="160"/>
      <c r="Y896" s="151"/>
      <c r="Z896" s="151"/>
      <c r="AA896" s="151"/>
      <c r="AB896" s="151"/>
      <c r="AC896" s="151"/>
      <c r="AD896" s="151"/>
      <c r="AE896" s="151"/>
      <c r="AF896" s="151"/>
      <c r="AG896" s="151" t="s">
        <v>190</v>
      </c>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row>
    <row r="897" spans="1:60" outlineLevel="1" x14ac:dyDescent="0.25">
      <c r="A897" s="158"/>
      <c r="B897" s="159"/>
      <c r="C897" s="271" t="s">
        <v>913</v>
      </c>
      <c r="D897" s="272"/>
      <c r="E897" s="272"/>
      <c r="F897" s="272"/>
      <c r="G897" s="272"/>
      <c r="H897" s="160"/>
      <c r="I897" s="160"/>
      <c r="J897" s="160"/>
      <c r="K897" s="160"/>
      <c r="L897" s="160"/>
      <c r="M897" s="160"/>
      <c r="N897" s="160"/>
      <c r="O897" s="160"/>
      <c r="P897" s="160"/>
      <c r="Q897" s="160"/>
      <c r="R897" s="160"/>
      <c r="S897" s="160"/>
      <c r="T897" s="160"/>
      <c r="U897" s="160"/>
      <c r="V897" s="160"/>
      <c r="W897" s="160"/>
      <c r="X897" s="160"/>
      <c r="Y897" s="151"/>
      <c r="Z897" s="151"/>
      <c r="AA897" s="151"/>
      <c r="AB897" s="151"/>
      <c r="AC897" s="151"/>
      <c r="AD897" s="151"/>
      <c r="AE897" s="151"/>
      <c r="AF897" s="151"/>
      <c r="AG897" s="151" t="s">
        <v>190</v>
      </c>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row>
    <row r="898" spans="1:60" outlineLevel="1" x14ac:dyDescent="0.25">
      <c r="A898" s="158"/>
      <c r="B898" s="159"/>
      <c r="C898" s="271" t="s">
        <v>952</v>
      </c>
      <c r="D898" s="272"/>
      <c r="E898" s="272"/>
      <c r="F898" s="272"/>
      <c r="G898" s="272"/>
      <c r="H898" s="160"/>
      <c r="I898" s="160"/>
      <c r="J898" s="160"/>
      <c r="K898" s="160"/>
      <c r="L898" s="160"/>
      <c r="M898" s="160"/>
      <c r="N898" s="160"/>
      <c r="O898" s="160"/>
      <c r="P898" s="160"/>
      <c r="Q898" s="160"/>
      <c r="R898" s="160"/>
      <c r="S898" s="160"/>
      <c r="T898" s="160"/>
      <c r="U898" s="160"/>
      <c r="V898" s="160"/>
      <c r="W898" s="160"/>
      <c r="X898" s="160"/>
      <c r="Y898" s="151"/>
      <c r="Z898" s="151"/>
      <c r="AA898" s="151"/>
      <c r="AB898" s="151"/>
      <c r="AC898" s="151"/>
      <c r="AD898" s="151"/>
      <c r="AE898" s="151"/>
      <c r="AF898" s="151"/>
      <c r="AG898" s="151" t="s">
        <v>190</v>
      </c>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row>
    <row r="899" spans="1:60" outlineLevel="1" x14ac:dyDescent="0.25">
      <c r="A899" s="158"/>
      <c r="B899" s="159"/>
      <c r="C899" s="192" t="s">
        <v>204</v>
      </c>
      <c r="D899" s="161"/>
      <c r="E899" s="162"/>
      <c r="F899" s="163"/>
      <c r="G899" s="163"/>
      <c r="H899" s="160"/>
      <c r="I899" s="160"/>
      <c r="J899" s="160"/>
      <c r="K899" s="160"/>
      <c r="L899" s="160"/>
      <c r="M899" s="160"/>
      <c r="N899" s="160"/>
      <c r="O899" s="160"/>
      <c r="P899" s="160"/>
      <c r="Q899" s="160"/>
      <c r="R899" s="160"/>
      <c r="S899" s="160"/>
      <c r="T899" s="160"/>
      <c r="U899" s="160"/>
      <c r="V899" s="160"/>
      <c r="W899" s="160"/>
      <c r="X899" s="160"/>
      <c r="Y899" s="151"/>
      <c r="Z899" s="151"/>
      <c r="AA899" s="151"/>
      <c r="AB899" s="151"/>
      <c r="AC899" s="151"/>
      <c r="AD899" s="151"/>
      <c r="AE899" s="151"/>
      <c r="AF899" s="151"/>
      <c r="AG899" s="151" t="s">
        <v>190</v>
      </c>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row>
    <row r="900" spans="1:60" outlineLevel="1" x14ac:dyDescent="0.25">
      <c r="A900" s="158"/>
      <c r="B900" s="159"/>
      <c r="C900" s="271" t="s">
        <v>317</v>
      </c>
      <c r="D900" s="272"/>
      <c r="E900" s="272"/>
      <c r="F900" s="272"/>
      <c r="G900" s="272"/>
      <c r="H900" s="160"/>
      <c r="I900" s="160"/>
      <c r="J900" s="160"/>
      <c r="K900" s="160"/>
      <c r="L900" s="160"/>
      <c r="M900" s="160"/>
      <c r="N900" s="160"/>
      <c r="O900" s="160"/>
      <c r="P900" s="160"/>
      <c r="Q900" s="160"/>
      <c r="R900" s="160"/>
      <c r="S900" s="160"/>
      <c r="T900" s="160"/>
      <c r="U900" s="160"/>
      <c r="V900" s="160"/>
      <c r="W900" s="160"/>
      <c r="X900" s="160"/>
      <c r="Y900" s="151"/>
      <c r="Z900" s="151"/>
      <c r="AA900" s="151"/>
      <c r="AB900" s="151"/>
      <c r="AC900" s="151"/>
      <c r="AD900" s="151"/>
      <c r="AE900" s="151"/>
      <c r="AF900" s="151"/>
      <c r="AG900" s="151" t="s">
        <v>190</v>
      </c>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row>
    <row r="901" spans="1:60" outlineLevel="1" x14ac:dyDescent="0.25">
      <c r="A901" s="158"/>
      <c r="B901" s="159"/>
      <c r="C901" s="271" t="s">
        <v>953</v>
      </c>
      <c r="D901" s="272"/>
      <c r="E901" s="272"/>
      <c r="F901" s="272"/>
      <c r="G901" s="272"/>
      <c r="H901" s="160"/>
      <c r="I901" s="160"/>
      <c r="J901" s="160"/>
      <c r="K901" s="160"/>
      <c r="L901" s="160"/>
      <c r="M901" s="160"/>
      <c r="N901" s="160"/>
      <c r="O901" s="160"/>
      <c r="P901" s="160"/>
      <c r="Q901" s="160"/>
      <c r="R901" s="160"/>
      <c r="S901" s="160"/>
      <c r="T901" s="160"/>
      <c r="U901" s="160"/>
      <c r="V901" s="160"/>
      <c r="W901" s="160"/>
      <c r="X901" s="160"/>
      <c r="Y901" s="151"/>
      <c r="Z901" s="151"/>
      <c r="AA901" s="151"/>
      <c r="AB901" s="151"/>
      <c r="AC901" s="151"/>
      <c r="AD901" s="151"/>
      <c r="AE901" s="151"/>
      <c r="AF901" s="151"/>
      <c r="AG901" s="151" t="s">
        <v>190</v>
      </c>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row>
    <row r="902" spans="1:60" outlineLevel="1" x14ac:dyDescent="0.25">
      <c r="A902" s="158"/>
      <c r="B902" s="159"/>
      <c r="C902" s="271" t="s">
        <v>717</v>
      </c>
      <c r="D902" s="272"/>
      <c r="E902" s="272"/>
      <c r="F902" s="272"/>
      <c r="G902" s="272"/>
      <c r="H902" s="160"/>
      <c r="I902" s="160"/>
      <c r="J902" s="160"/>
      <c r="K902" s="160"/>
      <c r="L902" s="160"/>
      <c r="M902" s="160"/>
      <c r="N902" s="160"/>
      <c r="O902" s="160"/>
      <c r="P902" s="160"/>
      <c r="Q902" s="160"/>
      <c r="R902" s="160"/>
      <c r="S902" s="160"/>
      <c r="T902" s="160"/>
      <c r="U902" s="160"/>
      <c r="V902" s="160"/>
      <c r="W902" s="160"/>
      <c r="X902" s="160"/>
      <c r="Y902" s="151"/>
      <c r="Z902" s="151"/>
      <c r="AA902" s="151"/>
      <c r="AB902" s="151"/>
      <c r="AC902" s="151"/>
      <c r="AD902" s="151"/>
      <c r="AE902" s="151"/>
      <c r="AF902" s="151"/>
      <c r="AG902" s="151" t="s">
        <v>190</v>
      </c>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row>
    <row r="903" spans="1:60" outlineLevel="1" x14ac:dyDescent="0.25">
      <c r="A903" s="177">
        <v>93</v>
      </c>
      <c r="B903" s="178" t="s">
        <v>748</v>
      </c>
      <c r="C903" s="187" t="s">
        <v>749</v>
      </c>
      <c r="D903" s="179" t="s">
        <v>255</v>
      </c>
      <c r="E903" s="180">
        <v>1</v>
      </c>
      <c r="F903" s="181">
        <v>5952</v>
      </c>
      <c r="G903" s="182">
        <f>ROUND(E903*F903,2)</f>
        <v>5952</v>
      </c>
      <c r="H903" s="181"/>
      <c r="I903" s="182">
        <f>ROUND(E903*H903,2)</f>
        <v>0</v>
      </c>
      <c r="J903" s="181"/>
      <c r="K903" s="182">
        <f>ROUND(E903*J903,2)</f>
        <v>0</v>
      </c>
      <c r="L903" s="182">
        <v>21</v>
      </c>
      <c r="M903" s="182">
        <f>G903*(1+L903/100)</f>
        <v>7201.92</v>
      </c>
      <c r="N903" s="182">
        <v>1E-3</v>
      </c>
      <c r="O903" s="182">
        <f>ROUND(E903*N903,2)</f>
        <v>0</v>
      </c>
      <c r="P903" s="182">
        <v>0</v>
      </c>
      <c r="Q903" s="182">
        <f>ROUND(E903*P903,2)</f>
        <v>0</v>
      </c>
      <c r="R903" s="182"/>
      <c r="S903" s="182" t="s">
        <v>277</v>
      </c>
      <c r="T903" s="183" t="s">
        <v>186</v>
      </c>
      <c r="U903" s="160">
        <v>0</v>
      </c>
      <c r="V903" s="160">
        <f>ROUND(E903*U903,2)</f>
        <v>0</v>
      </c>
      <c r="W903" s="160"/>
      <c r="X903" s="160" t="s">
        <v>310</v>
      </c>
      <c r="Y903" s="151"/>
      <c r="Z903" s="151"/>
      <c r="AA903" s="151"/>
      <c r="AB903" s="151"/>
      <c r="AC903" s="151"/>
      <c r="AD903" s="151"/>
      <c r="AE903" s="151"/>
      <c r="AF903" s="151"/>
      <c r="AG903" s="151" t="s">
        <v>311</v>
      </c>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row>
    <row r="904" spans="1:60" outlineLevel="1" x14ac:dyDescent="0.25">
      <c r="A904" s="158"/>
      <c r="B904" s="159"/>
      <c r="C904" s="260" t="s">
        <v>716</v>
      </c>
      <c r="D904" s="261"/>
      <c r="E904" s="261"/>
      <c r="F904" s="261"/>
      <c r="G904" s="261"/>
      <c r="H904" s="160"/>
      <c r="I904" s="160"/>
      <c r="J904" s="160"/>
      <c r="K904" s="160"/>
      <c r="L904" s="160"/>
      <c r="M904" s="160"/>
      <c r="N904" s="160"/>
      <c r="O904" s="160"/>
      <c r="P904" s="160"/>
      <c r="Q904" s="160"/>
      <c r="R904" s="160"/>
      <c r="S904" s="160"/>
      <c r="T904" s="160"/>
      <c r="U904" s="160"/>
      <c r="V904" s="160"/>
      <c r="W904" s="160"/>
      <c r="X904" s="160"/>
      <c r="Y904" s="151"/>
      <c r="Z904" s="151"/>
      <c r="AA904" s="151"/>
      <c r="AB904" s="151"/>
      <c r="AC904" s="151"/>
      <c r="AD904" s="151"/>
      <c r="AE904" s="151"/>
      <c r="AF904" s="151"/>
      <c r="AG904" s="151" t="s">
        <v>190</v>
      </c>
      <c r="AH904" s="151"/>
      <c r="AI904" s="151"/>
      <c r="AJ904" s="151"/>
      <c r="AK904" s="151"/>
      <c r="AL904" s="151"/>
      <c r="AM904" s="151"/>
      <c r="AN904" s="151"/>
      <c r="AO904" s="151"/>
      <c r="AP904" s="151"/>
      <c r="AQ904" s="151"/>
      <c r="AR904" s="151"/>
      <c r="AS904" s="151"/>
      <c r="AT904" s="151"/>
      <c r="AU904" s="151"/>
      <c r="AV904" s="151"/>
      <c r="AW904" s="151"/>
      <c r="AX904" s="151"/>
      <c r="AY904" s="151"/>
      <c r="AZ904" s="151"/>
      <c r="BA904" s="184" t="str">
        <f>C904</f>
        <v>1.NP - přízemí, popis prvku a návrh na jeho opravu nebo restaurování viz D1.1.9 Tabulky truhlářských prvků</v>
      </c>
      <c r="BB904" s="151"/>
      <c r="BC904" s="151"/>
      <c r="BD904" s="151"/>
      <c r="BE904" s="151"/>
      <c r="BF904" s="151"/>
      <c r="BG904" s="151"/>
      <c r="BH904" s="151"/>
    </row>
    <row r="905" spans="1:60" outlineLevel="1" x14ac:dyDescent="0.25">
      <c r="A905" s="158"/>
      <c r="B905" s="159"/>
      <c r="C905" s="192" t="s">
        <v>204</v>
      </c>
      <c r="D905" s="161"/>
      <c r="E905" s="162"/>
      <c r="F905" s="163"/>
      <c r="G905" s="163"/>
      <c r="H905" s="160"/>
      <c r="I905" s="160"/>
      <c r="J905" s="160"/>
      <c r="K905" s="160"/>
      <c r="L905" s="160"/>
      <c r="M905" s="160"/>
      <c r="N905" s="160"/>
      <c r="O905" s="160"/>
      <c r="P905" s="160"/>
      <c r="Q905" s="160"/>
      <c r="R905" s="160"/>
      <c r="S905" s="160"/>
      <c r="T905" s="160"/>
      <c r="U905" s="160"/>
      <c r="V905" s="160"/>
      <c r="W905" s="160"/>
      <c r="X905" s="160"/>
      <c r="Y905" s="151"/>
      <c r="Z905" s="151"/>
      <c r="AA905" s="151"/>
      <c r="AB905" s="151"/>
      <c r="AC905" s="151"/>
      <c r="AD905" s="151"/>
      <c r="AE905" s="151"/>
      <c r="AF905" s="151"/>
      <c r="AG905" s="151" t="s">
        <v>190</v>
      </c>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row>
    <row r="906" spans="1:60" outlineLevel="1" x14ac:dyDescent="0.25">
      <c r="A906" s="158"/>
      <c r="B906" s="159"/>
      <c r="C906" s="271" t="s">
        <v>957</v>
      </c>
      <c r="D906" s="272"/>
      <c r="E906" s="272"/>
      <c r="F906" s="272"/>
      <c r="G906" s="272"/>
      <c r="H906" s="160"/>
      <c r="I906" s="160"/>
      <c r="J906" s="160"/>
      <c r="K906" s="160"/>
      <c r="L906" s="160"/>
      <c r="M906" s="160"/>
      <c r="N906" s="160"/>
      <c r="O906" s="160"/>
      <c r="P906" s="160"/>
      <c r="Q906" s="160"/>
      <c r="R906" s="160"/>
      <c r="S906" s="160"/>
      <c r="T906" s="160"/>
      <c r="U906" s="160"/>
      <c r="V906" s="160"/>
      <c r="W906" s="160"/>
      <c r="X906" s="160"/>
      <c r="Y906" s="151"/>
      <c r="Z906" s="151"/>
      <c r="AA906" s="151"/>
      <c r="AB906" s="151"/>
      <c r="AC906" s="151"/>
      <c r="AD906" s="151"/>
      <c r="AE906" s="151"/>
      <c r="AF906" s="151"/>
      <c r="AG906" s="151" t="s">
        <v>190</v>
      </c>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row>
    <row r="907" spans="1:60" outlineLevel="1" x14ac:dyDescent="0.25">
      <c r="A907" s="158"/>
      <c r="B907" s="159"/>
      <c r="C907" s="271" t="s">
        <v>958</v>
      </c>
      <c r="D907" s="272"/>
      <c r="E907" s="272"/>
      <c r="F907" s="272"/>
      <c r="G907" s="272"/>
      <c r="H907" s="160"/>
      <c r="I907" s="160"/>
      <c r="J907" s="160"/>
      <c r="K907" s="160"/>
      <c r="L907" s="160"/>
      <c r="M907" s="160"/>
      <c r="N907" s="160"/>
      <c r="O907" s="160"/>
      <c r="P907" s="160"/>
      <c r="Q907" s="160"/>
      <c r="R907" s="160"/>
      <c r="S907" s="160"/>
      <c r="T907" s="160"/>
      <c r="U907" s="160"/>
      <c r="V907" s="160"/>
      <c r="W907" s="160"/>
      <c r="X907" s="160"/>
      <c r="Y907" s="151"/>
      <c r="Z907" s="151"/>
      <c r="AA907" s="151"/>
      <c r="AB907" s="151"/>
      <c r="AC907" s="151"/>
      <c r="AD907" s="151"/>
      <c r="AE907" s="151"/>
      <c r="AF907" s="151"/>
      <c r="AG907" s="151" t="s">
        <v>190</v>
      </c>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row>
    <row r="908" spans="1:60" outlineLevel="1" x14ac:dyDescent="0.25">
      <c r="A908" s="158"/>
      <c r="B908" s="159"/>
      <c r="C908" s="192" t="s">
        <v>204</v>
      </c>
      <c r="D908" s="161"/>
      <c r="E908" s="162"/>
      <c r="F908" s="163"/>
      <c r="G908" s="163"/>
      <c r="H908" s="160"/>
      <c r="I908" s="160"/>
      <c r="J908" s="160"/>
      <c r="K908" s="160"/>
      <c r="L908" s="160"/>
      <c r="M908" s="160"/>
      <c r="N908" s="160"/>
      <c r="O908" s="160"/>
      <c r="P908" s="160"/>
      <c r="Q908" s="160"/>
      <c r="R908" s="160"/>
      <c r="S908" s="160"/>
      <c r="T908" s="160"/>
      <c r="U908" s="160"/>
      <c r="V908" s="160"/>
      <c r="W908" s="160"/>
      <c r="X908" s="160"/>
      <c r="Y908" s="151"/>
      <c r="Z908" s="151"/>
      <c r="AA908" s="151"/>
      <c r="AB908" s="151"/>
      <c r="AC908" s="151"/>
      <c r="AD908" s="151"/>
      <c r="AE908" s="151"/>
      <c r="AF908" s="151"/>
      <c r="AG908" s="151" t="s">
        <v>190</v>
      </c>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row>
    <row r="909" spans="1:60" outlineLevel="1" x14ac:dyDescent="0.25">
      <c r="A909" s="158"/>
      <c r="B909" s="159"/>
      <c r="C909" s="271" t="s">
        <v>946</v>
      </c>
      <c r="D909" s="272"/>
      <c r="E909" s="272"/>
      <c r="F909" s="272"/>
      <c r="G909" s="272"/>
      <c r="H909" s="160"/>
      <c r="I909" s="160"/>
      <c r="J909" s="160"/>
      <c r="K909" s="160"/>
      <c r="L909" s="160"/>
      <c r="M909" s="160"/>
      <c r="N909" s="160"/>
      <c r="O909" s="160"/>
      <c r="P909" s="160"/>
      <c r="Q909" s="160"/>
      <c r="R909" s="160"/>
      <c r="S909" s="160"/>
      <c r="T909" s="160"/>
      <c r="U909" s="160"/>
      <c r="V909" s="160"/>
      <c r="W909" s="160"/>
      <c r="X909" s="160"/>
      <c r="Y909" s="151"/>
      <c r="Z909" s="151"/>
      <c r="AA909" s="151"/>
      <c r="AB909" s="151"/>
      <c r="AC909" s="151"/>
      <c r="AD909" s="151"/>
      <c r="AE909" s="151"/>
      <c r="AF909" s="151"/>
      <c r="AG909" s="151" t="s">
        <v>190</v>
      </c>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row>
    <row r="910" spans="1:60" outlineLevel="1" x14ac:dyDescent="0.25">
      <c r="A910" s="158"/>
      <c r="B910" s="159"/>
      <c r="C910" s="192" t="s">
        <v>204</v>
      </c>
      <c r="D910" s="161"/>
      <c r="E910" s="162"/>
      <c r="F910" s="163"/>
      <c r="G910" s="163"/>
      <c r="H910" s="160"/>
      <c r="I910" s="160"/>
      <c r="J910" s="160"/>
      <c r="K910" s="160"/>
      <c r="L910" s="160"/>
      <c r="M910" s="160"/>
      <c r="N910" s="160"/>
      <c r="O910" s="160"/>
      <c r="P910" s="160"/>
      <c r="Q910" s="160"/>
      <c r="R910" s="160"/>
      <c r="S910" s="160"/>
      <c r="T910" s="160"/>
      <c r="U910" s="160"/>
      <c r="V910" s="160"/>
      <c r="W910" s="160"/>
      <c r="X910" s="160"/>
      <c r="Y910" s="151"/>
      <c r="Z910" s="151"/>
      <c r="AA910" s="151"/>
      <c r="AB910" s="151"/>
      <c r="AC910" s="151"/>
      <c r="AD910" s="151"/>
      <c r="AE910" s="151"/>
      <c r="AF910" s="151"/>
      <c r="AG910" s="151" t="s">
        <v>190</v>
      </c>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row>
    <row r="911" spans="1:60" outlineLevel="1" x14ac:dyDescent="0.25">
      <c r="A911" s="158"/>
      <c r="B911" s="159"/>
      <c r="C911" s="271" t="s">
        <v>771</v>
      </c>
      <c r="D911" s="272"/>
      <c r="E911" s="272"/>
      <c r="F911" s="272"/>
      <c r="G911" s="272"/>
      <c r="H911" s="160"/>
      <c r="I911" s="160"/>
      <c r="J911" s="160"/>
      <c r="K911" s="160"/>
      <c r="L911" s="160"/>
      <c r="M911" s="160"/>
      <c r="N911" s="160"/>
      <c r="O911" s="160"/>
      <c r="P911" s="160"/>
      <c r="Q911" s="160"/>
      <c r="R911" s="160"/>
      <c r="S911" s="160"/>
      <c r="T911" s="160"/>
      <c r="U911" s="160"/>
      <c r="V911" s="160"/>
      <c r="W911" s="160"/>
      <c r="X911" s="160"/>
      <c r="Y911" s="151"/>
      <c r="Z911" s="151"/>
      <c r="AA911" s="151"/>
      <c r="AB911" s="151"/>
      <c r="AC911" s="151"/>
      <c r="AD911" s="151"/>
      <c r="AE911" s="151"/>
      <c r="AF911" s="151"/>
      <c r="AG911" s="151" t="s">
        <v>190</v>
      </c>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row>
    <row r="912" spans="1:60" outlineLevel="1" x14ac:dyDescent="0.25">
      <c r="A912" s="158"/>
      <c r="B912" s="159"/>
      <c r="C912" s="192" t="s">
        <v>204</v>
      </c>
      <c r="D912" s="161"/>
      <c r="E912" s="162"/>
      <c r="F912" s="163"/>
      <c r="G912" s="163"/>
      <c r="H912" s="160"/>
      <c r="I912" s="160"/>
      <c r="J912" s="160"/>
      <c r="K912" s="160"/>
      <c r="L912" s="160"/>
      <c r="M912" s="160"/>
      <c r="N912" s="160"/>
      <c r="O912" s="160"/>
      <c r="P912" s="160"/>
      <c r="Q912" s="160"/>
      <c r="R912" s="160"/>
      <c r="S912" s="160"/>
      <c r="T912" s="160"/>
      <c r="U912" s="160"/>
      <c r="V912" s="160"/>
      <c r="W912" s="160"/>
      <c r="X912" s="160"/>
      <c r="Y912" s="151"/>
      <c r="Z912" s="151"/>
      <c r="AA912" s="151"/>
      <c r="AB912" s="151"/>
      <c r="AC912" s="151"/>
      <c r="AD912" s="151"/>
      <c r="AE912" s="151"/>
      <c r="AF912" s="151"/>
      <c r="AG912" s="151" t="s">
        <v>190</v>
      </c>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row>
    <row r="913" spans="1:60" outlineLevel="1" x14ac:dyDescent="0.25">
      <c r="A913" s="158"/>
      <c r="B913" s="159"/>
      <c r="C913" s="271" t="s">
        <v>802</v>
      </c>
      <c r="D913" s="272"/>
      <c r="E913" s="272"/>
      <c r="F913" s="272"/>
      <c r="G913" s="272"/>
      <c r="H913" s="160"/>
      <c r="I913" s="160"/>
      <c r="J913" s="160"/>
      <c r="K913" s="160"/>
      <c r="L913" s="160"/>
      <c r="M913" s="160"/>
      <c r="N913" s="160"/>
      <c r="O913" s="160"/>
      <c r="P913" s="160"/>
      <c r="Q913" s="160"/>
      <c r="R913" s="160"/>
      <c r="S913" s="160"/>
      <c r="T913" s="160"/>
      <c r="U913" s="160"/>
      <c r="V913" s="160"/>
      <c r="W913" s="160"/>
      <c r="X913" s="160"/>
      <c r="Y913" s="151"/>
      <c r="Z913" s="151"/>
      <c r="AA913" s="151"/>
      <c r="AB913" s="151"/>
      <c r="AC913" s="151"/>
      <c r="AD913" s="151"/>
      <c r="AE913" s="151"/>
      <c r="AF913" s="151"/>
      <c r="AG913" s="151" t="s">
        <v>190</v>
      </c>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row>
    <row r="914" spans="1:60" ht="21" outlineLevel="1" x14ac:dyDescent="0.25">
      <c r="A914" s="158"/>
      <c r="B914" s="159"/>
      <c r="C914" s="271" t="s">
        <v>959</v>
      </c>
      <c r="D914" s="272"/>
      <c r="E914" s="272"/>
      <c r="F914" s="272"/>
      <c r="G914" s="272"/>
      <c r="H914" s="160"/>
      <c r="I914" s="160"/>
      <c r="J914" s="160"/>
      <c r="K914" s="160"/>
      <c r="L914" s="160"/>
      <c r="M914" s="160"/>
      <c r="N914" s="160"/>
      <c r="O914" s="160"/>
      <c r="P914" s="160"/>
      <c r="Q914" s="160"/>
      <c r="R914" s="160"/>
      <c r="S914" s="160"/>
      <c r="T914" s="160"/>
      <c r="U914" s="160"/>
      <c r="V914" s="160"/>
      <c r="W914" s="160"/>
      <c r="X914" s="160"/>
      <c r="Y914" s="151"/>
      <c r="Z914" s="151"/>
      <c r="AA914" s="151"/>
      <c r="AB914" s="151"/>
      <c r="AC914" s="151"/>
      <c r="AD914" s="151"/>
      <c r="AE914" s="151"/>
      <c r="AF914" s="151"/>
      <c r="AG914" s="151" t="s">
        <v>190</v>
      </c>
      <c r="AH914" s="151"/>
      <c r="AI914" s="151"/>
      <c r="AJ914" s="151"/>
      <c r="AK914" s="151"/>
      <c r="AL914" s="151"/>
      <c r="AM914" s="151"/>
      <c r="AN914" s="151"/>
      <c r="AO914" s="151"/>
      <c r="AP914" s="151"/>
      <c r="AQ914" s="151"/>
      <c r="AR914" s="151"/>
      <c r="AS914" s="151"/>
      <c r="AT914" s="151"/>
      <c r="AU914" s="151"/>
      <c r="AV914" s="151"/>
      <c r="AW914" s="151"/>
      <c r="AX914" s="151"/>
      <c r="AY914" s="151"/>
      <c r="AZ914" s="151"/>
      <c r="BA914" s="184" t="str">
        <f>C914</f>
        <v>Jednoduché jednokřídlé novodobé čtyřtabulkové okno s jednou svislou a jednou vodorovnou příčkou, dovnitř otevíravé, rám vsazen do kamenného ostění. Dva novodobé kuličkové závěsy, zajištění dvěma kovanými obrtlíky s protikusy na křídle. Povrchová úprava rámu: tmavě šedý krycí nátěr.</v>
      </c>
      <c r="BB914" s="151"/>
      <c r="BC914" s="151"/>
      <c r="BD914" s="151"/>
      <c r="BE914" s="151"/>
      <c r="BF914" s="151"/>
      <c r="BG914" s="151"/>
      <c r="BH914" s="151"/>
    </row>
    <row r="915" spans="1:60" outlineLevel="1" x14ac:dyDescent="0.25">
      <c r="A915" s="158"/>
      <c r="B915" s="159"/>
      <c r="C915" s="192" t="s">
        <v>204</v>
      </c>
      <c r="D915" s="161"/>
      <c r="E915" s="162"/>
      <c r="F915" s="163"/>
      <c r="G915" s="163"/>
      <c r="H915" s="160"/>
      <c r="I915" s="160"/>
      <c r="J915" s="160"/>
      <c r="K915" s="160"/>
      <c r="L915" s="160"/>
      <c r="M915" s="160"/>
      <c r="N915" s="160"/>
      <c r="O915" s="160"/>
      <c r="P915" s="160"/>
      <c r="Q915" s="160"/>
      <c r="R915" s="160"/>
      <c r="S915" s="160"/>
      <c r="T915" s="160"/>
      <c r="U915" s="160"/>
      <c r="V915" s="160"/>
      <c r="W915" s="160"/>
      <c r="X915" s="160"/>
      <c r="Y915" s="151"/>
      <c r="Z915" s="151"/>
      <c r="AA915" s="151"/>
      <c r="AB915" s="151"/>
      <c r="AC915" s="151"/>
      <c r="AD915" s="151"/>
      <c r="AE915" s="151"/>
      <c r="AF915" s="151"/>
      <c r="AG915" s="151" t="s">
        <v>190</v>
      </c>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row>
    <row r="916" spans="1:60" outlineLevel="1" x14ac:dyDescent="0.25">
      <c r="A916" s="158"/>
      <c r="B916" s="159"/>
      <c r="C916" s="271" t="s">
        <v>913</v>
      </c>
      <c r="D916" s="272"/>
      <c r="E916" s="272"/>
      <c r="F916" s="272"/>
      <c r="G916" s="272"/>
      <c r="H916" s="160"/>
      <c r="I916" s="160"/>
      <c r="J916" s="160"/>
      <c r="K916" s="160"/>
      <c r="L916" s="160"/>
      <c r="M916" s="160"/>
      <c r="N916" s="160"/>
      <c r="O916" s="160"/>
      <c r="P916" s="160"/>
      <c r="Q916" s="160"/>
      <c r="R916" s="160"/>
      <c r="S916" s="160"/>
      <c r="T916" s="160"/>
      <c r="U916" s="160"/>
      <c r="V916" s="160"/>
      <c r="W916" s="160"/>
      <c r="X916" s="160"/>
      <c r="Y916" s="151"/>
      <c r="Z916" s="151"/>
      <c r="AA916" s="151"/>
      <c r="AB916" s="151"/>
      <c r="AC916" s="151"/>
      <c r="AD916" s="151"/>
      <c r="AE916" s="151"/>
      <c r="AF916" s="151"/>
      <c r="AG916" s="151" t="s">
        <v>190</v>
      </c>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row>
    <row r="917" spans="1:60" outlineLevel="1" x14ac:dyDescent="0.25">
      <c r="A917" s="158"/>
      <c r="B917" s="159"/>
      <c r="C917" s="271" t="s">
        <v>952</v>
      </c>
      <c r="D917" s="272"/>
      <c r="E917" s="272"/>
      <c r="F917" s="272"/>
      <c r="G917" s="272"/>
      <c r="H917" s="160"/>
      <c r="I917" s="160"/>
      <c r="J917" s="160"/>
      <c r="K917" s="160"/>
      <c r="L917" s="160"/>
      <c r="M917" s="160"/>
      <c r="N917" s="160"/>
      <c r="O917" s="160"/>
      <c r="P917" s="160"/>
      <c r="Q917" s="160"/>
      <c r="R917" s="160"/>
      <c r="S917" s="160"/>
      <c r="T917" s="160"/>
      <c r="U917" s="160"/>
      <c r="V917" s="160"/>
      <c r="W917" s="160"/>
      <c r="X917" s="160"/>
      <c r="Y917" s="151"/>
      <c r="Z917" s="151"/>
      <c r="AA917" s="151"/>
      <c r="AB917" s="151"/>
      <c r="AC917" s="151"/>
      <c r="AD917" s="151"/>
      <c r="AE917" s="151"/>
      <c r="AF917" s="151"/>
      <c r="AG917" s="151" t="s">
        <v>190</v>
      </c>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row>
    <row r="918" spans="1:60" outlineLevel="1" x14ac:dyDescent="0.25">
      <c r="A918" s="158"/>
      <c r="B918" s="159"/>
      <c r="C918" s="192" t="s">
        <v>204</v>
      </c>
      <c r="D918" s="161"/>
      <c r="E918" s="162"/>
      <c r="F918" s="163"/>
      <c r="G918" s="163"/>
      <c r="H918" s="160"/>
      <c r="I918" s="160"/>
      <c r="J918" s="160"/>
      <c r="K918" s="160"/>
      <c r="L918" s="160"/>
      <c r="M918" s="160"/>
      <c r="N918" s="160"/>
      <c r="O918" s="160"/>
      <c r="P918" s="160"/>
      <c r="Q918" s="160"/>
      <c r="R918" s="160"/>
      <c r="S918" s="160"/>
      <c r="T918" s="160"/>
      <c r="U918" s="160"/>
      <c r="V918" s="160"/>
      <c r="W918" s="160"/>
      <c r="X918" s="160"/>
      <c r="Y918" s="151"/>
      <c r="Z918" s="151"/>
      <c r="AA918" s="151"/>
      <c r="AB918" s="151"/>
      <c r="AC918" s="151"/>
      <c r="AD918" s="151"/>
      <c r="AE918" s="151"/>
      <c r="AF918" s="151"/>
      <c r="AG918" s="151" t="s">
        <v>190</v>
      </c>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row>
    <row r="919" spans="1:60" outlineLevel="1" x14ac:dyDescent="0.25">
      <c r="A919" s="158"/>
      <c r="B919" s="159"/>
      <c r="C919" s="271" t="s">
        <v>317</v>
      </c>
      <c r="D919" s="272"/>
      <c r="E919" s="272"/>
      <c r="F919" s="272"/>
      <c r="G919" s="272"/>
      <c r="H919" s="160"/>
      <c r="I919" s="160"/>
      <c r="J919" s="160"/>
      <c r="K919" s="160"/>
      <c r="L919" s="160"/>
      <c r="M919" s="160"/>
      <c r="N919" s="160"/>
      <c r="O919" s="160"/>
      <c r="P919" s="160"/>
      <c r="Q919" s="160"/>
      <c r="R919" s="160"/>
      <c r="S919" s="160"/>
      <c r="T919" s="160"/>
      <c r="U919" s="160"/>
      <c r="V919" s="160"/>
      <c r="W919" s="160"/>
      <c r="X919" s="160"/>
      <c r="Y919" s="151"/>
      <c r="Z919" s="151"/>
      <c r="AA919" s="151"/>
      <c r="AB919" s="151"/>
      <c r="AC919" s="151"/>
      <c r="AD919" s="151"/>
      <c r="AE919" s="151"/>
      <c r="AF919" s="151"/>
      <c r="AG919" s="151" t="s">
        <v>190</v>
      </c>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row>
    <row r="920" spans="1:60" outlineLevel="1" x14ac:dyDescent="0.25">
      <c r="A920" s="158"/>
      <c r="B920" s="159"/>
      <c r="C920" s="271" t="s">
        <v>953</v>
      </c>
      <c r="D920" s="272"/>
      <c r="E920" s="272"/>
      <c r="F920" s="272"/>
      <c r="G920" s="272"/>
      <c r="H920" s="160"/>
      <c r="I920" s="160"/>
      <c r="J920" s="160"/>
      <c r="K920" s="160"/>
      <c r="L920" s="160"/>
      <c r="M920" s="160"/>
      <c r="N920" s="160"/>
      <c r="O920" s="160"/>
      <c r="P920" s="160"/>
      <c r="Q920" s="160"/>
      <c r="R920" s="160"/>
      <c r="S920" s="160"/>
      <c r="T920" s="160"/>
      <c r="U920" s="160"/>
      <c r="V920" s="160"/>
      <c r="W920" s="160"/>
      <c r="X920" s="160"/>
      <c r="Y920" s="151"/>
      <c r="Z920" s="151"/>
      <c r="AA920" s="151"/>
      <c r="AB920" s="151"/>
      <c r="AC920" s="151"/>
      <c r="AD920" s="151"/>
      <c r="AE920" s="151"/>
      <c r="AF920" s="151"/>
      <c r="AG920" s="151" t="s">
        <v>190</v>
      </c>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row>
    <row r="921" spans="1:60" outlineLevel="1" x14ac:dyDescent="0.25">
      <c r="A921" s="158"/>
      <c r="B921" s="159"/>
      <c r="C921" s="271" t="s">
        <v>717</v>
      </c>
      <c r="D921" s="272"/>
      <c r="E921" s="272"/>
      <c r="F921" s="272"/>
      <c r="G921" s="272"/>
      <c r="H921" s="160"/>
      <c r="I921" s="160"/>
      <c r="J921" s="160"/>
      <c r="K921" s="160"/>
      <c r="L921" s="160"/>
      <c r="M921" s="160"/>
      <c r="N921" s="160"/>
      <c r="O921" s="160"/>
      <c r="P921" s="160"/>
      <c r="Q921" s="160"/>
      <c r="R921" s="160"/>
      <c r="S921" s="160"/>
      <c r="T921" s="160"/>
      <c r="U921" s="160"/>
      <c r="V921" s="160"/>
      <c r="W921" s="160"/>
      <c r="X921" s="160"/>
      <c r="Y921" s="151"/>
      <c r="Z921" s="151"/>
      <c r="AA921" s="151"/>
      <c r="AB921" s="151"/>
      <c r="AC921" s="151"/>
      <c r="AD921" s="151"/>
      <c r="AE921" s="151"/>
      <c r="AF921" s="151"/>
      <c r="AG921" s="151" t="s">
        <v>190</v>
      </c>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row>
    <row r="922" spans="1:60" outlineLevel="1" x14ac:dyDescent="0.25">
      <c r="A922" s="177">
        <v>94</v>
      </c>
      <c r="B922" s="178" t="s">
        <v>750</v>
      </c>
      <c r="C922" s="187" t="s">
        <v>751</v>
      </c>
      <c r="D922" s="179" t="s">
        <v>255</v>
      </c>
      <c r="E922" s="180">
        <v>1</v>
      </c>
      <c r="F922" s="181">
        <v>8640</v>
      </c>
      <c r="G922" s="182">
        <f>ROUND(E922*F922,2)</f>
        <v>8640</v>
      </c>
      <c r="H922" s="181"/>
      <c r="I922" s="182">
        <f>ROUND(E922*H922,2)</f>
        <v>0</v>
      </c>
      <c r="J922" s="181"/>
      <c r="K922" s="182">
        <f>ROUND(E922*J922,2)</f>
        <v>0</v>
      </c>
      <c r="L922" s="182">
        <v>21</v>
      </c>
      <c r="M922" s="182">
        <f>G922*(1+L922/100)</f>
        <v>10454.4</v>
      </c>
      <c r="N922" s="182">
        <v>1E-3</v>
      </c>
      <c r="O922" s="182">
        <f>ROUND(E922*N922,2)</f>
        <v>0</v>
      </c>
      <c r="P922" s="182">
        <v>0</v>
      </c>
      <c r="Q922" s="182">
        <f>ROUND(E922*P922,2)</f>
        <v>0</v>
      </c>
      <c r="R922" s="182"/>
      <c r="S922" s="182" t="s">
        <v>277</v>
      </c>
      <c r="T922" s="183" t="s">
        <v>186</v>
      </c>
      <c r="U922" s="160">
        <v>0</v>
      </c>
      <c r="V922" s="160">
        <f>ROUND(E922*U922,2)</f>
        <v>0</v>
      </c>
      <c r="W922" s="160"/>
      <c r="X922" s="160" t="s">
        <v>310</v>
      </c>
      <c r="Y922" s="151"/>
      <c r="Z922" s="151"/>
      <c r="AA922" s="151"/>
      <c r="AB922" s="151"/>
      <c r="AC922" s="151"/>
      <c r="AD922" s="151"/>
      <c r="AE922" s="151"/>
      <c r="AF922" s="151"/>
      <c r="AG922" s="151" t="s">
        <v>311</v>
      </c>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row>
    <row r="923" spans="1:60" outlineLevel="1" x14ac:dyDescent="0.25">
      <c r="A923" s="158"/>
      <c r="B923" s="159"/>
      <c r="C923" s="260" t="s">
        <v>716</v>
      </c>
      <c r="D923" s="261"/>
      <c r="E923" s="261"/>
      <c r="F923" s="261"/>
      <c r="G923" s="261"/>
      <c r="H923" s="160"/>
      <c r="I923" s="160"/>
      <c r="J923" s="160"/>
      <c r="K923" s="160"/>
      <c r="L923" s="160"/>
      <c r="M923" s="160"/>
      <c r="N923" s="160"/>
      <c r="O923" s="160"/>
      <c r="P923" s="160"/>
      <c r="Q923" s="160"/>
      <c r="R923" s="160"/>
      <c r="S923" s="160"/>
      <c r="T923" s="160"/>
      <c r="U923" s="160"/>
      <c r="V923" s="160"/>
      <c r="W923" s="160"/>
      <c r="X923" s="160"/>
      <c r="Y923" s="151"/>
      <c r="Z923" s="151"/>
      <c r="AA923" s="151"/>
      <c r="AB923" s="151"/>
      <c r="AC923" s="151"/>
      <c r="AD923" s="151"/>
      <c r="AE923" s="151"/>
      <c r="AF923" s="151"/>
      <c r="AG923" s="151" t="s">
        <v>190</v>
      </c>
      <c r="AH923" s="151"/>
      <c r="AI923" s="151"/>
      <c r="AJ923" s="151"/>
      <c r="AK923" s="151"/>
      <c r="AL923" s="151"/>
      <c r="AM923" s="151"/>
      <c r="AN923" s="151"/>
      <c r="AO923" s="151"/>
      <c r="AP923" s="151"/>
      <c r="AQ923" s="151"/>
      <c r="AR923" s="151"/>
      <c r="AS923" s="151"/>
      <c r="AT923" s="151"/>
      <c r="AU923" s="151"/>
      <c r="AV923" s="151"/>
      <c r="AW923" s="151"/>
      <c r="AX923" s="151"/>
      <c r="AY923" s="151"/>
      <c r="AZ923" s="151"/>
      <c r="BA923" s="184" t="str">
        <f>C923</f>
        <v>1.NP - přízemí, popis prvku a návrh na jeho opravu nebo restaurování viz D1.1.9 Tabulky truhlářských prvků</v>
      </c>
      <c r="BB923" s="151"/>
      <c r="BC923" s="151"/>
      <c r="BD923" s="151"/>
      <c r="BE923" s="151"/>
      <c r="BF923" s="151"/>
      <c r="BG923" s="151"/>
      <c r="BH923" s="151"/>
    </row>
    <row r="924" spans="1:60" outlineLevel="1" x14ac:dyDescent="0.25">
      <c r="A924" s="158"/>
      <c r="B924" s="159"/>
      <c r="C924" s="192" t="s">
        <v>204</v>
      </c>
      <c r="D924" s="161"/>
      <c r="E924" s="162"/>
      <c r="F924" s="163"/>
      <c r="G924" s="163"/>
      <c r="H924" s="160"/>
      <c r="I924" s="160"/>
      <c r="J924" s="160"/>
      <c r="K924" s="160"/>
      <c r="L924" s="160"/>
      <c r="M924" s="160"/>
      <c r="N924" s="160"/>
      <c r="O924" s="160"/>
      <c r="P924" s="160"/>
      <c r="Q924" s="160"/>
      <c r="R924" s="160"/>
      <c r="S924" s="160"/>
      <c r="T924" s="160"/>
      <c r="U924" s="160"/>
      <c r="V924" s="160"/>
      <c r="W924" s="160"/>
      <c r="X924" s="160"/>
      <c r="Y924" s="151"/>
      <c r="Z924" s="151"/>
      <c r="AA924" s="151"/>
      <c r="AB924" s="151"/>
      <c r="AC924" s="151"/>
      <c r="AD924" s="151"/>
      <c r="AE924" s="151"/>
      <c r="AF924" s="151"/>
      <c r="AG924" s="151" t="s">
        <v>190</v>
      </c>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row>
    <row r="925" spans="1:60" outlineLevel="1" x14ac:dyDescent="0.25">
      <c r="A925" s="158"/>
      <c r="B925" s="159"/>
      <c r="C925" s="271" t="s">
        <v>960</v>
      </c>
      <c r="D925" s="272"/>
      <c r="E925" s="272"/>
      <c r="F925" s="272"/>
      <c r="G925" s="272"/>
      <c r="H925" s="160"/>
      <c r="I925" s="160"/>
      <c r="J925" s="160"/>
      <c r="K925" s="160"/>
      <c r="L925" s="160"/>
      <c r="M925" s="160"/>
      <c r="N925" s="160"/>
      <c r="O925" s="160"/>
      <c r="P925" s="160"/>
      <c r="Q925" s="160"/>
      <c r="R925" s="160"/>
      <c r="S925" s="160"/>
      <c r="T925" s="160"/>
      <c r="U925" s="160"/>
      <c r="V925" s="160"/>
      <c r="W925" s="160"/>
      <c r="X925" s="160"/>
      <c r="Y925" s="151"/>
      <c r="Z925" s="151"/>
      <c r="AA925" s="151"/>
      <c r="AB925" s="151"/>
      <c r="AC925" s="151"/>
      <c r="AD925" s="151"/>
      <c r="AE925" s="151"/>
      <c r="AF925" s="151"/>
      <c r="AG925" s="151" t="s">
        <v>190</v>
      </c>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row>
    <row r="926" spans="1:60" outlineLevel="1" x14ac:dyDescent="0.25">
      <c r="A926" s="158"/>
      <c r="B926" s="159"/>
      <c r="C926" s="271" t="s">
        <v>961</v>
      </c>
      <c r="D926" s="272"/>
      <c r="E926" s="272"/>
      <c r="F926" s="272"/>
      <c r="G926" s="272"/>
      <c r="H926" s="160"/>
      <c r="I926" s="160"/>
      <c r="J926" s="160"/>
      <c r="K926" s="160"/>
      <c r="L926" s="160"/>
      <c r="M926" s="160"/>
      <c r="N926" s="160"/>
      <c r="O926" s="160"/>
      <c r="P926" s="160"/>
      <c r="Q926" s="160"/>
      <c r="R926" s="160"/>
      <c r="S926" s="160"/>
      <c r="T926" s="160"/>
      <c r="U926" s="160"/>
      <c r="V926" s="160"/>
      <c r="W926" s="160"/>
      <c r="X926" s="160"/>
      <c r="Y926" s="151"/>
      <c r="Z926" s="151"/>
      <c r="AA926" s="151"/>
      <c r="AB926" s="151"/>
      <c r="AC926" s="151"/>
      <c r="AD926" s="151"/>
      <c r="AE926" s="151"/>
      <c r="AF926" s="151"/>
      <c r="AG926" s="151" t="s">
        <v>190</v>
      </c>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row>
    <row r="927" spans="1:60" outlineLevel="1" x14ac:dyDescent="0.25">
      <c r="A927" s="158"/>
      <c r="B927" s="159"/>
      <c r="C927" s="271" t="s">
        <v>962</v>
      </c>
      <c r="D927" s="272"/>
      <c r="E927" s="272"/>
      <c r="F927" s="272"/>
      <c r="G927" s="272"/>
      <c r="H927" s="160"/>
      <c r="I927" s="160"/>
      <c r="J927" s="160"/>
      <c r="K927" s="160"/>
      <c r="L927" s="160"/>
      <c r="M927" s="160"/>
      <c r="N927" s="160"/>
      <c r="O927" s="160"/>
      <c r="P927" s="160"/>
      <c r="Q927" s="160"/>
      <c r="R927" s="160"/>
      <c r="S927" s="160"/>
      <c r="T927" s="160"/>
      <c r="U927" s="160"/>
      <c r="V927" s="160"/>
      <c r="W927" s="160"/>
      <c r="X927" s="160"/>
      <c r="Y927" s="151"/>
      <c r="Z927" s="151"/>
      <c r="AA927" s="151"/>
      <c r="AB927" s="151"/>
      <c r="AC927" s="151"/>
      <c r="AD927" s="151"/>
      <c r="AE927" s="151"/>
      <c r="AF927" s="151"/>
      <c r="AG927" s="151" t="s">
        <v>190</v>
      </c>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row>
    <row r="928" spans="1:60" outlineLevel="1" x14ac:dyDescent="0.25">
      <c r="A928" s="158"/>
      <c r="B928" s="159"/>
      <c r="C928" s="192" t="s">
        <v>204</v>
      </c>
      <c r="D928" s="161"/>
      <c r="E928" s="162"/>
      <c r="F928" s="163"/>
      <c r="G928" s="163"/>
      <c r="H928" s="160"/>
      <c r="I928" s="160"/>
      <c r="J928" s="160"/>
      <c r="K928" s="160"/>
      <c r="L928" s="160"/>
      <c r="M928" s="160"/>
      <c r="N928" s="160"/>
      <c r="O928" s="160"/>
      <c r="P928" s="160"/>
      <c r="Q928" s="160"/>
      <c r="R928" s="160"/>
      <c r="S928" s="160"/>
      <c r="T928" s="160"/>
      <c r="U928" s="160"/>
      <c r="V928" s="160"/>
      <c r="W928" s="160"/>
      <c r="X928" s="160"/>
      <c r="Y928" s="151"/>
      <c r="Z928" s="151"/>
      <c r="AA928" s="151"/>
      <c r="AB928" s="151"/>
      <c r="AC928" s="151"/>
      <c r="AD928" s="151"/>
      <c r="AE928" s="151"/>
      <c r="AF928" s="151"/>
      <c r="AG928" s="151" t="s">
        <v>190</v>
      </c>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row>
    <row r="929" spans="1:60" outlineLevel="1" x14ac:dyDescent="0.25">
      <c r="A929" s="158"/>
      <c r="B929" s="159"/>
      <c r="C929" s="271" t="s">
        <v>946</v>
      </c>
      <c r="D929" s="272"/>
      <c r="E929" s="272"/>
      <c r="F929" s="272"/>
      <c r="G929" s="272"/>
      <c r="H929" s="160"/>
      <c r="I929" s="160"/>
      <c r="J929" s="160"/>
      <c r="K929" s="160"/>
      <c r="L929" s="160"/>
      <c r="M929" s="160"/>
      <c r="N929" s="160"/>
      <c r="O929" s="160"/>
      <c r="P929" s="160"/>
      <c r="Q929" s="160"/>
      <c r="R929" s="160"/>
      <c r="S929" s="160"/>
      <c r="T929" s="160"/>
      <c r="U929" s="160"/>
      <c r="V929" s="160"/>
      <c r="W929" s="160"/>
      <c r="X929" s="160"/>
      <c r="Y929" s="151"/>
      <c r="Z929" s="151"/>
      <c r="AA929" s="151"/>
      <c r="AB929" s="151"/>
      <c r="AC929" s="151"/>
      <c r="AD929" s="151"/>
      <c r="AE929" s="151"/>
      <c r="AF929" s="151"/>
      <c r="AG929" s="151" t="s">
        <v>190</v>
      </c>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row>
    <row r="930" spans="1:60" outlineLevel="1" x14ac:dyDescent="0.25">
      <c r="A930" s="158"/>
      <c r="B930" s="159"/>
      <c r="C930" s="192" t="s">
        <v>204</v>
      </c>
      <c r="D930" s="161"/>
      <c r="E930" s="162"/>
      <c r="F930" s="163"/>
      <c r="G930" s="163"/>
      <c r="H930" s="160"/>
      <c r="I930" s="160"/>
      <c r="J930" s="160"/>
      <c r="K930" s="160"/>
      <c r="L930" s="160"/>
      <c r="M930" s="160"/>
      <c r="N930" s="160"/>
      <c r="O930" s="160"/>
      <c r="P930" s="160"/>
      <c r="Q930" s="160"/>
      <c r="R930" s="160"/>
      <c r="S930" s="160"/>
      <c r="T930" s="160"/>
      <c r="U930" s="160"/>
      <c r="V930" s="160"/>
      <c r="W930" s="160"/>
      <c r="X930" s="160"/>
      <c r="Y930" s="151"/>
      <c r="Z930" s="151"/>
      <c r="AA930" s="151"/>
      <c r="AB930" s="151"/>
      <c r="AC930" s="151"/>
      <c r="AD930" s="151"/>
      <c r="AE930" s="151"/>
      <c r="AF930" s="151"/>
      <c r="AG930" s="151" t="s">
        <v>190</v>
      </c>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row>
    <row r="931" spans="1:60" outlineLevel="1" x14ac:dyDescent="0.25">
      <c r="A931" s="158"/>
      <c r="B931" s="159"/>
      <c r="C931" s="271" t="s">
        <v>929</v>
      </c>
      <c r="D931" s="272"/>
      <c r="E931" s="272"/>
      <c r="F931" s="272"/>
      <c r="G931" s="272"/>
      <c r="H931" s="160"/>
      <c r="I931" s="160"/>
      <c r="J931" s="160"/>
      <c r="K931" s="160"/>
      <c r="L931" s="160"/>
      <c r="M931" s="160"/>
      <c r="N931" s="160"/>
      <c r="O931" s="160"/>
      <c r="P931" s="160"/>
      <c r="Q931" s="160"/>
      <c r="R931" s="160"/>
      <c r="S931" s="160"/>
      <c r="T931" s="160"/>
      <c r="U931" s="160"/>
      <c r="V931" s="160"/>
      <c r="W931" s="160"/>
      <c r="X931" s="160"/>
      <c r="Y931" s="151"/>
      <c r="Z931" s="151"/>
      <c r="AA931" s="151"/>
      <c r="AB931" s="151"/>
      <c r="AC931" s="151"/>
      <c r="AD931" s="151"/>
      <c r="AE931" s="151"/>
      <c r="AF931" s="151"/>
      <c r="AG931" s="151" t="s">
        <v>190</v>
      </c>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row>
    <row r="932" spans="1:60" outlineLevel="1" x14ac:dyDescent="0.25">
      <c r="A932" s="158"/>
      <c r="B932" s="159"/>
      <c r="C932" s="271" t="s">
        <v>802</v>
      </c>
      <c r="D932" s="272"/>
      <c r="E932" s="272"/>
      <c r="F932" s="272"/>
      <c r="G932" s="272"/>
      <c r="H932" s="160"/>
      <c r="I932" s="160"/>
      <c r="J932" s="160"/>
      <c r="K932" s="160"/>
      <c r="L932" s="160"/>
      <c r="M932" s="160"/>
      <c r="N932" s="160"/>
      <c r="O932" s="160"/>
      <c r="P932" s="160"/>
      <c r="Q932" s="160"/>
      <c r="R932" s="160"/>
      <c r="S932" s="160"/>
      <c r="T932" s="160"/>
      <c r="U932" s="160"/>
      <c r="V932" s="160"/>
      <c r="W932" s="160"/>
      <c r="X932" s="160"/>
      <c r="Y932" s="151"/>
      <c r="Z932" s="151"/>
      <c r="AA932" s="151"/>
      <c r="AB932" s="151"/>
      <c r="AC932" s="151"/>
      <c r="AD932" s="151"/>
      <c r="AE932" s="151"/>
      <c r="AF932" s="151"/>
      <c r="AG932" s="151" t="s">
        <v>190</v>
      </c>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row>
    <row r="933" spans="1:60" ht="21" outlineLevel="1" x14ac:dyDescent="0.25">
      <c r="A933" s="158"/>
      <c r="B933" s="159"/>
      <c r="C933" s="271" t="s">
        <v>963</v>
      </c>
      <c r="D933" s="272"/>
      <c r="E933" s="272"/>
      <c r="F933" s="272"/>
      <c r="G933" s="272"/>
      <c r="H933" s="160"/>
      <c r="I933" s="160"/>
      <c r="J933" s="160"/>
      <c r="K933" s="160"/>
      <c r="L933" s="160"/>
      <c r="M933" s="160"/>
      <c r="N933" s="160"/>
      <c r="O933" s="160"/>
      <c r="P933" s="160"/>
      <c r="Q933" s="160"/>
      <c r="R933" s="160"/>
      <c r="S933" s="160"/>
      <c r="T933" s="160"/>
      <c r="U933" s="160"/>
      <c r="V933" s="160"/>
      <c r="W933" s="160"/>
      <c r="X933" s="160"/>
      <c r="Y933" s="151"/>
      <c r="Z933" s="151"/>
      <c r="AA933" s="151"/>
      <c r="AB933" s="151"/>
      <c r="AC933" s="151"/>
      <c r="AD933" s="151"/>
      <c r="AE933" s="151"/>
      <c r="AF933" s="151"/>
      <c r="AG933" s="151" t="s">
        <v>190</v>
      </c>
      <c r="AH933" s="151"/>
      <c r="AI933" s="151"/>
      <c r="AJ933" s="151"/>
      <c r="AK933" s="151"/>
      <c r="AL933" s="151"/>
      <c r="AM933" s="151"/>
      <c r="AN933" s="151"/>
      <c r="AO933" s="151"/>
      <c r="AP933" s="151"/>
      <c r="AQ933" s="151"/>
      <c r="AR933" s="151"/>
      <c r="AS933" s="151"/>
      <c r="AT933" s="151"/>
      <c r="AU933" s="151"/>
      <c r="AV933" s="151"/>
      <c r="AW933" s="151"/>
      <c r="AX933" s="151"/>
      <c r="AY933" s="151"/>
      <c r="AZ933" s="151"/>
      <c r="BA933" s="184" t="str">
        <f>C933</f>
        <v>Trámová dřevěná zárubeň sestávající z dvojice stojek a překladu s přesahem na obou stranách. Zárubeň obsahuje dva kované háky (trny) a kované oko pro petlici. Fragmenty bílého nápisu na překladu, jinak dřevo bez povrchové úpravy.</v>
      </c>
      <c r="BB933" s="151"/>
      <c r="BC933" s="151"/>
      <c r="BD933" s="151"/>
      <c r="BE933" s="151"/>
      <c r="BF933" s="151"/>
      <c r="BG933" s="151"/>
      <c r="BH933" s="151"/>
    </row>
    <row r="934" spans="1:60" outlineLevel="1" x14ac:dyDescent="0.25">
      <c r="A934" s="158"/>
      <c r="B934" s="159"/>
      <c r="C934" s="192" t="s">
        <v>204</v>
      </c>
      <c r="D934" s="161"/>
      <c r="E934" s="162"/>
      <c r="F934" s="163"/>
      <c r="G934" s="163"/>
      <c r="H934" s="160"/>
      <c r="I934" s="160"/>
      <c r="J934" s="160"/>
      <c r="K934" s="160"/>
      <c r="L934" s="160"/>
      <c r="M934" s="160"/>
      <c r="N934" s="160"/>
      <c r="O934" s="160"/>
      <c r="P934" s="160"/>
      <c r="Q934" s="160"/>
      <c r="R934" s="160"/>
      <c r="S934" s="160"/>
      <c r="T934" s="160"/>
      <c r="U934" s="160"/>
      <c r="V934" s="160"/>
      <c r="W934" s="160"/>
      <c r="X934" s="160"/>
      <c r="Y934" s="151"/>
      <c r="Z934" s="151"/>
      <c r="AA934" s="151"/>
      <c r="AB934" s="151"/>
      <c r="AC934" s="151"/>
      <c r="AD934" s="151"/>
      <c r="AE934" s="151"/>
      <c r="AF934" s="151"/>
      <c r="AG934" s="151" t="s">
        <v>190</v>
      </c>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row>
    <row r="935" spans="1:60" outlineLevel="1" x14ac:dyDescent="0.25">
      <c r="A935" s="158"/>
      <c r="B935" s="159"/>
      <c r="C935" s="271" t="s">
        <v>964</v>
      </c>
      <c r="D935" s="272"/>
      <c r="E935" s="272"/>
      <c r="F935" s="272"/>
      <c r="G935" s="272"/>
      <c r="H935" s="160"/>
      <c r="I935" s="160"/>
      <c r="J935" s="160"/>
      <c r="K935" s="160"/>
      <c r="L935" s="160"/>
      <c r="M935" s="160"/>
      <c r="N935" s="160"/>
      <c r="O935" s="160"/>
      <c r="P935" s="160"/>
      <c r="Q935" s="160"/>
      <c r="R935" s="160"/>
      <c r="S935" s="160"/>
      <c r="T935" s="160"/>
      <c r="U935" s="160"/>
      <c r="V935" s="160"/>
      <c r="W935" s="160"/>
      <c r="X935" s="160"/>
      <c r="Y935" s="151"/>
      <c r="Z935" s="151"/>
      <c r="AA935" s="151"/>
      <c r="AB935" s="151"/>
      <c r="AC935" s="151"/>
      <c r="AD935" s="151"/>
      <c r="AE935" s="151"/>
      <c r="AF935" s="151"/>
      <c r="AG935" s="151" t="s">
        <v>190</v>
      </c>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row>
    <row r="936" spans="1:60" outlineLevel="1" x14ac:dyDescent="0.25">
      <c r="A936" s="158"/>
      <c r="B936" s="159"/>
      <c r="C936" s="271" t="s">
        <v>965</v>
      </c>
      <c r="D936" s="272"/>
      <c r="E936" s="272"/>
      <c r="F936" s="272"/>
      <c r="G936" s="272"/>
      <c r="H936" s="160"/>
      <c r="I936" s="160"/>
      <c r="J936" s="160"/>
      <c r="K936" s="160"/>
      <c r="L936" s="160"/>
      <c r="M936" s="160"/>
      <c r="N936" s="160"/>
      <c r="O936" s="160"/>
      <c r="P936" s="160"/>
      <c r="Q936" s="160"/>
      <c r="R936" s="160"/>
      <c r="S936" s="160"/>
      <c r="T936" s="160"/>
      <c r="U936" s="160"/>
      <c r="V936" s="160"/>
      <c r="W936" s="160"/>
      <c r="X936" s="160"/>
      <c r="Y936" s="151"/>
      <c r="Z936" s="151"/>
      <c r="AA936" s="151"/>
      <c r="AB936" s="151"/>
      <c r="AC936" s="151"/>
      <c r="AD936" s="151"/>
      <c r="AE936" s="151"/>
      <c r="AF936" s="151"/>
      <c r="AG936" s="151" t="s">
        <v>190</v>
      </c>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row>
    <row r="937" spans="1:60" outlineLevel="1" x14ac:dyDescent="0.25">
      <c r="A937" s="158"/>
      <c r="B937" s="159"/>
      <c r="C937" s="192" t="s">
        <v>204</v>
      </c>
      <c r="D937" s="161"/>
      <c r="E937" s="162"/>
      <c r="F937" s="163"/>
      <c r="G937" s="163"/>
      <c r="H937" s="160"/>
      <c r="I937" s="160"/>
      <c r="J937" s="160"/>
      <c r="K937" s="160"/>
      <c r="L937" s="160"/>
      <c r="M937" s="160"/>
      <c r="N937" s="160"/>
      <c r="O937" s="160"/>
      <c r="P937" s="160"/>
      <c r="Q937" s="160"/>
      <c r="R937" s="160"/>
      <c r="S937" s="160"/>
      <c r="T937" s="160"/>
      <c r="U937" s="160"/>
      <c r="V937" s="160"/>
      <c r="W937" s="160"/>
      <c r="X937" s="160"/>
      <c r="Y937" s="151"/>
      <c r="Z937" s="151"/>
      <c r="AA937" s="151"/>
      <c r="AB937" s="151"/>
      <c r="AC937" s="151"/>
      <c r="AD937" s="151"/>
      <c r="AE937" s="151"/>
      <c r="AF937" s="151"/>
      <c r="AG937" s="151" t="s">
        <v>190</v>
      </c>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row>
    <row r="938" spans="1:60" outlineLevel="1" x14ac:dyDescent="0.25">
      <c r="A938" s="158"/>
      <c r="B938" s="159"/>
      <c r="C938" s="271" t="s">
        <v>966</v>
      </c>
      <c r="D938" s="272"/>
      <c r="E938" s="272"/>
      <c r="F938" s="272"/>
      <c r="G938" s="272"/>
      <c r="H938" s="160"/>
      <c r="I938" s="160"/>
      <c r="J938" s="160"/>
      <c r="K938" s="160"/>
      <c r="L938" s="160"/>
      <c r="M938" s="160"/>
      <c r="N938" s="160"/>
      <c r="O938" s="160"/>
      <c r="P938" s="160"/>
      <c r="Q938" s="160"/>
      <c r="R938" s="160"/>
      <c r="S938" s="160"/>
      <c r="T938" s="160"/>
      <c r="U938" s="160"/>
      <c r="V938" s="160"/>
      <c r="W938" s="160"/>
      <c r="X938" s="160"/>
      <c r="Y938" s="151"/>
      <c r="Z938" s="151"/>
      <c r="AA938" s="151"/>
      <c r="AB938" s="151"/>
      <c r="AC938" s="151"/>
      <c r="AD938" s="151"/>
      <c r="AE938" s="151"/>
      <c r="AF938" s="151"/>
      <c r="AG938" s="151" t="s">
        <v>190</v>
      </c>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row>
    <row r="939" spans="1:60" outlineLevel="1" x14ac:dyDescent="0.25">
      <c r="A939" s="158"/>
      <c r="B939" s="159"/>
      <c r="C939" s="271" t="s">
        <v>941</v>
      </c>
      <c r="D939" s="272"/>
      <c r="E939" s="272"/>
      <c r="F939" s="272"/>
      <c r="G939" s="272"/>
      <c r="H939" s="160"/>
      <c r="I939" s="160"/>
      <c r="J939" s="160"/>
      <c r="K939" s="160"/>
      <c r="L939" s="160"/>
      <c r="M939" s="160"/>
      <c r="N939" s="160"/>
      <c r="O939" s="160"/>
      <c r="P939" s="160"/>
      <c r="Q939" s="160"/>
      <c r="R939" s="160"/>
      <c r="S939" s="160"/>
      <c r="T939" s="160"/>
      <c r="U939" s="160"/>
      <c r="V939" s="160"/>
      <c r="W939" s="160"/>
      <c r="X939" s="160"/>
      <c r="Y939" s="151"/>
      <c r="Z939" s="151"/>
      <c r="AA939" s="151"/>
      <c r="AB939" s="151"/>
      <c r="AC939" s="151"/>
      <c r="AD939" s="151"/>
      <c r="AE939" s="151"/>
      <c r="AF939" s="151"/>
      <c r="AG939" s="151" t="s">
        <v>190</v>
      </c>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row>
    <row r="940" spans="1:60" outlineLevel="1" x14ac:dyDescent="0.25">
      <c r="A940" s="158"/>
      <c r="B940" s="159"/>
      <c r="C940" s="271" t="s">
        <v>967</v>
      </c>
      <c r="D940" s="272"/>
      <c r="E940" s="272"/>
      <c r="F940" s="272"/>
      <c r="G940" s="272"/>
      <c r="H940" s="160"/>
      <c r="I940" s="160"/>
      <c r="J940" s="160"/>
      <c r="K940" s="160"/>
      <c r="L940" s="160"/>
      <c r="M940" s="160"/>
      <c r="N940" s="160"/>
      <c r="O940" s="160"/>
      <c r="P940" s="160"/>
      <c r="Q940" s="160"/>
      <c r="R940" s="160"/>
      <c r="S940" s="160"/>
      <c r="T940" s="160"/>
      <c r="U940" s="160"/>
      <c r="V940" s="160"/>
      <c r="W940" s="160"/>
      <c r="X940" s="160"/>
      <c r="Y940" s="151"/>
      <c r="Z940" s="151"/>
      <c r="AA940" s="151"/>
      <c r="AB940" s="151"/>
      <c r="AC940" s="151"/>
      <c r="AD940" s="151"/>
      <c r="AE940" s="151"/>
      <c r="AF940" s="151"/>
      <c r="AG940" s="151" t="s">
        <v>190</v>
      </c>
      <c r="AH940" s="151"/>
      <c r="AI940" s="151"/>
      <c r="AJ940" s="151"/>
      <c r="AK940" s="151"/>
      <c r="AL940" s="151"/>
      <c r="AM940" s="151"/>
      <c r="AN940" s="151"/>
      <c r="AO940" s="151"/>
      <c r="AP940" s="151"/>
      <c r="AQ940" s="151"/>
      <c r="AR940" s="151"/>
      <c r="AS940" s="151"/>
      <c r="AT940" s="151"/>
      <c r="AU940" s="151"/>
      <c r="AV940" s="151"/>
      <c r="AW940" s="151"/>
      <c r="AX940" s="151"/>
      <c r="AY940" s="151"/>
      <c r="AZ940" s="151"/>
      <c r="BA940" s="184" t="str">
        <f>C940</f>
        <v>Lokální sanace bezbarvým ochranným fungicidním prostředkem proti dřevokazným škůdcům a plísním, jinak bez úpravy</v>
      </c>
      <c r="BB940" s="151"/>
      <c r="BC940" s="151"/>
      <c r="BD940" s="151"/>
      <c r="BE940" s="151"/>
      <c r="BF940" s="151"/>
      <c r="BG940" s="151"/>
      <c r="BH940" s="151"/>
    </row>
    <row r="941" spans="1:60" outlineLevel="1" x14ac:dyDescent="0.25">
      <c r="A941" s="158"/>
      <c r="B941" s="159"/>
      <c r="C941" s="271" t="s">
        <v>717</v>
      </c>
      <c r="D941" s="272"/>
      <c r="E941" s="272"/>
      <c r="F941" s="272"/>
      <c r="G941" s="272"/>
      <c r="H941" s="160"/>
      <c r="I941" s="160"/>
      <c r="J941" s="160"/>
      <c r="K941" s="160"/>
      <c r="L941" s="160"/>
      <c r="M941" s="160"/>
      <c r="N941" s="160"/>
      <c r="O941" s="160"/>
      <c r="P941" s="160"/>
      <c r="Q941" s="160"/>
      <c r="R941" s="160"/>
      <c r="S941" s="160"/>
      <c r="T941" s="160"/>
      <c r="U941" s="160"/>
      <c r="V941" s="160"/>
      <c r="W941" s="160"/>
      <c r="X941" s="160"/>
      <c r="Y941" s="151"/>
      <c r="Z941" s="151"/>
      <c r="AA941" s="151"/>
      <c r="AB941" s="151"/>
      <c r="AC941" s="151"/>
      <c r="AD941" s="151"/>
      <c r="AE941" s="151"/>
      <c r="AF941" s="151"/>
      <c r="AG941" s="151" t="s">
        <v>190</v>
      </c>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row>
    <row r="942" spans="1:60" outlineLevel="1" x14ac:dyDescent="0.25">
      <c r="A942" s="158"/>
      <c r="B942" s="159"/>
      <c r="C942" s="271" t="s">
        <v>752</v>
      </c>
      <c r="D942" s="272"/>
      <c r="E942" s="272"/>
      <c r="F942" s="272"/>
      <c r="G942" s="272"/>
      <c r="H942" s="160"/>
      <c r="I942" s="160"/>
      <c r="J942" s="160"/>
      <c r="K942" s="160"/>
      <c r="L942" s="160"/>
      <c r="M942" s="160"/>
      <c r="N942" s="160"/>
      <c r="O942" s="160"/>
      <c r="P942" s="160"/>
      <c r="Q942" s="160"/>
      <c r="R942" s="160"/>
      <c r="S942" s="160"/>
      <c r="T942" s="160"/>
      <c r="U942" s="160"/>
      <c r="V942" s="160"/>
      <c r="W942" s="160"/>
      <c r="X942" s="160"/>
      <c r="Y942" s="151"/>
      <c r="Z942" s="151"/>
      <c r="AA942" s="151"/>
      <c r="AB942" s="151"/>
      <c r="AC942" s="151"/>
      <c r="AD942" s="151"/>
      <c r="AE942" s="151"/>
      <c r="AF942" s="151"/>
      <c r="AG942" s="151" t="s">
        <v>190</v>
      </c>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row>
    <row r="943" spans="1:60" ht="20.399999999999999" outlineLevel="1" x14ac:dyDescent="0.25">
      <c r="A943" s="177">
        <v>95</v>
      </c>
      <c r="B943" s="178" t="s">
        <v>753</v>
      </c>
      <c r="C943" s="187" t="s">
        <v>754</v>
      </c>
      <c r="D943" s="179" t="s">
        <v>255</v>
      </c>
      <c r="E943" s="180">
        <v>1</v>
      </c>
      <c r="F943" s="181">
        <v>6144</v>
      </c>
      <c r="G943" s="182">
        <f>ROUND(E943*F943,2)</f>
        <v>6144</v>
      </c>
      <c r="H943" s="181"/>
      <c r="I943" s="182">
        <f>ROUND(E943*H943,2)</f>
        <v>0</v>
      </c>
      <c r="J943" s="181"/>
      <c r="K943" s="182">
        <f>ROUND(E943*J943,2)</f>
        <v>0</v>
      </c>
      <c r="L943" s="182">
        <v>21</v>
      </c>
      <c r="M943" s="182">
        <f>G943*(1+L943/100)</f>
        <v>7434.24</v>
      </c>
      <c r="N943" s="182">
        <v>1E-3</v>
      </c>
      <c r="O943" s="182">
        <f>ROUND(E943*N943,2)</f>
        <v>0</v>
      </c>
      <c r="P943" s="182">
        <v>0</v>
      </c>
      <c r="Q943" s="182">
        <f>ROUND(E943*P943,2)</f>
        <v>0</v>
      </c>
      <c r="R943" s="182"/>
      <c r="S943" s="182" t="s">
        <v>277</v>
      </c>
      <c r="T943" s="183" t="s">
        <v>186</v>
      </c>
      <c r="U943" s="160">
        <v>0</v>
      </c>
      <c r="V943" s="160">
        <f>ROUND(E943*U943,2)</f>
        <v>0</v>
      </c>
      <c r="W943" s="160"/>
      <c r="X943" s="160" t="s">
        <v>310</v>
      </c>
      <c r="Y943" s="151"/>
      <c r="Z943" s="151"/>
      <c r="AA943" s="151"/>
      <c r="AB943" s="151"/>
      <c r="AC943" s="151"/>
      <c r="AD943" s="151"/>
      <c r="AE943" s="151"/>
      <c r="AF943" s="151"/>
      <c r="AG943" s="151" t="s">
        <v>311</v>
      </c>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row>
    <row r="944" spans="1:60" outlineLevel="1" x14ac:dyDescent="0.25">
      <c r="A944" s="158"/>
      <c r="B944" s="159"/>
      <c r="C944" s="260" t="s">
        <v>716</v>
      </c>
      <c r="D944" s="261"/>
      <c r="E944" s="261"/>
      <c r="F944" s="261"/>
      <c r="G944" s="261"/>
      <c r="H944" s="160"/>
      <c r="I944" s="160"/>
      <c r="J944" s="160"/>
      <c r="K944" s="160"/>
      <c r="L944" s="160"/>
      <c r="M944" s="160"/>
      <c r="N944" s="160"/>
      <c r="O944" s="160"/>
      <c r="P944" s="160"/>
      <c r="Q944" s="160"/>
      <c r="R944" s="160"/>
      <c r="S944" s="160"/>
      <c r="T944" s="160"/>
      <c r="U944" s="160"/>
      <c r="V944" s="160"/>
      <c r="W944" s="160"/>
      <c r="X944" s="160"/>
      <c r="Y944" s="151"/>
      <c r="Z944" s="151"/>
      <c r="AA944" s="151"/>
      <c r="AB944" s="151"/>
      <c r="AC944" s="151"/>
      <c r="AD944" s="151"/>
      <c r="AE944" s="151"/>
      <c r="AF944" s="151"/>
      <c r="AG944" s="151" t="s">
        <v>190</v>
      </c>
      <c r="AH944" s="151"/>
      <c r="AI944" s="151"/>
      <c r="AJ944" s="151"/>
      <c r="AK944" s="151"/>
      <c r="AL944" s="151"/>
      <c r="AM944" s="151"/>
      <c r="AN944" s="151"/>
      <c r="AO944" s="151"/>
      <c r="AP944" s="151"/>
      <c r="AQ944" s="151"/>
      <c r="AR944" s="151"/>
      <c r="AS944" s="151"/>
      <c r="AT944" s="151"/>
      <c r="AU944" s="151"/>
      <c r="AV944" s="151"/>
      <c r="AW944" s="151"/>
      <c r="AX944" s="151"/>
      <c r="AY944" s="151"/>
      <c r="AZ944" s="151"/>
      <c r="BA944" s="184" t="str">
        <f>C944</f>
        <v>1.NP - přízemí, popis prvku a návrh na jeho opravu nebo restaurování viz D1.1.9 Tabulky truhlářských prvků</v>
      </c>
      <c r="BB944" s="151"/>
      <c r="BC944" s="151"/>
      <c r="BD944" s="151"/>
      <c r="BE944" s="151"/>
      <c r="BF944" s="151"/>
      <c r="BG944" s="151"/>
      <c r="BH944" s="151"/>
    </row>
    <row r="945" spans="1:60" outlineLevel="1" x14ac:dyDescent="0.25">
      <c r="A945" s="158"/>
      <c r="B945" s="159"/>
      <c r="C945" s="192" t="s">
        <v>204</v>
      </c>
      <c r="D945" s="161"/>
      <c r="E945" s="162"/>
      <c r="F945" s="163"/>
      <c r="G945" s="163"/>
      <c r="H945" s="160"/>
      <c r="I945" s="160"/>
      <c r="J945" s="160"/>
      <c r="K945" s="160"/>
      <c r="L945" s="160"/>
      <c r="M945" s="160"/>
      <c r="N945" s="160"/>
      <c r="O945" s="160"/>
      <c r="P945" s="160"/>
      <c r="Q945" s="160"/>
      <c r="R945" s="160"/>
      <c r="S945" s="160"/>
      <c r="T945" s="160"/>
      <c r="U945" s="160"/>
      <c r="V945" s="160"/>
      <c r="W945" s="160"/>
      <c r="X945" s="160"/>
      <c r="Y945" s="151"/>
      <c r="Z945" s="151"/>
      <c r="AA945" s="151"/>
      <c r="AB945" s="151"/>
      <c r="AC945" s="151"/>
      <c r="AD945" s="151"/>
      <c r="AE945" s="151"/>
      <c r="AF945" s="151"/>
      <c r="AG945" s="151" t="s">
        <v>190</v>
      </c>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row>
    <row r="946" spans="1:60" outlineLevel="1" x14ac:dyDescent="0.25">
      <c r="A946" s="158"/>
      <c r="B946" s="159"/>
      <c r="C946" s="271" t="s">
        <v>968</v>
      </c>
      <c r="D946" s="272"/>
      <c r="E946" s="272"/>
      <c r="F946" s="272"/>
      <c r="G946" s="272"/>
      <c r="H946" s="160"/>
      <c r="I946" s="160"/>
      <c r="J946" s="160"/>
      <c r="K946" s="160"/>
      <c r="L946" s="160"/>
      <c r="M946" s="160"/>
      <c r="N946" s="160"/>
      <c r="O946" s="160"/>
      <c r="P946" s="160"/>
      <c r="Q946" s="160"/>
      <c r="R946" s="160"/>
      <c r="S946" s="160"/>
      <c r="T946" s="160"/>
      <c r="U946" s="160"/>
      <c r="V946" s="160"/>
      <c r="W946" s="160"/>
      <c r="X946" s="160"/>
      <c r="Y946" s="151"/>
      <c r="Z946" s="151"/>
      <c r="AA946" s="151"/>
      <c r="AB946" s="151"/>
      <c r="AC946" s="151"/>
      <c r="AD946" s="151"/>
      <c r="AE946" s="151"/>
      <c r="AF946" s="151"/>
      <c r="AG946" s="151" t="s">
        <v>190</v>
      </c>
      <c r="AH946" s="151"/>
      <c r="AI946" s="151"/>
      <c r="AJ946" s="151"/>
      <c r="AK946" s="151"/>
      <c r="AL946" s="151"/>
      <c r="AM946" s="151"/>
      <c r="AN946" s="151"/>
      <c r="AO946" s="151"/>
      <c r="AP946" s="151"/>
      <c r="AQ946" s="151"/>
      <c r="AR946" s="151"/>
      <c r="AS946" s="151"/>
      <c r="AT946" s="151"/>
      <c r="AU946" s="151"/>
      <c r="AV946" s="151"/>
      <c r="AW946" s="151"/>
      <c r="AX946" s="151"/>
      <c r="AY946" s="151"/>
      <c r="AZ946" s="151"/>
      <c r="BA946" s="184" t="str">
        <f>C946</f>
        <v>Stávající okno jednoduché, šestitabulkové, pevně vsazené s otvíravým větracím křídlem v jižní stěně DJ_102</v>
      </c>
      <c r="BB946" s="151"/>
      <c r="BC946" s="151"/>
      <c r="BD946" s="151"/>
      <c r="BE946" s="151"/>
      <c r="BF946" s="151"/>
      <c r="BG946" s="151"/>
      <c r="BH946" s="151"/>
    </row>
    <row r="947" spans="1:60" outlineLevel="1" x14ac:dyDescent="0.25">
      <c r="A947" s="158"/>
      <c r="B947" s="159"/>
      <c r="C947" s="271" t="s">
        <v>969</v>
      </c>
      <c r="D947" s="272"/>
      <c r="E947" s="272"/>
      <c r="F947" s="272"/>
      <c r="G947" s="272"/>
      <c r="H947" s="160"/>
      <c r="I947" s="160"/>
      <c r="J947" s="160"/>
      <c r="K947" s="160"/>
      <c r="L947" s="160"/>
      <c r="M947" s="160"/>
      <c r="N947" s="160"/>
      <c r="O947" s="160"/>
      <c r="P947" s="160"/>
      <c r="Q947" s="160"/>
      <c r="R947" s="160"/>
      <c r="S947" s="160"/>
      <c r="T947" s="160"/>
      <c r="U947" s="160"/>
      <c r="V947" s="160"/>
      <c r="W947" s="160"/>
      <c r="X947" s="160"/>
      <c r="Y947" s="151"/>
      <c r="Z947" s="151"/>
      <c r="AA947" s="151"/>
      <c r="AB947" s="151"/>
      <c r="AC947" s="151"/>
      <c r="AD947" s="151"/>
      <c r="AE947" s="151"/>
      <c r="AF947" s="151"/>
      <c r="AG947" s="151" t="s">
        <v>190</v>
      </c>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row>
    <row r="948" spans="1:60" outlineLevel="1" x14ac:dyDescent="0.25">
      <c r="A948" s="158"/>
      <c r="B948" s="159"/>
      <c r="C948" s="192" t="s">
        <v>204</v>
      </c>
      <c r="D948" s="161"/>
      <c r="E948" s="162"/>
      <c r="F948" s="163"/>
      <c r="G948" s="163"/>
      <c r="H948" s="160"/>
      <c r="I948" s="160"/>
      <c r="J948" s="160"/>
      <c r="K948" s="160"/>
      <c r="L948" s="160"/>
      <c r="M948" s="160"/>
      <c r="N948" s="160"/>
      <c r="O948" s="160"/>
      <c r="P948" s="160"/>
      <c r="Q948" s="160"/>
      <c r="R948" s="160"/>
      <c r="S948" s="160"/>
      <c r="T948" s="160"/>
      <c r="U948" s="160"/>
      <c r="V948" s="160"/>
      <c r="W948" s="160"/>
      <c r="X948" s="160"/>
      <c r="Y948" s="151"/>
      <c r="Z948" s="151"/>
      <c r="AA948" s="151"/>
      <c r="AB948" s="151"/>
      <c r="AC948" s="151"/>
      <c r="AD948" s="151"/>
      <c r="AE948" s="151"/>
      <c r="AF948" s="151"/>
      <c r="AG948" s="151" t="s">
        <v>190</v>
      </c>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row>
    <row r="949" spans="1:60" outlineLevel="1" x14ac:dyDescent="0.25">
      <c r="A949" s="158"/>
      <c r="B949" s="159"/>
      <c r="C949" s="271" t="s">
        <v>946</v>
      </c>
      <c r="D949" s="272"/>
      <c r="E949" s="272"/>
      <c r="F949" s="272"/>
      <c r="G949" s="272"/>
      <c r="H949" s="160"/>
      <c r="I949" s="160"/>
      <c r="J949" s="160"/>
      <c r="K949" s="160"/>
      <c r="L949" s="160"/>
      <c r="M949" s="160"/>
      <c r="N949" s="160"/>
      <c r="O949" s="160"/>
      <c r="P949" s="160"/>
      <c r="Q949" s="160"/>
      <c r="R949" s="160"/>
      <c r="S949" s="160"/>
      <c r="T949" s="160"/>
      <c r="U949" s="160"/>
      <c r="V949" s="160"/>
      <c r="W949" s="160"/>
      <c r="X949" s="160"/>
      <c r="Y949" s="151"/>
      <c r="Z949" s="151"/>
      <c r="AA949" s="151"/>
      <c r="AB949" s="151"/>
      <c r="AC949" s="151"/>
      <c r="AD949" s="151"/>
      <c r="AE949" s="151"/>
      <c r="AF949" s="151"/>
      <c r="AG949" s="151" t="s">
        <v>190</v>
      </c>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row>
    <row r="950" spans="1:60" outlineLevel="1" x14ac:dyDescent="0.25">
      <c r="A950" s="158"/>
      <c r="B950" s="159"/>
      <c r="C950" s="192" t="s">
        <v>204</v>
      </c>
      <c r="D950" s="161"/>
      <c r="E950" s="162"/>
      <c r="F950" s="163"/>
      <c r="G950" s="163"/>
      <c r="H950" s="160"/>
      <c r="I950" s="160"/>
      <c r="J950" s="160"/>
      <c r="K950" s="160"/>
      <c r="L950" s="160"/>
      <c r="M950" s="160"/>
      <c r="N950" s="160"/>
      <c r="O950" s="160"/>
      <c r="P950" s="160"/>
      <c r="Q950" s="160"/>
      <c r="R950" s="160"/>
      <c r="S950" s="160"/>
      <c r="T950" s="160"/>
      <c r="U950" s="160"/>
      <c r="V950" s="160"/>
      <c r="W950" s="160"/>
      <c r="X950" s="160"/>
      <c r="Y950" s="151"/>
      <c r="Z950" s="151"/>
      <c r="AA950" s="151"/>
      <c r="AB950" s="151"/>
      <c r="AC950" s="151"/>
      <c r="AD950" s="151"/>
      <c r="AE950" s="151"/>
      <c r="AF950" s="151"/>
      <c r="AG950" s="151" t="s">
        <v>190</v>
      </c>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row>
    <row r="951" spans="1:60" outlineLevel="1" x14ac:dyDescent="0.25">
      <c r="A951" s="158"/>
      <c r="B951" s="159"/>
      <c r="C951" s="271" t="s">
        <v>771</v>
      </c>
      <c r="D951" s="272"/>
      <c r="E951" s="272"/>
      <c r="F951" s="272"/>
      <c r="G951" s="272"/>
      <c r="H951" s="160"/>
      <c r="I951" s="160"/>
      <c r="J951" s="160"/>
      <c r="K951" s="160"/>
      <c r="L951" s="160"/>
      <c r="M951" s="160"/>
      <c r="N951" s="160"/>
      <c r="O951" s="160"/>
      <c r="P951" s="160"/>
      <c r="Q951" s="160"/>
      <c r="R951" s="160"/>
      <c r="S951" s="160"/>
      <c r="T951" s="160"/>
      <c r="U951" s="160"/>
      <c r="V951" s="160"/>
      <c r="W951" s="160"/>
      <c r="X951" s="160"/>
      <c r="Y951" s="151"/>
      <c r="Z951" s="151"/>
      <c r="AA951" s="151"/>
      <c r="AB951" s="151"/>
      <c r="AC951" s="151"/>
      <c r="AD951" s="151"/>
      <c r="AE951" s="151"/>
      <c r="AF951" s="151"/>
      <c r="AG951" s="151" t="s">
        <v>190</v>
      </c>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row>
    <row r="952" spans="1:60" outlineLevel="1" x14ac:dyDescent="0.25">
      <c r="A952" s="158"/>
      <c r="B952" s="159"/>
      <c r="C952" s="192" t="s">
        <v>204</v>
      </c>
      <c r="D952" s="161"/>
      <c r="E952" s="162"/>
      <c r="F952" s="163"/>
      <c r="G952" s="163"/>
      <c r="H952" s="160"/>
      <c r="I952" s="160"/>
      <c r="J952" s="160"/>
      <c r="K952" s="160"/>
      <c r="L952" s="160"/>
      <c r="M952" s="160"/>
      <c r="N952" s="160"/>
      <c r="O952" s="160"/>
      <c r="P952" s="160"/>
      <c r="Q952" s="160"/>
      <c r="R952" s="160"/>
      <c r="S952" s="160"/>
      <c r="T952" s="160"/>
      <c r="U952" s="160"/>
      <c r="V952" s="160"/>
      <c r="W952" s="160"/>
      <c r="X952" s="160"/>
      <c r="Y952" s="151"/>
      <c r="Z952" s="151"/>
      <c r="AA952" s="151"/>
      <c r="AB952" s="151"/>
      <c r="AC952" s="151"/>
      <c r="AD952" s="151"/>
      <c r="AE952" s="151"/>
      <c r="AF952" s="151"/>
      <c r="AG952" s="151" t="s">
        <v>190</v>
      </c>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row>
    <row r="953" spans="1:60" outlineLevel="1" x14ac:dyDescent="0.25">
      <c r="A953" s="158"/>
      <c r="B953" s="159"/>
      <c r="C953" s="271" t="s">
        <v>802</v>
      </c>
      <c r="D953" s="272"/>
      <c r="E953" s="272"/>
      <c r="F953" s="272"/>
      <c r="G953" s="272"/>
      <c r="H953" s="160"/>
      <c r="I953" s="160"/>
      <c r="J953" s="160"/>
      <c r="K953" s="160"/>
      <c r="L953" s="160"/>
      <c r="M953" s="160"/>
      <c r="N953" s="160"/>
      <c r="O953" s="160"/>
      <c r="P953" s="160"/>
      <c r="Q953" s="160"/>
      <c r="R953" s="160"/>
      <c r="S953" s="160"/>
      <c r="T953" s="160"/>
      <c r="U953" s="160"/>
      <c r="V953" s="160"/>
      <c r="W953" s="160"/>
      <c r="X953" s="160"/>
      <c r="Y953" s="151"/>
      <c r="Z953" s="151"/>
      <c r="AA953" s="151"/>
      <c r="AB953" s="151"/>
      <c r="AC953" s="151"/>
      <c r="AD953" s="151"/>
      <c r="AE953" s="151"/>
      <c r="AF953" s="151"/>
      <c r="AG953" s="151" t="s">
        <v>190</v>
      </c>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row>
    <row r="954" spans="1:60" ht="31.2" outlineLevel="1" x14ac:dyDescent="0.25">
      <c r="A954" s="158"/>
      <c r="B954" s="159"/>
      <c r="C954" s="271" t="s">
        <v>970</v>
      </c>
      <c r="D954" s="272"/>
      <c r="E954" s="272"/>
      <c r="F954" s="272"/>
      <c r="G954" s="272"/>
      <c r="H954" s="160"/>
      <c r="I954" s="160"/>
      <c r="J954" s="160"/>
      <c r="K954" s="160"/>
      <c r="L954" s="160"/>
      <c r="M954" s="160"/>
      <c r="N954" s="160"/>
      <c r="O954" s="160"/>
      <c r="P954" s="160"/>
      <c r="Q954" s="160"/>
      <c r="R954" s="160"/>
      <c r="S954" s="160"/>
      <c r="T954" s="160"/>
      <c r="U954" s="160"/>
      <c r="V954" s="160"/>
      <c r="W954" s="160"/>
      <c r="X954" s="160"/>
      <c r="Y954" s="151"/>
      <c r="Z954" s="151"/>
      <c r="AA954" s="151"/>
      <c r="AB954" s="151"/>
      <c r="AC954" s="151"/>
      <c r="AD954" s="151"/>
      <c r="AE954" s="151"/>
      <c r="AF954" s="151"/>
      <c r="AG954" s="151" t="s">
        <v>190</v>
      </c>
      <c r="AH954" s="151"/>
      <c r="AI954" s="151"/>
      <c r="AJ954" s="151"/>
      <c r="AK954" s="151"/>
      <c r="AL954" s="151"/>
      <c r="AM954" s="151"/>
      <c r="AN954" s="151"/>
      <c r="AO954" s="151"/>
      <c r="AP954" s="151"/>
      <c r="AQ954" s="151"/>
      <c r="AR954" s="151"/>
      <c r="AS954" s="151"/>
      <c r="AT954" s="151"/>
      <c r="AU954" s="151"/>
      <c r="AV954" s="151"/>
      <c r="AW954" s="151"/>
      <c r="AX954" s="151"/>
      <c r="AY954" s="151"/>
      <c r="AZ954" s="151"/>
      <c r="BA954" s="184" t="str">
        <f>C954</f>
        <v>Tesaný trámový rám s pevně vsazeným jednoduchým oknem, s otvíravým větracím dvoutabulkovým křídlem. Napravo dva kované závěsy, uprostřed kovaný knoflík, křídlo je zajištěno kovaným obrtlíkem. Dále napravo dva kované trny patrně po chybějící vnitřní okenici. Povrchová úprava rámu: tmavěhnědá lazura, povrchová úprava křídla: světlejší hnědá lazura.</v>
      </c>
      <c r="BB954" s="151"/>
      <c r="BC954" s="151"/>
      <c r="BD954" s="151"/>
      <c r="BE954" s="151"/>
      <c r="BF954" s="151"/>
      <c r="BG954" s="151"/>
      <c r="BH954" s="151"/>
    </row>
    <row r="955" spans="1:60" outlineLevel="1" x14ac:dyDescent="0.25">
      <c r="A955" s="158"/>
      <c r="B955" s="159"/>
      <c r="C955" s="192" t="s">
        <v>204</v>
      </c>
      <c r="D955" s="161"/>
      <c r="E955" s="162"/>
      <c r="F955" s="163"/>
      <c r="G955" s="163"/>
      <c r="H955" s="160"/>
      <c r="I955" s="160"/>
      <c r="J955" s="160"/>
      <c r="K955" s="160"/>
      <c r="L955" s="160"/>
      <c r="M955" s="160"/>
      <c r="N955" s="160"/>
      <c r="O955" s="160"/>
      <c r="P955" s="160"/>
      <c r="Q955" s="160"/>
      <c r="R955" s="160"/>
      <c r="S955" s="160"/>
      <c r="T955" s="160"/>
      <c r="U955" s="160"/>
      <c r="V955" s="160"/>
      <c r="W955" s="160"/>
      <c r="X955" s="160"/>
      <c r="Y955" s="151"/>
      <c r="Z955" s="151"/>
      <c r="AA955" s="151"/>
      <c r="AB955" s="151"/>
      <c r="AC955" s="151"/>
      <c r="AD955" s="151"/>
      <c r="AE955" s="151"/>
      <c r="AF955" s="151"/>
      <c r="AG955" s="151" t="s">
        <v>190</v>
      </c>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row>
    <row r="956" spans="1:60" outlineLevel="1" x14ac:dyDescent="0.25">
      <c r="A956" s="158"/>
      <c r="B956" s="159"/>
      <c r="C956" s="271" t="s">
        <v>913</v>
      </c>
      <c r="D956" s="272"/>
      <c r="E956" s="272"/>
      <c r="F956" s="272"/>
      <c r="G956" s="272"/>
      <c r="H956" s="160"/>
      <c r="I956" s="160"/>
      <c r="J956" s="160"/>
      <c r="K956" s="160"/>
      <c r="L956" s="160"/>
      <c r="M956" s="160"/>
      <c r="N956" s="160"/>
      <c r="O956" s="160"/>
      <c r="P956" s="160"/>
      <c r="Q956" s="160"/>
      <c r="R956" s="160"/>
      <c r="S956" s="160"/>
      <c r="T956" s="160"/>
      <c r="U956" s="160"/>
      <c r="V956" s="160"/>
      <c r="W956" s="160"/>
      <c r="X956" s="160"/>
      <c r="Y956" s="151"/>
      <c r="Z956" s="151"/>
      <c r="AA956" s="151"/>
      <c r="AB956" s="151"/>
      <c r="AC956" s="151"/>
      <c r="AD956" s="151"/>
      <c r="AE956" s="151"/>
      <c r="AF956" s="151"/>
      <c r="AG956" s="151" t="s">
        <v>190</v>
      </c>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row>
    <row r="957" spans="1:60" outlineLevel="1" x14ac:dyDescent="0.25">
      <c r="A957" s="158"/>
      <c r="B957" s="159"/>
      <c r="C957" s="271" t="s">
        <v>952</v>
      </c>
      <c r="D957" s="272"/>
      <c r="E957" s="272"/>
      <c r="F957" s="272"/>
      <c r="G957" s="272"/>
      <c r="H957" s="160"/>
      <c r="I957" s="160"/>
      <c r="J957" s="160"/>
      <c r="K957" s="160"/>
      <c r="L957" s="160"/>
      <c r="M957" s="160"/>
      <c r="N957" s="160"/>
      <c r="O957" s="160"/>
      <c r="P957" s="160"/>
      <c r="Q957" s="160"/>
      <c r="R957" s="160"/>
      <c r="S957" s="160"/>
      <c r="T957" s="160"/>
      <c r="U957" s="160"/>
      <c r="V957" s="160"/>
      <c r="W957" s="160"/>
      <c r="X957" s="160"/>
      <c r="Y957" s="151"/>
      <c r="Z957" s="151"/>
      <c r="AA957" s="151"/>
      <c r="AB957" s="151"/>
      <c r="AC957" s="151"/>
      <c r="AD957" s="151"/>
      <c r="AE957" s="151"/>
      <c r="AF957" s="151"/>
      <c r="AG957" s="151" t="s">
        <v>190</v>
      </c>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row>
    <row r="958" spans="1:60" outlineLevel="1" x14ac:dyDescent="0.25">
      <c r="A958" s="158"/>
      <c r="B958" s="159"/>
      <c r="C958" s="192" t="s">
        <v>204</v>
      </c>
      <c r="D958" s="161"/>
      <c r="E958" s="162"/>
      <c r="F958" s="163"/>
      <c r="G958" s="163"/>
      <c r="H958" s="160"/>
      <c r="I958" s="160"/>
      <c r="J958" s="160"/>
      <c r="K958" s="160"/>
      <c r="L958" s="160"/>
      <c r="M958" s="160"/>
      <c r="N958" s="160"/>
      <c r="O958" s="160"/>
      <c r="P958" s="160"/>
      <c r="Q958" s="160"/>
      <c r="R958" s="160"/>
      <c r="S958" s="160"/>
      <c r="T958" s="160"/>
      <c r="U958" s="160"/>
      <c r="V958" s="160"/>
      <c r="W958" s="160"/>
      <c r="X958" s="160"/>
      <c r="Y958" s="151"/>
      <c r="Z958" s="151"/>
      <c r="AA958" s="151"/>
      <c r="AB958" s="151"/>
      <c r="AC958" s="151"/>
      <c r="AD958" s="151"/>
      <c r="AE958" s="151"/>
      <c r="AF958" s="151"/>
      <c r="AG958" s="151" t="s">
        <v>190</v>
      </c>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row>
    <row r="959" spans="1:60" outlineLevel="1" x14ac:dyDescent="0.25">
      <c r="A959" s="158"/>
      <c r="B959" s="159"/>
      <c r="C959" s="271" t="s">
        <v>317</v>
      </c>
      <c r="D959" s="272"/>
      <c r="E959" s="272"/>
      <c r="F959" s="272"/>
      <c r="G959" s="272"/>
      <c r="H959" s="160"/>
      <c r="I959" s="160"/>
      <c r="J959" s="160"/>
      <c r="K959" s="160"/>
      <c r="L959" s="160"/>
      <c r="M959" s="160"/>
      <c r="N959" s="160"/>
      <c r="O959" s="160"/>
      <c r="P959" s="160"/>
      <c r="Q959" s="160"/>
      <c r="R959" s="160"/>
      <c r="S959" s="160"/>
      <c r="T959" s="160"/>
      <c r="U959" s="160"/>
      <c r="V959" s="160"/>
      <c r="W959" s="160"/>
      <c r="X959" s="160"/>
      <c r="Y959" s="151"/>
      <c r="Z959" s="151"/>
      <c r="AA959" s="151"/>
      <c r="AB959" s="151"/>
      <c r="AC959" s="151"/>
      <c r="AD959" s="151"/>
      <c r="AE959" s="151"/>
      <c r="AF959" s="151"/>
      <c r="AG959" s="151" t="s">
        <v>190</v>
      </c>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row>
    <row r="960" spans="1:60" outlineLevel="1" x14ac:dyDescent="0.25">
      <c r="A960" s="158"/>
      <c r="B960" s="159"/>
      <c r="C960" s="271" t="s">
        <v>953</v>
      </c>
      <c r="D960" s="272"/>
      <c r="E960" s="272"/>
      <c r="F960" s="272"/>
      <c r="G960" s="272"/>
      <c r="H960" s="160"/>
      <c r="I960" s="160"/>
      <c r="J960" s="160"/>
      <c r="K960" s="160"/>
      <c r="L960" s="160"/>
      <c r="M960" s="160"/>
      <c r="N960" s="160"/>
      <c r="O960" s="160"/>
      <c r="P960" s="160"/>
      <c r="Q960" s="160"/>
      <c r="R960" s="160"/>
      <c r="S960" s="160"/>
      <c r="T960" s="160"/>
      <c r="U960" s="160"/>
      <c r="V960" s="160"/>
      <c r="W960" s="160"/>
      <c r="X960" s="160"/>
      <c r="Y960" s="151"/>
      <c r="Z960" s="151"/>
      <c r="AA960" s="151"/>
      <c r="AB960" s="151"/>
      <c r="AC960" s="151"/>
      <c r="AD960" s="151"/>
      <c r="AE960" s="151"/>
      <c r="AF960" s="151"/>
      <c r="AG960" s="151" t="s">
        <v>190</v>
      </c>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row>
    <row r="961" spans="1:60" outlineLevel="1" x14ac:dyDescent="0.25">
      <c r="A961" s="158"/>
      <c r="B961" s="159"/>
      <c r="C961" s="271" t="s">
        <v>717</v>
      </c>
      <c r="D961" s="272"/>
      <c r="E961" s="272"/>
      <c r="F961" s="272"/>
      <c r="G961" s="272"/>
      <c r="H961" s="160"/>
      <c r="I961" s="160"/>
      <c r="J961" s="160"/>
      <c r="K961" s="160"/>
      <c r="L961" s="160"/>
      <c r="M961" s="160"/>
      <c r="N961" s="160"/>
      <c r="O961" s="160"/>
      <c r="P961" s="160"/>
      <c r="Q961" s="160"/>
      <c r="R961" s="160"/>
      <c r="S961" s="160"/>
      <c r="T961" s="160"/>
      <c r="U961" s="160"/>
      <c r="V961" s="160"/>
      <c r="W961" s="160"/>
      <c r="X961" s="160"/>
      <c r="Y961" s="151"/>
      <c r="Z961" s="151"/>
      <c r="AA961" s="151"/>
      <c r="AB961" s="151"/>
      <c r="AC961" s="151"/>
      <c r="AD961" s="151"/>
      <c r="AE961" s="151"/>
      <c r="AF961" s="151"/>
      <c r="AG961" s="151" t="s">
        <v>190</v>
      </c>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row>
    <row r="962" spans="1:60" ht="20.399999999999999" outlineLevel="1" x14ac:dyDescent="0.25">
      <c r="A962" s="177">
        <v>96</v>
      </c>
      <c r="B962" s="178" t="s">
        <v>755</v>
      </c>
      <c r="C962" s="187" t="s">
        <v>756</v>
      </c>
      <c r="D962" s="179" t="s">
        <v>255</v>
      </c>
      <c r="E962" s="180">
        <v>1</v>
      </c>
      <c r="F962" s="181">
        <v>6144</v>
      </c>
      <c r="G962" s="182">
        <f>ROUND(E962*F962,2)</f>
        <v>6144</v>
      </c>
      <c r="H962" s="181"/>
      <c r="I962" s="182">
        <f>ROUND(E962*H962,2)</f>
        <v>0</v>
      </c>
      <c r="J962" s="181"/>
      <c r="K962" s="182">
        <f>ROUND(E962*J962,2)</f>
        <v>0</v>
      </c>
      <c r="L962" s="182">
        <v>21</v>
      </c>
      <c r="M962" s="182">
        <f>G962*(1+L962/100)</f>
        <v>7434.24</v>
      </c>
      <c r="N962" s="182">
        <v>1E-3</v>
      </c>
      <c r="O962" s="182">
        <f>ROUND(E962*N962,2)</f>
        <v>0</v>
      </c>
      <c r="P962" s="182">
        <v>0</v>
      </c>
      <c r="Q962" s="182">
        <f>ROUND(E962*P962,2)</f>
        <v>0</v>
      </c>
      <c r="R962" s="182"/>
      <c r="S962" s="182" t="s">
        <v>277</v>
      </c>
      <c r="T962" s="183" t="s">
        <v>186</v>
      </c>
      <c r="U962" s="160">
        <v>0</v>
      </c>
      <c r="V962" s="160">
        <f>ROUND(E962*U962,2)</f>
        <v>0</v>
      </c>
      <c r="W962" s="160"/>
      <c r="X962" s="160" t="s">
        <v>310</v>
      </c>
      <c r="Y962" s="151"/>
      <c r="Z962" s="151"/>
      <c r="AA962" s="151"/>
      <c r="AB962" s="151"/>
      <c r="AC962" s="151"/>
      <c r="AD962" s="151"/>
      <c r="AE962" s="151"/>
      <c r="AF962" s="151"/>
      <c r="AG962" s="151" t="s">
        <v>311</v>
      </c>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row>
    <row r="963" spans="1:60" outlineLevel="1" x14ac:dyDescent="0.25">
      <c r="A963" s="158"/>
      <c r="B963" s="159"/>
      <c r="C963" s="260" t="s">
        <v>716</v>
      </c>
      <c r="D963" s="261"/>
      <c r="E963" s="261"/>
      <c r="F963" s="261"/>
      <c r="G963" s="261"/>
      <c r="H963" s="160"/>
      <c r="I963" s="160"/>
      <c r="J963" s="160"/>
      <c r="K963" s="160"/>
      <c r="L963" s="160"/>
      <c r="M963" s="160"/>
      <c r="N963" s="160"/>
      <c r="O963" s="160"/>
      <c r="P963" s="160"/>
      <c r="Q963" s="160"/>
      <c r="R963" s="160"/>
      <c r="S963" s="160"/>
      <c r="T963" s="160"/>
      <c r="U963" s="160"/>
      <c r="V963" s="160"/>
      <c r="W963" s="160"/>
      <c r="X963" s="160"/>
      <c r="Y963" s="151"/>
      <c r="Z963" s="151"/>
      <c r="AA963" s="151"/>
      <c r="AB963" s="151"/>
      <c r="AC963" s="151"/>
      <c r="AD963" s="151"/>
      <c r="AE963" s="151"/>
      <c r="AF963" s="151"/>
      <c r="AG963" s="151" t="s">
        <v>190</v>
      </c>
      <c r="AH963" s="151"/>
      <c r="AI963" s="151"/>
      <c r="AJ963" s="151"/>
      <c r="AK963" s="151"/>
      <c r="AL963" s="151"/>
      <c r="AM963" s="151"/>
      <c r="AN963" s="151"/>
      <c r="AO963" s="151"/>
      <c r="AP963" s="151"/>
      <c r="AQ963" s="151"/>
      <c r="AR963" s="151"/>
      <c r="AS963" s="151"/>
      <c r="AT963" s="151"/>
      <c r="AU963" s="151"/>
      <c r="AV963" s="151"/>
      <c r="AW963" s="151"/>
      <c r="AX963" s="151"/>
      <c r="AY963" s="151"/>
      <c r="AZ963" s="151"/>
      <c r="BA963" s="184" t="str">
        <f>C963</f>
        <v>1.NP - přízemí, popis prvku a návrh na jeho opravu nebo restaurování viz D1.1.9 Tabulky truhlářských prvků</v>
      </c>
      <c r="BB963" s="151"/>
      <c r="BC963" s="151"/>
      <c r="BD963" s="151"/>
      <c r="BE963" s="151"/>
      <c r="BF963" s="151"/>
      <c r="BG963" s="151"/>
      <c r="BH963" s="151"/>
    </row>
    <row r="964" spans="1:60" outlineLevel="1" x14ac:dyDescent="0.25">
      <c r="A964" s="158"/>
      <c r="B964" s="159"/>
      <c r="C964" s="192" t="s">
        <v>204</v>
      </c>
      <c r="D964" s="161"/>
      <c r="E964" s="162"/>
      <c r="F964" s="163"/>
      <c r="G964" s="163"/>
      <c r="H964" s="160"/>
      <c r="I964" s="160"/>
      <c r="J964" s="160"/>
      <c r="K964" s="160"/>
      <c r="L964" s="160"/>
      <c r="M964" s="160"/>
      <c r="N964" s="160"/>
      <c r="O964" s="160"/>
      <c r="P964" s="160"/>
      <c r="Q964" s="160"/>
      <c r="R964" s="160"/>
      <c r="S964" s="160"/>
      <c r="T964" s="160"/>
      <c r="U964" s="160"/>
      <c r="V964" s="160"/>
      <c r="W964" s="160"/>
      <c r="X964" s="160"/>
      <c r="Y964" s="151"/>
      <c r="Z964" s="151"/>
      <c r="AA964" s="151"/>
      <c r="AB964" s="151"/>
      <c r="AC964" s="151"/>
      <c r="AD964" s="151"/>
      <c r="AE964" s="151"/>
      <c r="AF964" s="151"/>
      <c r="AG964" s="151" t="s">
        <v>190</v>
      </c>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row>
    <row r="965" spans="1:60" outlineLevel="1" x14ac:dyDescent="0.25">
      <c r="A965" s="158"/>
      <c r="B965" s="159"/>
      <c r="C965" s="271" t="s">
        <v>968</v>
      </c>
      <c r="D965" s="272"/>
      <c r="E965" s="272"/>
      <c r="F965" s="272"/>
      <c r="G965" s="272"/>
      <c r="H965" s="160"/>
      <c r="I965" s="160"/>
      <c r="J965" s="160"/>
      <c r="K965" s="160"/>
      <c r="L965" s="160"/>
      <c r="M965" s="160"/>
      <c r="N965" s="160"/>
      <c r="O965" s="160"/>
      <c r="P965" s="160"/>
      <c r="Q965" s="160"/>
      <c r="R965" s="160"/>
      <c r="S965" s="160"/>
      <c r="T965" s="160"/>
      <c r="U965" s="160"/>
      <c r="V965" s="160"/>
      <c r="W965" s="160"/>
      <c r="X965" s="160"/>
      <c r="Y965" s="151"/>
      <c r="Z965" s="151"/>
      <c r="AA965" s="151"/>
      <c r="AB965" s="151"/>
      <c r="AC965" s="151"/>
      <c r="AD965" s="151"/>
      <c r="AE965" s="151"/>
      <c r="AF965" s="151"/>
      <c r="AG965" s="151" t="s">
        <v>190</v>
      </c>
      <c r="AH965" s="151"/>
      <c r="AI965" s="151"/>
      <c r="AJ965" s="151"/>
      <c r="AK965" s="151"/>
      <c r="AL965" s="151"/>
      <c r="AM965" s="151"/>
      <c r="AN965" s="151"/>
      <c r="AO965" s="151"/>
      <c r="AP965" s="151"/>
      <c r="AQ965" s="151"/>
      <c r="AR965" s="151"/>
      <c r="AS965" s="151"/>
      <c r="AT965" s="151"/>
      <c r="AU965" s="151"/>
      <c r="AV965" s="151"/>
      <c r="AW965" s="151"/>
      <c r="AX965" s="151"/>
      <c r="AY965" s="151"/>
      <c r="AZ965" s="151"/>
      <c r="BA965" s="184" t="str">
        <f>C965</f>
        <v>Stávající okno jednoduché, šestitabulkové, pevně vsazené s otvíravým větracím křídlem v jižní stěně DJ_102</v>
      </c>
      <c r="BB965" s="151"/>
      <c r="BC965" s="151"/>
      <c r="BD965" s="151"/>
      <c r="BE965" s="151"/>
      <c r="BF965" s="151"/>
      <c r="BG965" s="151"/>
      <c r="BH965" s="151"/>
    </row>
    <row r="966" spans="1:60" outlineLevel="1" x14ac:dyDescent="0.25">
      <c r="A966" s="158"/>
      <c r="B966" s="159"/>
      <c r="C966" s="271" t="s">
        <v>969</v>
      </c>
      <c r="D966" s="272"/>
      <c r="E966" s="272"/>
      <c r="F966" s="272"/>
      <c r="G966" s="272"/>
      <c r="H966" s="160"/>
      <c r="I966" s="160"/>
      <c r="J966" s="160"/>
      <c r="K966" s="160"/>
      <c r="L966" s="160"/>
      <c r="M966" s="160"/>
      <c r="N966" s="160"/>
      <c r="O966" s="160"/>
      <c r="P966" s="160"/>
      <c r="Q966" s="160"/>
      <c r="R966" s="160"/>
      <c r="S966" s="160"/>
      <c r="T966" s="160"/>
      <c r="U966" s="160"/>
      <c r="V966" s="160"/>
      <c r="W966" s="160"/>
      <c r="X966" s="160"/>
      <c r="Y966" s="151"/>
      <c r="Z966" s="151"/>
      <c r="AA966" s="151"/>
      <c r="AB966" s="151"/>
      <c r="AC966" s="151"/>
      <c r="AD966" s="151"/>
      <c r="AE966" s="151"/>
      <c r="AF966" s="151"/>
      <c r="AG966" s="151" t="s">
        <v>190</v>
      </c>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row>
    <row r="967" spans="1:60" outlineLevel="1" x14ac:dyDescent="0.25">
      <c r="A967" s="158"/>
      <c r="B967" s="159"/>
      <c r="C967" s="192" t="s">
        <v>204</v>
      </c>
      <c r="D967" s="161"/>
      <c r="E967" s="162"/>
      <c r="F967" s="163"/>
      <c r="G967" s="163"/>
      <c r="H967" s="160"/>
      <c r="I967" s="160"/>
      <c r="J967" s="160"/>
      <c r="K967" s="160"/>
      <c r="L967" s="160"/>
      <c r="M967" s="160"/>
      <c r="N967" s="160"/>
      <c r="O967" s="160"/>
      <c r="P967" s="160"/>
      <c r="Q967" s="160"/>
      <c r="R967" s="160"/>
      <c r="S967" s="160"/>
      <c r="T967" s="160"/>
      <c r="U967" s="160"/>
      <c r="V967" s="160"/>
      <c r="W967" s="160"/>
      <c r="X967" s="160"/>
      <c r="Y967" s="151"/>
      <c r="Z967" s="151"/>
      <c r="AA967" s="151"/>
      <c r="AB967" s="151"/>
      <c r="AC967" s="151"/>
      <c r="AD967" s="151"/>
      <c r="AE967" s="151"/>
      <c r="AF967" s="151"/>
      <c r="AG967" s="151" t="s">
        <v>190</v>
      </c>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row>
    <row r="968" spans="1:60" outlineLevel="1" x14ac:dyDescent="0.25">
      <c r="A968" s="158"/>
      <c r="B968" s="159"/>
      <c r="C968" s="271" t="s">
        <v>946</v>
      </c>
      <c r="D968" s="272"/>
      <c r="E968" s="272"/>
      <c r="F968" s="272"/>
      <c r="G968" s="272"/>
      <c r="H968" s="160"/>
      <c r="I968" s="160"/>
      <c r="J968" s="160"/>
      <c r="K968" s="160"/>
      <c r="L968" s="160"/>
      <c r="M968" s="160"/>
      <c r="N968" s="160"/>
      <c r="O968" s="160"/>
      <c r="P968" s="160"/>
      <c r="Q968" s="160"/>
      <c r="R968" s="160"/>
      <c r="S968" s="160"/>
      <c r="T968" s="160"/>
      <c r="U968" s="160"/>
      <c r="V968" s="160"/>
      <c r="W968" s="160"/>
      <c r="X968" s="160"/>
      <c r="Y968" s="151"/>
      <c r="Z968" s="151"/>
      <c r="AA968" s="151"/>
      <c r="AB968" s="151"/>
      <c r="AC968" s="151"/>
      <c r="AD968" s="151"/>
      <c r="AE968" s="151"/>
      <c r="AF968" s="151"/>
      <c r="AG968" s="151" t="s">
        <v>190</v>
      </c>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row>
    <row r="969" spans="1:60" outlineLevel="1" x14ac:dyDescent="0.25">
      <c r="A969" s="158"/>
      <c r="B969" s="159"/>
      <c r="C969" s="192" t="s">
        <v>204</v>
      </c>
      <c r="D969" s="161"/>
      <c r="E969" s="162"/>
      <c r="F969" s="163"/>
      <c r="G969" s="163"/>
      <c r="H969" s="160"/>
      <c r="I969" s="160"/>
      <c r="J969" s="160"/>
      <c r="K969" s="160"/>
      <c r="L969" s="160"/>
      <c r="M969" s="160"/>
      <c r="N969" s="160"/>
      <c r="O969" s="160"/>
      <c r="P969" s="160"/>
      <c r="Q969" s="160"/>
      <c r="R969" s="160"/>
      <c r="S969" s="160"/>
      <c r="T969" s="160"/>
      <c r="U969" s="160"/>
      <c r="V969" s="160"/>
      <c r="W969" s="160"/>
      <c r="X969" s="160"/>
      <c r="Y969" s="151"/>
      <c r="Z969" s="151"/>
      <c r="AA969" s="151"/>
      <c r="AB969" s="151"/>
      <c r="AC969" s="151"/>
      <c r="AD969" s="151"/>
      <c r="AE969" s="151"/>
      <c r="AF969" s="151"/>
      <c r="AG969" s="151" t="s">
        <v>190</v>
      </c>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row>
    <row r="970" spans="1:60" outlineLevel="1" x14ac:dyDescent="0.25">
      <c r="A970" s="158"/>
      <c r="B970" s="159"/>
      <c r="C970" s="271" t="s">
        <v>771</v>
      </c>
      <c r="D970" s="272"/>
      <c r="E970" s="272"/>
      <c r="F970" s="272"/>
      <c r="G970" s="272"/>
      <c r="H970" s="160"/>
      <c r="I970" s="160"/>
      <c r="J970" s="160"/>
      <c r="K970" s="160"/>
      <c r="L970" s="160"/>
      <c r="M970" s="160"/>
      <c r="N970" s="160"/>
      <c r="O970" s="160"/>
      <c r="P970" s="160"/>
      <c r="Q970" s="160"/>
      <c r="R970" s="160"/>
      <c r="S970" s="160"/>
      <c r="T970" s="160"/>
      <c r="U970" s="160"/>
      <c r="V970" s="160"/>
      <c r="W970" s="160"/>
      <c r="X970" s="160"/>
      <c r="Y970" s="151"/>
      <c r="Z970" s="151"/>
      <c r="AA970" s="151"/>
      <c r="AB970" s="151"/>
      <c r="AC970" s="151"/>
      <c r="AD970" s="151"/>
      <c r="AE970" s="151"/>
      <c r="AF970" s="151"/>
      <c r="AG970" s="151" t="s">
        <v>190</v>
      </c>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row>
    <row r="971" spans="1:60" outlineLevel="1" x14ac:dyDescent="0.25">
      <c r="A971" s="158"/>
      <c r="B971" s="159"/>
      <c r="C971" s="192" t="s">
        <v>204</v>
      </c>
      <c r="D971" s="161"/>
      <c r="E971" s="162"/>
      <c r="F971" s="163"/>
      <c r="G971" s="163"/>
      <c r="H971" s="160"/>
      <c r="I971" s="160"/>
      <c r="J971" s="160"/>
      <c r="K971" s="160"/>
      <c r="L971" s="160"/>
      <c r="M971" s="160"/>
      <c r="N971" s="160"/>
      <c r="O971" s="160"/>
      <c r="P971" s="160"/>
      <c r="Q971" s="160"/>
      <c r="R971" s="160"/>
      <c r="S971" s="160"/>
      <c r="T971" s="160"/>
      <c r="U971" s="160"/>
      <c r="V971" s="160"/>
      <c r="W971" s="160"/>
      <c r="X971" s="160"/>
      <c r="Y971" s="151"/>
      <c r="Z971" s="151"/>
      <c r="AA971" s="151"/>
      <c r="AB971" s="151"/>
      <c r="AC971" s="151"/>
      <c r="AD971" s="151"/>
      <c r="AE971" s="151"/>
      <c r="AF971" s="151"/>
      <c r="AG971" s="151" t="s">
        <v>190</v>
      </c>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row>
    <row r="972" spans="1:60" outlineLevel="1" x14ac:dyDescent="0.25">
      <c r="A972" s="158"/>
      <c r="B972" s="159"/>
      <c r="C972" s="271" t="s">
        <v>802</v>
      </c>
      <c r="D972" s="272"/>
      <c r="E972" s="272"/>
      <c r="F972" s="272"/>
      <c r="G972" s="272"/>
      <c r="H972" s="160"/>
      <c r="I972" s="160"/>
      <c r="J972" s="160"/>
      <c r="K972" s="160"/>
      <c r="L972" s="160"/>
      <c r="M972" s="160"/>
      <c r="N972" s="160"/>
      <c r="O972" s="160"/>
      <c r="P972" s="160"/>
      <c r="Q972" s="160"/>
      <c r="R972" s="160"/>
      <c r="S972" s="160"/>
      <c r="T972" s="160"/>
      <c r="U972" s="160"/>
      <c r="V972" s="160"/>
      <c r="W972" s="160"/>
      <c r="X972" s="160"/>
      <c r="Y972" s="151"/>
      <c r="Z972" s="151"/>
      <c r="AA972" s="151"/>
      <c r="AB972" s="151"/>
      <c r="AC972" s="151"/>
      <c r="AD972" s="151"/>
      <c r="AE972" s="151"/>
      <c r="AF972" s="151"/>
      <c r="AG972" s="151" t="s">
        <v>190</v>
      </c>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row>
    <row r="973" spans="1:60" ht="31.2" outlineLevel="1" x14ac:dyDescent="0.25">
      <c r="A973" s="158"/>
      <c r="B973" s="159"/>
      <c r="C973" s="271" t="s">
        <v>970</v>
      </c>
      <c r="D973" s="272"/>
      <c r="E973" s="272"/>
      <c r="F973" s="272"/>
      <c r="G973" s="272"/>
      <c r="H973" s="160"/>
      <c r="I973" s="160"/>
      <c r="J973" s="160"/>
      <c r="K973" s="160"/>
      <c r="L973" s="160"/>
      <c r="M973" s="160"/>
      <c r="N973" s="160"/>
      <c r="O973" s="160"/>
      <c r="P973" s="160"/>
      <c r="Q973" s="160"/>
      <c r="R973" s="160"/>
      <c r="S973" s="160"/>
      <c r="T973" s="160"/>
      <c r="U973" s="160"/>
      <c r="V973" s="160"/>
      <c r="W973" s="160"/>
      <c r="X973" s="160"/>
      <c r="Y973" s="151"/>
      <c r="Z973" s="151"/>
      <c r="AA973" s="151"/>
      <c r="AB973" s="151"/>
      <c r="AC973" s="151"/>
      <c r="AD973" s="151"/>
      <c r="AE973" s="151"/>
      <c r="AF973" s="151"/>
      <c r="AG973" s="151" t="s">
        <v>190</v>
      </c>
      <c r="AH973" s="151"/>
      <c r="AI973" s="151"/>
      <c r="AJ973" s="151"/>
      <c r="AK973" s="151"/>
      <c r="AL973" s="151"/>
      <c r="AM973" s="151"/>
      <c r="AN973" s="151"/>
      <c r="AO973" s="151"/>
      <c r="AP973" s="151"/>
      <c r="AQ973" s="151"/>
      <c r="AR973" s="151"/>
      <c r="AS973" s="151"/>
      <c r="AT973" s="151"/>
      <c r="AU973" s="151"/>
      <c r="AV973" s="151"/>
      <c r="AW973" s="151"/>
      <c r="AX973" s="151"/>
      <c r="AY973" s="151"/>
      <c r="AZ973" s="151"/>
      <c r="BA973" s="184" t="str">
        <f>C973</f>
        <v>Tesaný trámový rám s pevně vsazeným jednoduchým oknem, s otvíravým větracím dvoutabulkovým křídlem. Napravo dva kované závěsy, uprostřed kovaný knoflík, křídlo je zajištěno kovaným obrtlíkem. Dále napravo dva kované trny patrně po chybějící vnitřní okenici. Povrchová úprava rámu: tmavěhnědá lazura, povrchová úprava křídla: světlejší hnědá lazura.</v>
      </c>
      <c r="BB973" s="151"/>
      <c r="BC973" s="151"/>
      <c r="BD973" s="151"/>
      <c r="BE973" s="151"/>
      <c r="BF973" s="151"/>
      <c r="BG973" s="151"/>
      <c r="BH973" s="151"/>
    </row>
    <row r="974" spans="1:60" outlineLevel="1" x14ac:dyDescent="0.25">
      <c r="A974" s="158"/>
      <c r="B974" s="159"/>
      <c r="C974" s="192" t="s">
        <v>204</v>
      </c>
      <c r="D974" s="161"/>
      <c r="E974" s="162"/>
      <c r="F974" s="163"/>
      <c r="G974" s="163"/>
      <c r="H974" s="160"/>
      <c r="I974" s="160"/>
      <c r="J974" s="160"/>
      <c r="K974" s="160"/>
      <c r="L974" s="160"/>
      <c r="M974" s="160"/>
      <c r="N974" s="160"/>
      <c r="O974" s="160"/>
      <c r="P974" s="160"/>
      <c r="Q974" s="160"/>
      <c r="R974" s="160"/>
      <c r="S974" s="160"/>
      <c r="T974" s="160"/>
      <c r="U974" s="160"/>
      <c r="V974" s="160"/>
      <c r="W974" s="160"/>
      <c r="X974" s="160"/>
      <c r="Y974" s="151"/>
      <c r="Z974" s="151"/>
      <c r="AA974" s="151"/>
      <c r="AB974" s="151"/>
      <c r="AC974" s="151"/>
      <c r="AD974" s="151"/>
      <c r="AE974" s="151"/>
      <c r="AF974" s="151"/>
      <c r="AG974" s="151" t="s">
        <v>190</v>
      </c>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row>
    <row r="975" spans="1:60" outlineLevel="1" x14ac:dyDescent="0.25">
      <c r="A975" s="158"/>
      <c r="B975" s="159"/>
      <c r="C975" s="271" t="s">
        <v>913</v>
      </c>
      <c r="D975" s="272"/>
      <c r="E975" s="272"/>
      <c r="F975" s="272"/>
      <c r="G975" s="272"/>
      <c r="H975" s="160"/>
      <c r="I975" s="160"/>
      <c r="J975" s="160"/>
      <c r="K975" s="160"/>
      <c r="L975" s="160"/>
      <c r="M975" s="160"/>
      <c r="N975" s="160"/>
      <c r="O975" s="160"/>
      <c r="P975" s="160"/>
      <c r="Q975" s="160"/>
      <c r="R975" s="160"/>
      <c r="S975" s="160"/>
      <c r="T975" s="160"/>
      <c r="U975" s="160"/>
      <c r="V975" s="160"/>
      <c r="W975" s="160"/>
      <c r="X975" s="160"/>
      <c r="Y975" s="151"/>
      <c r="Z975" s="151"/>
      <c r="AA975" s="151"/>
      <c r="AB975" s="151"/>
      <c r="AC975" s="151"/>
      <c r="AD975" s="151"/>
      <c r="AE975" s="151"/>
      <c r="AF975" s="151"/>
      <c r="AG975" s="151" t="s">
        <v>190</v>
      </c>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row>
    <row r="976" spans="1:60" outlineLevel="1" x14ac:dyDescent="0.25">
      <c r="A976" s="158"/>
      <c r="B976" s="159"/>
      <c r="C976" s="271" t="s">
        <v>952</v>
      </c>
      <c r="D976" s="272"/>
      <c r="E976" s="272"/>
      <c r="F976" s="272"/>
      <c r="G976" s="272"/>
      <c r="H976" s="160"/>
      <c r="I976" s="160"/>
      <c r="J976" s="160"/>
      <c r="K976" s="160"/>
      <c r="L976" s="160"/>
      <c r="M976" s="160"/>
      <c r="N976" s="160"/>
      <c r="O976" s="160"/>
      <c r="P976" s="160"/>
      <c r="Q976" s="160"/>
      <c r="R976" s="160"/>
      <c r="S976" s="160"/>
      <c r="T976" s="160"/>
      <c r="U976" s="160"/>
      <c r="V976" s="160"/>
      <c r="W976" s="160"/>
      <c r="X976" s="160"/>
      <c r="Y976" s="151"/>
      <c r="Z976" s="151"/>
      <c r="AA976" s="151"/>
      <c r="AB976" s="151"/>
      <c r="AC976" s="151"/>
      <c r="AD976" s="151"/>
      <c r="AE976" s="151"/>
      <c r="AF976" s="151"/>
      <c r="AG976" s="151" t="s">
        <v>190</v>
      </c>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row>
    <row r="977" spans="1:60" outlineLevel="1" x14ac:dyDescent="0.25">
      <c r="A977" s="158"/>
      <c r="B977" s="159"/>
      <c r="C977" s="192" t="s">
        <v>204</v>
      </c>
      <c r="D977" s="161"/>
      <c r="E977" s="162"/>
      <c r="F977" s="163"/>
      <c r="G977" s="163"/>
      <c r="H977" s="160"/>
      <c r="I977" s="160"/>
      <c r="J977" s="160"/>
      <c r="K977" s="160"/>
      <c r="L977" s="160"/>
      <c r="M977" s="160"/>
      <c r="N977" s="160"/>
      <c r="O977" s="160"/>
      <c r="P977" s="160"/>
      <c r="Q977" s="160"/>
      <c r="R977" s="160"/>
      <c r="S977" s="160"/>
      <c r="T977" s="160"/>
      <c r="U977" s="160"/>
      <c r="V977" s="160"/>
      <c r="W977" s="160"/>
      <c r="X977" s="160"/>
      <c r="Y977" s="151"/>
      <c r="Z977" s="151"/>
      <c r="AA977" s="151"/>
      <c r="AB977" s="151"/>
      <c r="AC977" s="151"/>
      <c r="AD977" s="151"/>
      <c r="AE977" s="151"/>
      <c r="AF977" s="151"/>
      <c r="AG977" s="151" t="s">
        <v>190</v>
      </c>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row>
    <row r="978" spans="1:60" outlineLevel="1" x14ac:dyDescent="0.25">
      <c r="A978" s="158"/>
      <c r="B978" s="159"/>
      <c r="C978" s="271" t="s">
        <v>317</v>
      </c>
      <c r="D978" s="272"/>
      <c r="E978" s="272"/>
      <c r="F978" s="272"/>
      <c r="G978" s="272"/>
      <c r="H978" s="160"/>
      <c r="I978" s="160"/>
      <c r="J978" s="160"/>
      <c r="K978" s="160"/>
      <c r="L978" s="160"/>
      <c r="M978" s="160"/>
      <c r="N978" s="160"/>
      <c r="O978" s="160"/>
      <c r="P978" s="160"/>
      <c r="Q978" s="160"/>
      <c r="R978" s="160"/>
      <c r="S978" s="160"/>
      <c r="T978" s="160"/>
      <c r="U978" s="160"/>
      <c r="V978" s="160"/>
      <c r="W978" s="160"/>
      <c r="X978" s="160"/>
      <c r="Y978" s="151"/>
      <c r="Z978" s="151"/>
      <c r="AA978" s="151"/>
      <c r="AB978" s="151"/>
      <c r="AC978" s="151"/>
      <c r="AD978" s="151"/>
      <c r="AE978" s="151"/>
      <c r="AF978" s="151"/>
      <c r="AG978" s="151" t="s">
        <v>190</v>
      </c>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row>
    <row r="979" spans="1:60" outlineLevel="1" x14ac:dyDescent="0.25">
      <c r="A979" s="158"/>
      <c r="B979" s="159"/>
      <c r="C979" s="271" t="s">
        <v>953</v>
      </c>
      <c r="D979" s="272"/>
      <c r="E979" s="272"/>
      <c r="F979" s="272"/>
      <c r="G979" s="272"/>
      <c r="H979" s="160"/>
      <c r="I979" s="160"/>
      <c r="J979" s="160"/>
      <c r="K979" s="160"/>
      <c r="L979" s="160"/>
      <c r="M979" s="160"/>
      <c r="N979" s="160"/>
      <c r="O979" s="160"/>
      <c r="P979" s="160"/>
      <c r="Q979" s="160"/>
      <c r="R979" s="160"/>
      <c r="S979" s="160"/>
      <c r="T979" s="160"/>
      <c r="U979" s="160"/>
      <c r="V979" s="160"/>
      <c r="W979" s="160"/>
      <c r="X979" s="160"/>
      <c r="Y979" s="151"/>
      <c r="Z979" s="151"/>
      <c r="AA979" s="151"/>
      <c r="AB979" s="151"/>
      <c r="AC979" s="151"/>
      <c r="AD979" s="151"/>
      <c r="AE979" s="151"/>
      <c r="AF979" s="151"/>
      <c r="AG979" s="151" t="s">
        <v>190</v>
      </c>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row>
    <row r="980" spans="1:60" outlineLevel="1" x14ac:dyDescent="0.25">
      <c r="A980" s="158"/>
      <c r="B980" s="159"/>
      <c r="C980" s="271" t="s">
        <v>717</v>
      </c>
      <c r="D980" s="272"/>
      <c r="E980" s="272"/>
      <c r="F980" s="272"/>
      <c r="G980" s="272"/>
      <c r="H980" s="160"/>
      <c r="I980" s="160"/>
      <c r="J980" s="160"/>
      <c r="K980" s="160"/>
      <c r="L980" s="160"/>
      <c r="M980" s="160"/>
      <c r="N980" s="160"/>
      <c r="O980" s="160"/>
      <c r="P980" s="160"/>
      <c r="Q980" s="160"/>
      <c r="R980" s="160"/>
      <c r="S980" s="160"/>
      <c r="T980" s="160"/>
      <c r="U980" s="160"/>
      <c r="V980" s="160"/>
      <c r="W980" s="160"/>
      <c r="X980" s="160"/>
      <c r="Y980" s="151"/>
      <c r="Z980" s="151"/>
      <c r="AA980" s="151"/>
      <c r="AB980" s="151"/>
      <c r="AC980" s="151"/>
      <c r="AD980" s="151"/>
      <c r="AE980" s="151"/>
      <c r="AF980" s="151"/>
      <c r="AG980" s="151" t="s">
        <v>190</v>
      </c>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row>
    <row r="981" spans="1:60" ht="20.399999999999999" outlineLevel="1" x14ac:dyDescent="0.25">
      <c r="A981" s="177">
        <v>97</v>
      </c>
      <c r="B981" s="178" t="s">
        <v>757</v>
      </c>
      <c r="C981" s="187" t="s">
        <v>758</v>
      </c>
      <c r="D981" s="179" t="s">
        <v>255</v>
      </c>
      <c r="E981" s="180">
        <v>1</v>
      </c>
      <c r="F981" s="181">
        <v>6336</v>
      </c>
      <c r="G981" s="182">
        <f>ROUND(E981*F981,2)</f>
        <v>6336</v>
      </c>
      <c r="H981" s="181"/>
      <c r="I981" s="182">
        <f>ROUND(E981*H981,2)</f>
        <v>0</v>
      </c>
      <c r="J981" s="181"/>
      <c r="K981" s="182">
        <f>ROUND(E981*J981,2)</f>
        <v>0</v>
      </c>
      <c r="L981" s="182">
        <v>21</v>
      </c>
      <c r="M981" s="182">
        <f>G981*(1+L981/100)</f>
        <v>7666.5599999999995</v>
      </c>
      <c r="N981" s="182">
        <v>1.5E-3</v>
      </c>
      <c r="O981" s="182">
        <f>ROUND(E981*N981,2)</f>
        <v>0</v>
      </c>
      <c r="P981" s="182">
        <v>0</v>
      </c>
      <c r="Q981" s="182">
        <f>ROUND(E981*P981,2)</f>
        <v>0</v>
      </c>
      <c r="R981" s="182"/>
      <c r="S981" s="182" t="s">
        <v>277</v>
      </c>
      <c r="T981" s="183" t="s">
        <v>186</v>
      </c>
      <c r="U981" s="160">
        <v>0</v>
      </c>
      <c r="V981" s="160">
        <f>ROUND(E981*U981,2)</f>
        <v>0</v>
      </c>
      <c r="W981" s="160"/>
      <c r="X981" s="160" t="s">
        <v>310</v>
      </c>
      <c r="Y981" s="151"/>
      <c r="Z981" s="151"/>
      <c r="AA981" s="151"/>
      <c r="AB981" s="151"/>
      <c r="AC981" s="151"/>
      <c r="AD981" s="151"/>
      <c r="AE981" s="151"/>
      <c r="AF981" s="151"/>
      <c r="AG981" s="151" t="s">
        <v>311</v>
      </c>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row>
    <row r="982" spans="1:60" outlineLevel="1" x14ac:dyDescent="0.25">
      <c r="A982" s="158"/>
      <c r="B982" s="159"/>
      <c r="C982" s="260" t="s">
        <v>716</v>
      </c>
      <c r="D982" s="261"/>
      <c r="E982" s="261"/>
      <c r="F982" s="261"/>
      <c r="G982" s="261"/>
      <c r="H982" s="160"/>
      <c r="I982" s="160"/>
      <c r="J982" s="160"/>
      <c r="K982" s="160"/>
      <c r="L982" s="160"/>
      <c r="M982" s="160"/>
      <c r="N982" s="160"/>
      <c r="O982" s="160"/>
      <c r="P982" s="160"/>
      <c r="Q982" s="160"/>
      <c r="R982" s="160"/>
      <c r="S982" s="160"/>
      <c r="T982" s="160"/>
      <c r="U982" s="160"/>
      <c r="V982" s="160"/>
      <c r="W982" s="160"/>
      <c r="X982" s="160"/>
      <c r="Y982" s="151"/>
      <c r="Z982" s="151"/>
      <c r="AA982" s="151"/>
      <c r="AB982" s="151"/>
      <c r="AC982" s="151"/>
      <c r="AD982" s="151"/>
      <c r="AE982" s="151"/>
      <c r="AF982" s="151"/>
      <c r="AG982" s="151" t="s">
        <v>190</v>
      </c>
      <c r="AH982" s="151"/>
      <c r="AI982" s="151"/>
      <c r="AJ982" s="151"/>
      <c r="AK982" s="151"/>
      <c r="AL982" s="151"/>
      <c r="AM982" s="151"/>
      <c r="AN982" s="151"/>
      <c r="AO982" s="151"/>
      <c r="AP982" s="151"/>
      <c r="AQ982" s="151"/>
      <c r="AR982" s="151"/>
      <c r="AS982" s="151"/>
      <c r="AT982" s="151"/>
      <c r="AU982" s="151"/>
      <c r="AV982" s="151"/>
      <c r="AW982" s="151"/>
      <c r="AX982" s="151"/>
      <c r="AY982" s="151"/>
      <c r="AZ982" s="151"/>
      <c r="BA982" s="184" t="str">
        <f>C982</f>
        <v>1.NP - přízemí, popis prvku a návrh na jeho opravu nebo restaurování viz D1.1.9 Tabulky truhlářských prvků</v>
      </c>
      <c r="BB982" s="151"/>
      <c r="BC982" s="151"/>
      <c r="BD982" s="151"/>
      <c r="BE982" s="151"/>
      <c r="BF982" s="151"/>
      <c r="BG982" s="151"/>
      <c r="BH982" s="151"/>
    </row>
    <row r="983" spans="1:60" outlineLevel="1" x14ac:dyDescent="0.25">
      <c r="A983" s="158"/>
      <c r="B983" s="159"/>
      <c r="C983" s="192" t="s">
        <v>204</v>
      </c>
      <c r="D983" s="161"/>
      <c r="E983" s="162"/>
      <c r="F983" s="163"/>
      <c r="G983" s="163"/>
      <c r="H983" s="160"/>
      <c r="I983" s="160"/>
      <c r="J983" s="160"/>
      <c r="K983" s="160"/>
      <c r="L983" s="160"/>
      <c r="M983" s="160"/>
      <c r="N983" s="160"/>
      <c r="O983" s="160"/>
      <c r="P983" s="160"/>
      <c r="Q983" s="160"/>
      <c r="R983" s="160"/>
      <c r="S983" s="160"/>
      <c r="T983" s="160"/>
      <c r="U983" s="160"/>
      <c r="V983" s="160"/>
      <c r="W983" s="160"/>
      <c r="X983" s="160"/>
      <c r="Y983" s="151"/>
      <c r="Z983" s="151"/>
      <c r="AA983" s="151"/>
      <c r="AB983" s="151"/>
      <c r="AC983" s="151"/>
      <c r="AD983" s="151"/>
      <c r="AE983" s="151"/>
      <c r="AF983" s="151"/>
      <c r="AG983" s="151" t="s">
        <v>190</v>
      </c>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row>
    <row r="984" spans="1:60" outlineLevel="1" x14ac:dyDescent="0.25">
      <c r="A984" s="158"/>
      <c r="B984" s="159"/>
      <c r="C984" s="271" t="s">
        <v>971</v>
      </c>
      <c r="D984" s="272"/>
      <c r="E984" s="272"/>
      <c r="F984" s="272"/>
      <c r="G984" s="272"/>
      <c r="H984" s="160"/>
      <c r="I984" s="160"/>
      <c r="J984" s="160"/>
      <c r="K984" s="160"/>
      <c r="L984" s="160"/>
      <c r="M984" s="160"/>
      <c r="N984" s="160"/>
      <c r="O984" s="160"/>
      <c r="P984" s="160"/>
      <c r="Q984" s="160"/>
      <c r="R984" s="160"/>
      <c r="S984" s="160"/>
      <c r="T984" s="160"/>
      <c r="U984" s="160"/>
      <c r="V984" s="160"/>
      <c r="W984" s="160"/>
      <c r="X984" s="160"/>
      <c r="Y984" s="151"/>
      <c r="Z984" s="151"/>
      <c r="AA984" s="151"/>
      <c r="AB984" s="151"/>
      <c r="AC984" s="151"/>
      <c r="AD984" s="151"/>
      <c r="AE984" s="151"/>
      <c r="AF984" s="151"/>
      <c r="AG984" s="151" t="s">
        <v>190</v>
      </c>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row>
    <row r="985" spans="1:60" outlineLevel="1" x14ac:dyDescent="0.25">
      <c r="A985" s="158"/>
      <c r="B985" s="159"/>
      <c r="C985" s="271" t="s">
        <v>972</v>
      </c>
      <c r="D985" s="272"/>
      <c r="E985" s="272"/>
      <c r="F985" s="272"/>
      <c r="G985" s="272"/>
      <c r="H985" s="160"/>
      <c r="I985" s="160"/>
      <c r="J985" s="160"/>
      <c r="K985" s="160"/>
      <c r="L985" s="160"/>
      <c r="M985" s="160"/>
      <c r="N985" s="160"/>
      <c r="O985" s="160"/>
      <c r="P985" s="160"/>
      <c r="Q985" s="160"/>
      <c r="R985" s="160"/>
      <c r="S985" s="160"/>
      <c r="T985" s="160"/>
      <c r="U985" s="160"/>
      <c r="V985" s="160"/>
      <c r="W985" s="160"/>
      <c r="X985" s="160"/>
      <c r="Y985" s="151"/>
      <c r="Z985" s="151"/>
      <c r="AA985" s="151"/>
      <c r="AB985" s="151"/>
      <c r="AC985" s="151"/>
      <c r="AD985" s="151"/>
      <c r="AE985" s="151"/>
      <c r="AF985" s="151"/>
      <c r="AG985" s="151" t="s">
        <v>190</v>
      </c>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row>
    <row r="986" spans="1:60" outlineLevel="1" x14ac:dyDescent="0.25">
      <c r="A986" s="158"/>
      <c r="B986" s="159"/>
      <c r="C986" s="192" t="s">
        <v>204</v>
      </c>
      <c r="D986" s="161"/>
      <c r="E986" s="162"/>
      <c r="F986" s="163"/>
      <c r="G986" s="163"/>
      <c r="H986" s="160"/>
      <c r="I986" s="160"/>
      <c r="J986" s="160"/>
      <c r="K986" s="160"/>
      <c r="L986" s="160"/>
      <c r="M986" s="160"/>
      <c r="N986" s="160"/>
      <c r="O986" s="160"/>
      <c r="P986" s="160"/>
      <c r="Q986" s="160"/>
      <c r="R986" s="160"/>
      <c r="S986" s="160"/>
      <c r="T986" s="160"/>
      <c r="U986" s="160"/>
      <c r="V986" s="160"/>
      <c r="W986" s="160"/>
      <c r="X986" s="160"/>
      <c r="Y986" s="151"/>
      <c r="Z986" s="151"/>
      <c r="AA986" s="151"/>
      <c r="AB986" s="151"/>
      <c r="AC986" s="151"/>
      <c r="AD986" s="151"/>
      <c r="AE986" s="151"/>
      <c r="AF986" s="151"/>
      <c r="AG986" s="151" t="s">
        <v>190</v>
      </c>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row>
    <row r="987" spans="1:60" outlineLevel="1" x14ac:dyDescent="0.25">
      <c r="A987" s="158"/>
      <c r="B987" s="159"/>
      <c r="C987" s="271" t="s">
        <v>973</v>
      </c>
      <c r="D987" s="272"/>
      <c r="E987" s="272"/>
      <c r="F987" s="272"/>
      <c r="G987" s="272"/>
      <c r="H987" s="160"/>
      <c r="I987" s="160"/>
      <c r="J987" s="160"/>
      <c r="K987" s="160"/>
      <c r="L987" s="160"/>
      <c r="M987" s="160"/>
      <c r="N987" s="160"/>
      <c r="O987" s="160"/>
      <c r="P987" s="160"/>
      <c r="Q987" s="160"/>
      <c r="R987" s="160"/>
      <c r="S987" s="160"/>
      <c r="T987" s="160"/>
      <c r="U987" s="160"/>
      <c r="V987" s="160"/>
      <c r="W987" s="160"/>
      <c r="X987" s="160"/>
      <c r="Y987" s="151"/>
      <c r="Z987" s="151"/>
      <c r="AA987" s="151"/>
      <c r="AB987" s="151"/>
      <c r="AC987" s="151"/>
      <c r="AD987" s="151"/>
      <c r="AE987" s="151"/>
      <c r="AF987" s="151"/>
      <c r="AG987" s="151" t="s">
        <v>190</v>
      </c>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row>
    <row r="988" spans="1:60" outlineLevel="1" x14ac:dyDescent="0.25">
      <c r="A988" s="158"/>
      <c r="B988" s="159"/>
      <c r="C988" s="192" t="s">
        <v>204</v>
      </c>
      <c r="D988" s="161"/>
      <c r="E988" s="162"/>
      <c r="F988" s="163"/>
      <c r="G988" s="163"/>
      <c r="H988" s="160"/>
      <c r="I988" s="160"/>
      <c r="J988" s="160"/>
      <c r="K988" s="160"/>
      <c r="L988" s="160"/>
      <c r="M988" s="160"/>
      <c r="N988" s="160"/>
      <c r="O988" s="160"/>
      <c r="P988" s="160"/>
      <c r="Q988" s="160"/>
      <c r="R988" s="160"/>
      <c r="S988" s="160"/>
      <c r="T988" s="160"/>
      <c r="U988" s="160"/>
      <c r="V988" s="160"/>
      <c r="W988" s="160"/>
      <c r="X988" s="160"/>
      <c r="Y988" s="151"/>
      <c r="Z988" s="151"/>
      <c r="AA988" s="151"/>
      <c r="AB988" s="151"/>
      <c r="AC988" s="151"/>
      <c r="AD988" s="151"/>
      <c r="AE988" s="151"/>
      <c r="AF988" s="151"/>
      <c r="AG988" s="151" t="s">
        <v>190</v>
      </c>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row>
    <row r="989" spans="1:60" outlineLevel="1" x14ac:dyDescent="0.25">
      <c r="A989" s="158"/>
      <c r="B989" s="159"/>
      <c r="C989" s="271" t="s">
        <v>771</v>
      </c>
      <c r="D989" s="272"/>
      <c r="E989" s="272"/>
      <c r="F989" s="272"/>
      <c r="G989" s="272"/>
      <c r="H989" s="160"/>
      <c r="I989" s="160"/>
      <c r="J989" s="160"/>
      <c r="K989" s="160"/>
      <c r="L989" s="160"/>
      <c r="M989" s="160"/>
      <c r="N989" s="160"/>
      <c r="O989" s="160"/>
      <c r="P989" s="160"/>
      <c r="Q989" s="160"/>
      <c r="R989" s="160"/>
      <c r="S989" s="160"/>
      <c r="T989" s="160"/>
      <c r="U989" s="160"/>
      <c r="V989" s="160"/>
      <c r="W989" s="160"/>
      <c r="X989" s="160"/>
      <c r="Y989" s="151"/>
      <c r="Z989" s="151"/>
      <c r="AA989" s="151"/>
      <c r="AB989" s="151"/>
      <c r="AC989" s="151"/>
      <c r="AD989" s="151"/>
      <c r="AE989" s="151"/>
      <c r="AF989" s="151"/>
      <c r="AG989" s="151" t="s">
        <v>190</v>
      </c>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row>
    <row r="990" spans="1:60" outlineLevel="1" x14ac:dyDescent="0.25">
      <c r="A990" s="158"/>
      <c r="B990" s="159"/>
      <c r="C990" s="192" t="s">
        <v>204</v>
      </c>
      <c r="D990" s="161"/>
      <c r="E990" s="162"/>
      <c r="F990" s="163"/>
      <c r="G990" s="163"/>
      <c r="H990" s="160"/>
      <c r="I990" s="160"/>
      <c r="J990" s="160"/>
      <c r="K990" s="160"/>
      <c r="L990" s="160"/>
      <c r="M990" s="160"/>
      <c r="N990" s="160"/>
      <c r="O990" s="160"/>
      <c r="P990" s="160"/>
      <c r="Q990" s="160"/>
      <c r="R990" s="160"/>
      <c r="S990" s="160"/>
      <c r="T990" s="160"/>
      <c r="U990" s="160"/>
      <c r="V990" s="160"/>
      <c r="W990" s="160"/>
      <c r="X990" s="160"/>
      <c r="Y990" s="151"/>
      <c r="Z990" s="151"/>
      <c r="AA990" s="151"/>
      <c r="AB990" s="151"/>
      <c r="AC990" s="151"/>
      <c r="AD990" s="151"/>
      <c r="AE990" s="151"/>
      <c r="AF990" s="151"/>
      <c r="AG990" s="151" t="s">
        <v>190</v>
      </c>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row>
    <row r="991" spans="1:60" outlineLevel="1" x14ac:dyDescent="0.25">
      <c r="A991" s="158"/>
      <c r="B991" s="159"/>
      <c r="C991" s="271" t="s">
        <v>802</v>
      </c>
      <c r="D991" s="272"/>
      <c r="E991" s="272"/>
      <c r="F991" s="272"/>
      <c r="G991" s="272"/>
      <c r="H991" s="160"/>
      <c r="I991" s="160"/>
      <c r="J991" s="160"/>
      <c r="K991" s="160"/>
      <c r="L991" s="160"/>
      <c r="M991" s="160"/>
      <c r="N991" s="160"/>
      <c r="O991" s="160"/>
      <c r="P991" s="160"/>
      <c r="Q991" s="160"/>
      <c r="R991" s="160"/>
      <c r="S991" s="160"/>
      <c r="T991" s="160"/>
      <c r="U991" s="160"/>
      <c r="V991" s="160"/>
      <c r="W991" s="160"/>
      <c r="X991" s="160"/>
      <c r="Y991" s="151"/>
      <c r="Z991" s="151"/>
      <c r="AA991" s="151"/>
      <c r="AB991" s="151"/>
      <c r="AC991" s="151"/>
      <c r="AD991" s="151"/>
      <c r="AE991" s="151"/>
      <c r="AF991" s="151"/>
      <c r="AG991" s="151" t="s">
        <v>190</v>
      </c>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row>
    <row r="992" spans="1:60" ht="21" outlineLevel="1" x14ac:dyDescent="0.25">
      <c r="A992" s="158"/>
      <c r="B992" s="159"/>
      <c r="C992" s="271" t="s">
        <v>974</v>
      </c>
      <c r="D992" s="272"/>
      <c r="E992" s="272"/>
      <c r="F992" s="272"/>
      <c r="G992" s="272"/>
      <c r="H992" s="160"/>
      <c r="I992" s="160"/>
      <c r="J992" s="160"/>
      <c r="K992" s="160"/>
      <c r="L992" s="160"/>
      <c r="M992" s="160"/>
      <c r="N992" s="160"/>
      <c r="O992" s="160"/>
      <c r="P992" s="160"/>
      <c r="Q992" s="160"/>
      <c r="R992" s="160"/>
      <c r="S992" s="160"/>
      <c r="T992" s="160"/>
      <c r="U992" s="160"/>
      <c r="V992" s="160"/>
      <c r="W992" s="160"/>
      <c r="X992" s="160"/>
      <c r="Y992" s="151"/>
      <c r="Z992" s="151"/>
      <c r="AA992" s="151"/>
      <c r="AB992" s="151"/>
      <c r="AC992" s="151"/>
      <c r="AD992" s="151"/>
      <c r="AE992" s="151"/>
      <c r="AF992" s="151"/>
      <c r="AG992" s="151" t="s">
        <v>190</v>
      </c>
      <c r="AH992" s="151"/>
      <c r="AI992" s="151"/>
      <c r="AJ992" s="151"/>
      <c r="AK992" s="151"/>
      <c r="AL992" s="151"/>
      <c r="AM992" s="151"/>
      <c r="AN992" s="151"/>
      <c r="AO992" s="151"/>
      <c r="AP992" s="151"/>
      <c r="AQ992" s="151"/>
      <c r="AR992" s="151"/>
      <c r="AS992" s="151"/>
      <c r="AT992" s="151"/>
      <c r="AU992" s="151"/>
      <c r="AV992" s="151"/>
      <c r="AW992" s="151"/>
      <c r="AX992" s="151"/>
      <c r="AY992" s="151"/>
      <c r="AZ992" s="151"/>
      <c r="BA992" s="184" t="str">
        <f>C992</f>
        <v>Jednoduché dvoukřídlé okno s jednou příčkou, ven otevíravé. Šest okenních kuličkových závěsů, zavírání zajištěno espaňoletou, křídla po otevření zajištěna dvěma kovanými háky. Povrchová úprava: tmavě hnědá lazura, kované prvky: černá krycí barva.</v>
      </c>
      <c r="BB992" s="151"/>
      <c r="BC992" s="151"/>
      <c r="BD992" s="151"/>
      <c r="BE992" s="151"/>
      <c r="BF992" s="151"/>
      <c r="BG992" s="151"/>
      <c r="BH992" s="151"/>
    </row>
    <row r="993" spans="1:60" outlineLevel="1" x14ac:dyDescent="0.25">
      <c r="A993" s="158"/>
      <c r="B993" s="159"/>
      <c r="C993" s="192" t="s">
        <v>204</v>
      </c>
      <c r="D993" s="161"/>
      <c r="E993" s="162"/>
      <c r="F993" s="163"/>
      <c r="G993" s="163"/>
      <c r="H993" s="160"/>
      <c r="I993" s="160"/>
      <c r="J993" s="160"/>
      <c r="K993" s="160"/>
      <c r="L993" s="160"/>
      <c r="M993" s="160"/>
      <c r="N993" s="160"/>
      <c r="O993" s="160"/>
      <c r="P993" s="160"/>
      <c r="Q993" s="160"/>
      <c r="R993" s="160"/>
      <c r="S993" s="160"/>
      <c r="T993" s="160"/>
      <c r="U993" s="160"/>
      <c r="V993" s="160"/>
      <c r="W993" s="160"/>
      <c r="X993" s="160"/>
      <c r="Y993" s="151"/>
      <c r="Z993" s="151"/>
      <c r="AA993" s="151"/>
      <c r="AB993" s="151"/>
      <c r="AC993" s="151"/>
      <c r="AD993" s="151"/>
      <c r="AE993" s="151"/>
      <c r="AF993" s="151"/>
      <c r="AG993" s="151" t="s">
        <v>190</v>
      </c>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row>
    <row r="994" spans="1:60" outlineLevel="1" x14ac:dyDescent="0.25">
      <c r="A994" s="158"/>
      <c r="B994" s="159"/>
      <c r="C994" s="271" t="s">
        <v>913</v>
      </c>
      <c r="D994" s="272"/>
      <c r="E994" s="272"/>
      <c r="F994" s="272"/>
      <c r="G994" s="272"/>
      <c r="H994" s="160"/>
      <c r="I994" s="160"/>
      <c r="J994" s="160"/>
      <c r="K994" s="160"/>
      <c r="L994" s="160"/>
      <c r="M994" s="160"/>
      <c r="N994" s="160"/>
      <c r="O994" s="160"/>
      <c r="P994" s="160"/>
      <c r="Q994" s="160"/>
      <c r="R994" s="160"/>
      <c r="S994" s="160"/>
      <c r="T994" s="160"/>
      <c r="U994" s="160"/>
      <c r="V994" s="160"/>
      <c r="W994" s="160"/>
      <c r="X994" s="160"/>
      <c r="Y994" s="151"/>
      <c r="Z994" s="151"/>
      <c r="AA994" s="151"/>
      <c r="AB994" s="151"/>
      <c r="AC994" s="151"/>
      <c r="AD994" s="151"/>
      <c r="AE994" s="151"/>
      <c r="AF994" s="151"/>
      <c r="AG994" s="151" t="s">
        <v>190</v>
      </c>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row>
    <row r="995" spans="1:60" outlineLevel="1" x14ac:dyDescent="0.25">
      <c r="A995" s="158"/>
      <c r="B995" s="159"/>
      <c r="C995" s="271" t="s">
        <v>952</v>
      </c>
      <c r="D995" s="272"/>
      <c r="E995" s="272"/>
      <c r="F995" s="272"/>
      <c r="G995" s="272"/>
      <c r="H995" s="160"/>
      <c r="I995" s="160"/>
      <c r="J995" s="160"/>
      <c r="K995" s="160"/>
      <c r="L995" s="160"/>
      <c r="M995" s="160"/>
      <c r="N995" s="160"/>
      <c r="O995" s="160"/>
      <c r="P995" s="160"/>
      <c r="Q995" s="160"/>
      <c r="R995" s="160"/>
      <c r="S995" s="160"/>
      <c r="T995" s="160"/>
      <c r="U995" s="160"/>
      <c r="V995" s="160"/>
      <c r="W995" s="160"/>
      <c r="X995" s="160"/>
      <c r="Y995" s="151"/>
      <c r="Z995" s="151"/>
      <c r="AA995" s="151"/>
      <c r="AB995" s="151"/>
      <c r="AC995" s="151"/>
      <c r="AD995" s="151"/>
      <c r="AE995" s="151"/>
      <c r="AF995" s="151"/>
      <c r="AG995" s="151" t="s">
        <v>190</v>
      </c>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row>
    <row r="996" spans="1:60" outlineLevel="1" x14ac:dyDescent="0.25">
      <c r="A996" s="158"/>
      <c r="B996" s="159"/>
      <c r="C996" s="192" t="s">
        <v>204</v>
      </c>
      <c r="D996" s="161"/>
      <c r="E996" s="162"/>
      <c r="F996" s="163"/>
      <c r="G996" s="163"/>
      <c r="H996" s="160"/>
      <c r="I996" s="160"/>
      <c r="J996" s="160"/>
      <c r="K996" s="160"/>
      <c r="L996" s="160"/>
      <c r="M996" s="160"/>
      <c r="N996" s="160"/>
      <c r="O996" s="160"/>
      <c r="P996" s="160"/>
      <c r="Q996" s="160"/>
      <c r="R996" s="160"/>
      <c r="S996" s="160"/>
      <c r="T996" s="160"/>
      <c r="U996" s="160"/>
      <c r="V996" s="160"/>
      <c r="W996" s="160"/>
      <c r="X996" s="160"/>
      <c r="Y996" s="151"/>
      <c r="Z996" s="151"/>
      <c r="AA996" s="151"/>
      <c r="AB996" s="151"/>
      <c r="AC996" s="151"/>
      <c r="AD996" s="151"/>
      <c r="AE996" s="151"/>
      <c r="AF996" s="151"/>
      <c r="AG996" s="151" t="s">
        <v>190</v>
      </c>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row>
    <row r="997" spans="1:60" outlineLevel="1" x14ac:dyDescent="0.25">
      <c r="A997" s="158"/>
      <c r="B997" s="159"/>
      <c r="C997" s="271" t="s">
        <v>317</v>
      </c>
      <c r="D997" s="272"/>
      <c r="E997" s="272"/>
      <c r="F997" s="272"/>
      <c r="G997" s="272"/>
      <c r="H997" s="160"/>
      <c r="I997" s="160"/>
      <c r="J997" s="160"/>
      <c r="K997" s="160"/>
      <c r="L997" s="160"/>
      <c r="M997" s="160"/>
      <c r="N997" s="160"/>
      <c r="O997" s="160"/>
      <c r="P997" s="160"/>
      <c r="Q997" s="160"/>
      <c r="R997" s="160"/>
      <c r="S997" s="160"/>
      <c r="T997" s="160"/>
      <c r="U997" s="160"/>
      <c r="V997" s="160"/>
      <c r="W997" s="160"/>
      <c r="X997" s="160"/>
      <c r="Y997" s="151"/>
      <c r="Z997" s="151"/>
      <c r="AA997" s="151"/>
      <c r="AB997" s="151"/>
      <c r="AC997" s="151"/>
      <c r="AD997" s="151"/>
      <c r="AE997" s="151"/>
      <c r="AF997" s="151"/>
      <c r="AG997" s="151" t="s">
        <v>190</v>
      </c>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row>
    <row r="998" spans="1:60" outlineLevel="1" x14ac:dyDescent="0.25">
      <c r="A998" s="158"/>
      <c r="B998" s="159"/>
      <c r="C998" s="271" t="s">
        <v>953</v>
      </c>
      <c r="D998" s="272"/>
      <c r="E998" s="272"/>
      <c r="F998" s="272"/>
      <c r="G998" s="272"/>
      <c r="H998" s="160"/>
      <c r="I998" s="160"/>
      <c r="J998" s="160"/>
      <c r="K998" s="160"/>
      <c r="L998" s="160"/>
      <c r="M998" s="160"/>
      <c r="N998" s="160"/>
      <c r="O998" s="160"/>
      <c r="P998" s="160"/>
      <c r="Q998" s="160"/>
      <c r="R998" s="160"/>
      <c r="S998" s="160"/>
      <c r="T998" s="160"/>
      <c r="U998" s="160"/>
      <c r="V998" s="160"/>
      <c r="W998" s="160"/>
      <c r="X998" s="160"/>
      <c r="Y998" s="151"/>
      <c r="Z998" s="151"/>
      <c r="AA998" s="151"/>
      <c r="AB998" s="151"/>
      <c r="AC998" s="151"/>
      <c r="AD998" s="151"/>
      <c r="AE998" s="151"/>
      <c r="AF998" s="151"/>
      <c r="AG998" s="151" t="s">
        <v>190</v>
      </c>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row>
    <row r="999" spans="1:60" outlineLevel="1" x14ac:dyDescent="0.25">
      <c r="A999" s="158"/>
      <c r="B999" s="159"/>
      <c r="C999" s="271" t="s">
        <v>717</v>
      </c>
      <c r="D999" s="272"/>
      <c r="E999" s="272"/>
      <c r="F999" s="272"/>
      <c r="G999" s="272"/>
      <c r="H999" s="160"/>
      <c r="I999" s="160"/>
      <c r="J999" s="160"/>
      <c r="K999" s="160"/>
      <c r="L999" s="160"/>
      <c r="M999" s="160"/>
      <c r="N999" s="160"/>
      <c r="O999" s="160"/>
      <c r="P999" s="160"/>
      <c r="Q999" s="160"/>
      <c r="R999" s="160"/>
      <c r="S999" s="160"/>
      <c r="T999" s="160"/>
      <c r="U999" s="160"/>
      <c r="V999" s="160"/>
      <c r="W999" s="160"/>
      <c r="X999" s="160"/>
      <c r="Y999" s="151"/>
      <c r="Z999" s="151"/>
      <c r="AA999" s="151"/>
      <c r="AB999" s="151"/>
      <c r="AC999" s="151"/>
      <c r="AD999" s="151"/>
      <c r="AE999" s="151"/>
      <c r="AF999" s="151"/>
      <c r="AG999" s="151" t="s">
        <v>190</v>
      </c>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row>
    <row r="1000" spans="1:60" outlineLevel="1" x14ac:dyDescent="0.25">
      <c r="A1000" s="158"/>
      <c r="B1000" s="159"/>
      <c r="C1000" s="192" t="s">
        <v>204</v>
      </c>
      <c r="D1000" s="161"/>
      <c r="E1000" s="162"/>
      <c r="F1000" s="163"/>
      <c r="G1000" s="163"/>
      <c r="H1000" s="160"/>
      <c r="I1000" s="160"/>
      <c r="J1000" s="160"/>
      <c r="K1000" s="160"/>
      <c r="L1000" s="160"/>
      <c r="M1000" s="160"/>
      <c r="N1000" s="160"/>
      <c r="O1000" s="160"/>
      <c r="P1000" s="160"/>
      <c r="Q1000" s="160"/>
      <c r="R1000" s="160"/>
      <c r="S1000" s="160"/>
      <c r="T1000" s="160"/>
      <c r="U1000" s="160"/>
      <c r="V1000" s="160"/>
      <c r="W1000" s="160"/>
      <c r="X1000" s="160"/>
      <c r="Y1000" s="151"/>
      <c r="Z1000" s="151"/>
      <c r="AA1000" s="151"/>
      <c r="AB1000" s="151"/>
      <c r="AC1000" s="151"/>
      <c r="AD1000" s="151"/>
      <c r="AE1000" s="151"/>
      <c r="AF1000" s="151"/>
      <c r="AG1000" s="151" t="s">
        <v>190</v>
      </c>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row>
    <row r="1001" spans="1:60" outlineLevel="1" x14ac:dyDescent="0.25">
      <c r="A1001" s="158"/>
      <c r="B1001" s="159"/>
      <c r="C1001" s="271" t="s">
        <v>975</v>
      </c>
      <c r="D1001" s="272"/>
      <c r="E1001" s="272"/>
      <c r="F1001" s="272"/>
      <c r="G1001" s="272"/>
      <c r="H1001" s="160"/>
      <c r="I1001" s="160"/>
      <c r="J1001" s="160"/>
      <c r="K1001" s="160"/>
      <c r="L1001" s="160"/>
      <c r="M1001" s="160"/>
      <c r="N1001" s="160"/>
      <c r="O1001" s="160"/>
      <c r="P1001" s="160"/>
      <c r="Q1001" s="160"/>
      <c r="R1001" s="160"/>
      <c r="S1001" s="160"/>
      <c r="T1001" s="160"/>
      <c r="U1001" s="160"/>
      <c r="V1001" s="160"/>
      <c r="W1001" s="160"/>
      <c r="X1001" s="160"/>
      <c r="Y1001" s="151"/>
      <c r="Z1001" s="151"/>
      <c r="AA1001" s="151"/>
      <c r="AB1001" s="151"/>
      <c r="AC1001" s="151"/>
      <c r="AD1001" s="151"/>
      <c r="AE1001" s="151"/>
      <c r="AF1001" s="151"/>
      <c r="AG1001" s="151" t="s">
        <v>190</v>
      </c>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row>
    <row r="1002" spans="1:60" outlineLevel="1" x14ac:dyDescent="0.25">
      <c r="A1002" s="158"/>
      <c r="B1002" s="159"/>
      <c r="C1002" s="271" t="s">
        <v>759</v>
      </c>
      <c r="D1002" s="272"/>
      <c r="E1002" s="272"/>
      <c r="F1002" s="272"/>
      <c r="G1002" s="272"/>
      <c r="H1002" s="160"/>
      <c r="I1002" s="160"/>
      <c r="J1002" s="160"/>
      <c r="K1002" s="160"/>
      <c r="L1002" s="160"/>
      <c r="M1002" s="160"/>
      <c r="N1002" s="160"/>
      <c r="O1002" s="160"/>
      <c r="P1002" s="160"/>
      <c r="Q1002" s="160"/>
      <c r="R1002" s="160"/>
      <c r="S1002" s="160"/>
      <c r="T1002" s="160"/>
      <c r="U1002" s="160"/>
      <c r="V1002" s="160"/>
      <c r="W1002" s="160"/>
      <c r="X1002" s="160"/>
      <c r="Y1002" s="151"/>
      <c r="Z1002" s="151"/>
      <c r="AA1002" s="151"/>
      <c r="AB1002" s="151"/>
      <c r="AC1002" s="151"/>
      <c r="AD1002" s="151"/>
      <c r="AE1002" s="151"/>
      <c r="AF1002" s="151"/>
      <c r="AG1002" s="151" t="s">
        <v>190</v>
      </c>
      <c r="AH1002" s="151"/>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row>
    <row r="1003" spans="1:60" outlineLevel="1" x14ac:dyDescent="0.25">
      <c r="A1003" s="177">
        <v>98</v>
      </c>
      <c r="B1003" s="178" t="s">
        <v>760</v>
      </c>
      <c r="C1003" s="187" t="s">
        <v>761</v>
      </c>
      <c r="D1003" s="179" t="s">
        <v>255</v>
      </c>
      <c r="E1003" s="180">
        <v>1</v>
      </c>
      <c r="F1003" s="181">
        <v>1200</v>
      </c>
      <c r="G1003" s="182">
        <f>ROUND(E1003*F1003,2)</f>
        <v>1200</v>
      </c>
      <c r="H1003" s="181"/>
      <c r="I1003" s="182">
        <f>ROUND(E1003*H1003,2)</f>
        <v>0</v>
      </c>
      <c r="J1003" s="181"/>
      <c r="K1003" s="182">
        <f>ROUND(E1003*J1003,2)</f>
        <v>0</v>
      </c>
      <c r="L1003" s="182">
        <v>21</v>
      </c>
      <c r="M1003" s="182">
        <f>G1003*(1+L1003/100)</f>
        <v>1452</v>
      </c>
      <c r="N1003" s="182">
        <v>1E-3</v>
      </c>
      <c r="O1003" s="182">
        <f>ROUND(E1003*N1003,2)</f>
        <v>0</v>
      </c>
      <c r="P1003" s="182">
        <v>0</v>
      </c>
      <c r="Q1003" s="182">
        <f>ROUND(E1003*P1003,2)</f>
        <v>0</v>
      </c>
      <c r="R1003" s="182"/>
      <c r="S1003" s="182" t="s">
        <v>277</v>
      </c>
      <c r="T1003" s="183" t="s">
        <v>186</v>
      </c>
      <c r="U1003" s="160">
        <v>0</v>
      </c>
      <c r="V1003" s="160">
        <f>ROUND(E1003*U1003,2)</f>
        <v>0</v>
      </c>
      <c r="W1003" s="160"/>
      <c r="X1003" s="160" t="s">
        <v>310</v>
      </c>
      <c r="Y1003" s="151"/>
      <c r="Z1003" s="151"/>
      <c r="AA1003" s="151"/>
      <c r="AB1003" s="151"/>
      <c r="AC1003" s="151"/>
      <c r="AD1003" s="151"/>
      <c r="AE1003" s="151"/>
      <c r="AF1003" s="151"/>
      <c r="AG1003" s="151" t="s">
        <v>311</v>
      </c>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row>
    <row r="1004" spans="1:60" outlineLevel="1" x14ac:dyDescent="0.25">
      <c r="A1004" s="158"/>
      <c r="B1004" s="159"/>
      <c r="C1004" s="260" t="s">
        <v>716</v>
      </c>
      <c r="D1004" s="261"/>
      <c r="E1004" s="261"/>
      <c r="F1004" s="261"/>
      <c r="G1004" s="261"/>
      <c r="H1004" s="160"/>
      <c r="I1004" s="160"/>
      <c r="J1004" s="160"/>
      <c r="K1004" s="160"/>
      <c r="L1004" s="160"/>
      <c r="M1004" s="160"/>
      <c r="N1004" s="160"/>
      <c r="O1004" s="160"/>
      <c r="P1004" s="160"/>
      <c r="Q1004" s="160"/>
      <c r="R1004" s="160"/>
      <c r="S1004" s="160"/>
      <c r="T1004" s="160"/>
      <c r="U1004" s="160"/>
      <c r="V1004" s="160"/>
      <c r="W1004" s="160"/>
      <c r="X1004" s="160"/>
      <c r="Y1004" s="151"/>
      <c r="Z1004" s="151"/>
      <c r="AA1004" s="151"/>
      <c r="AB1004" s="151"/>
      <c r="AC1004" s="151"/>
      <c r="AD1004" s="151"/>
      <c r="AE1004" s="151"/>
      <c r="AF1004" s="151"/>
      <c r="AG1004" s="151" t="s">
        <v>190</v>
      </c>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84" t="str">
        <f>C1004</f>
        <v>1.NP - přízemí, popis prvku a návrh na jeho opravu nebo restaurování viz D1.1.9 Tabulky truhlářských prvků</v>
      </c>
      <c r="BB1004" s="151"/>
      <c r="BC1004" s="151"/>
      <c r="BD1004" s="151"/>
      <c r="BE1004" s="151"/>
      <c r="BF1004" s="151"/>
      <c r="BG1004" s="151"/>
      <c r="BH1004" s="151"/>
    </row>
    <row r="1005" spans="1:60" outlineLevel="1" x14ac:dyDescent="0.25">
      <c r="A1005" s="158"/>
      <c r="B1005" s="159"/>
      <c r="C1005" s="192" t="s">
        <v>204</v>
      </c>
      <c r="D1005" s="161"/>
      <c r="E1005" s="162"/>
      <c r="F1005" s="163"/>
      <c r="G1005" s="163"/>
      <c r="H1005" s="160"/>
      <c r="I1005" s="160"/>
      <c r="J1005" s="160"/>
      <c r="K1005" s="160"/>
      <c r="L1005" s="160"/>
      <c r="M1005" s="160"/>
      <c r="N1005" s="160"/>
      <c r="O1005" s="160"/>
      <c r="P1005" s="160"/>
      <c r="Q1005" s="160"/>
      <c r="R1005" s="160"/>
      <c r="S1005" s="160"/>
      <c r="T1005" s="160"/>
      <c r="U1005" s="160"/>
      <c r="V1005" s="160"/>
      <c r="W1005" s="160"/>
      <c r="X1005" s="160"/>
      <c r="Y1005" s="151"/>
      <c r="Z1005" s="151"/>
      <c r="AA1005" s="151"/>
      <c r="AB1005" s="151"/>
      <c r="AC1005" s="151"/>
      <c r="AD1005" s="151"/>
      <c r="AE1005" s="151"/>
      <c r="AF1005" s="151"/>
      <c r="AG1005" s="151" t="s">
        <v>190</v>
      </c>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row>
    <row r="1006" spans="1:60" outlineLevel="1" x14ac:dyDescent="0.25">
      <c r="A1006" s="158"/>
      <c r="B1006" s="159"/>
      <c r="C1006" s="271" t="s">
        <v>761</v>
      </c>
      <c r="D1006" s="272"/>
      <c r="E1006" s="272"/>
      <c r="F1006" s="272"/>
      <c r="G1006" s="272"/>
      <c r="H1006" s="160"/>
      <c r="I1006" s="160"/>
      <c r="J1006" s="160"/>
      <c r="K1006" s="160"/>
      <c r="L1006" s="160"/>
      <c r="M1006" s="160"/>
      <c r="N1006" s="160"/>
      <c r="O1006" s="160"/>
      <c r="P1006" s="160"/>
      <c r="Q1006" s="160"/>
      <c r="R1006" s="160"/>
      <c r="S1006" s="160"/>
      <c r="T1006" s="160"/>
      <c r="U1006" s="160"/>
      <c r="V1006" s="160"/>
      <c r="W1006" s="160"/>
      <c r="X1006" s="160"/>
      <c r="Y1006" s="151"/>
      <c r="Z1006" s="151"/>
      <c r="AA1006" s="151"/>
      <c r="AB1006" s="151"/>
      <c r="AC1006" s="151"/>
      <c r="AD1006" s="151"/>
      <c r="AE1006" s="151"/>
      <c r="AF1006" s="151"/>
      <c r="AG1006" s="151" t="s">
        <v>190</v>
      </c>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row>
    <row r="1007" spans="1:60" outlineLevel="1" x14ac:dyDescent="0.25">
      <c r="A1007" s="158"/>
      <c r="B1007" s="159"/>
      <c r="C1007" s="271" t="s">
        <v>976</v>
      </c>
      <c r="D1007" s="272"/>
      <c r="E1007" s="272"/>
      <c r="F1007" s="272"/>
      <c r="G1007" s="272"/>
      <c r="H1007" s="160"/>
      <c r="I1007" s="160"/>
      <c r="J1007" s="160"/>
      <c r="K1007" s="160"/>
      <c r="L1007" s="160"/>
      <c r="M1007" s="160"/>
      <c r="N1007" s="160"/>
      <c r="O1007" s="160"/>
      <c r="P1007" s="160"/>
      <c r="Q1007" s="160"/>
      <c r="R1007" s="160"/>
      <c r="S1007" s="160"/>
      <c r="T1007" s="160"/>
      <c r="U1007" s="160"/>
      <c r="V1007" s="160"/>
      <c r="W1007" s="160"/>
      <c r="X1007" s="160"/>
      <c r="Y1007" s="151"/>
      <c r="Z1007" s="151"/>
      <c r="AA1007" s="151"/>
      <c r="AB1007" s="151"/>
      <c r="AC1007" s="151"/>
      <c r="AD1007" s="151"/>
      <c r="AE1007" s="151"/>
      <c r="AF1007" s="151"/>
      <c r="AG1007" s="151" t="s">
        <v>190</v>
      </c>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row>
    <row r="1008" spans="1:60" outlineLevel="1" x14ac:dyDescent="0.25">
      <c r="A1008" s="158"/>
      <c r="B1008" s="159"/>
      <c r="C1008" s="192" t="s">
        <v>204</v>
      </c>
      <c r="D1008" s="161"/>
      <c r="E1008" s="162"/>
      <c r="F1008" s="163"/>
      <c r="G1008" s="163"/>
      <c r="H1008" s="160"/>
      <c r="I1008" s="160"/>
      <c r="J1008" s="160"/>
      <c r="K1008" s="160"/>
      <c r="L1008" s="160"/>
      <c r="M1008" s="160"/>
      <c r="N1008" s="160"/>
      <c r="O1008" s="160"/>
      <c r="P1008" s="160"/>
      <c r="Q1008" s="160"/>
      <c r="R1008" s="160"/>
      <c r="S1008" s="160"/>
      <c r="T1008" s="160"/>
      <c r="U1008" s="160"/>
      <c r="V1008" s="160"/>
      <c r="W1008" s="160"/>
      <c r="X1008" s="160"/>
      <c r="Y1008" s="151"/>
      <c r="Z1008" s="151"/>
      <c r="AA1008" s="151"/>
      <c r="AB1008" s="151"/>
      <c r="AC1008" s="151"/>
      <c r="AD1008" s="151"/>
      <c r="AE1008" s="151"/>
      <c r="AF1008" s="151"/>
      <c r="AG1008" s="151" t="s">
        <v>190</v>
      </c>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51"/>
      <c r="BB1008" s="151"/>
      <c r="BC1008" s="151"/>
      <c r="BD1008" s="151"/>
      <c r="BE1008" s="151"/>
      <c r="BF1008" s="151"/>
      <c r="BG1008" s="151"/>
      <c r="BH1008" s="151"/>
    </row>
    <row r="1009" spans="1:60" outlineLevel="1" x14ac:dyDescent="0.25">
      <c r="A1009" s="158"/>
      <c r="B1009" s="159"/>
      <c r="C1009" s="271" t="s">
        <v>946</v>
      </c>
      <c r="D1009" s="272"/>
      <c r="E1009" s="272"/>
      <c r="F1009" s="272"/>
      <c r="G1009" s="272"/>
      <c r="H1009" s="160"/>
      <c r="I1009" s="160"/>
      <c r="J1009" s="160"/>
      <c r="K1009" s="160"/>
      <c r="L1009" s="160"/>
      <c r="M1009" s="160"/>
      <c r="N1009" s="160"/>
      <c r="O1009" s="160"/>
      <c r="P1009" s="160"/>
      <c r="Q1009" s="160"/>
      <c r="R1009" s="160"/>
      <c r="S1009" s="160"/>
      <c r="T1009" s="160"/>
      <c r="U1009" s="160"/>
      <c r="V1009" s="160"/>
      <c r="W1009" s="160"/>
      <c r="X1009" s="160"/>
      <c r="Y1009" s="151"/>
      <c r="Z1009" s="151"/>
      <c r="AA1009" s="151"/>
      <c r="AB1009" s="151"/>
      <c r="AC1009" s="151"/>
      <c r="AD1009" s="151"/>
      <c r="AE1009" s="151"/>
      <c r="AF1009" s="151"/>
      <c r="AG1009" s="151" t="s">
        <v>190</v>
      </c>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row>
    <row r="1010" spans="1:60" outlineLevel="1" x14ac:dyDescent="0.25">
      <c r="A1010" s="158"/>
      <c r="B1010" s="159"/>
      <c r="C1010" s="192" t="s">
        <v>204</v>
      </c>
      <c r="D1010" s="161"/>
      <c r="E1010" s="162"/>
      <c r="F1010" s="163"/>
      <c r="G1010" s="163"/>
      <c r="H1010" s="160"/>
      <c r="I1010" s="160"/>
      <c r="J1010" s="160"/>
      <c r="K1010" s="160"/>
      <c r="L1010" s="160"/>
      <c r="M1010" s="160"/>
      <c r="N1010" s="160"/>
      <c r="O1010" s="160"/>
      <c r="P1010" s="160"/>
      <c r="Q1010" s="160"/>
      <c r="R1010" s="160"/>
      <c r="S1010" s="160"/>
      <c r="T1010" s="160"/>
      <c r="U1010" s="160"/>
      <c r="V1010" s="160"/>
      <c r="W1010" s="160"/>
      <c r="X1010" s="160"/>
      <c r="Y1010" s="151"/>
      <c r="Z1010" s="151"/>
      <c r="AA1010" s="151"/>
      <c r="AB1010" s="151"/>
      <c r="AC1010" s="151"/>
      <c r="AD1010" s="151"/>
      <c r="AE1010" s="151"/>
      <c r="AF1010" s="151"/>
      <c r="AG1010" s="151" t="s">
        <v>190</v>
      </c>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51"/>
      <c r="BB1010" s="151"/>
      <c r="BC1010" s="151"/>
      <c r="BD1010" s="151"/>
      <c r="BE1010" s="151"/>
      <c r="BF1010" s="151"/>
      <c r="BG1010" s="151"/>
      <c r="BH1010" s="151"/>
    </row>
    <row r="1011" spans="1:60" outlineLevel="1" x14ac:dyDescent="0.25">
      <c r="A1011" s="158"/>
      <c r="B1011" s="159"/>
      <c r="C1011" s="271" t="s">
        <v>929</v>
      </c>
      <c r="D1011" s="272"/>
      <c r="E1011" s="272"/>
      <c r="F1011" s="272"/>
      <c r="G1011" s="272"/>
      <c r="H1011" s="160"/>
      <c r="I1011" s="160"/>
      <c r="J1011" s="160"/>
      <c r="K1011" s="160"/>
      <c r="L1011" s="160"/>
      <c r="M1011" s="160"/>
      <c r="N1011" s="160"/>
      <c r="O1011" s="160"/>
      <c r="P1011" s="160"/>
      <c r="Q1011" s="160"/>
      <c r="R1011" s="160"/>
      <c r="S1011" s="160"/>
      <c r="T1011" s="160"/>
      <c r="U1011" s="160"/>
      <c r="V1011" s="160"/>
      <c r="W1011" s="160"/>
      <c r="X1011" s="160"/>
      <c r="Y1011" s="151"/>
      <c r="Z1011" s="151"/>
      <c r="AA1011" s="151"/>
      <c r="AB1011" s="151"/>
      <c r="AC1011" s="151"/>
      <c r="AD1011" s="151"/>
      <c r="AE1011" s="151"/>
      <c r="AF1011" s="151"/>
      <c r="AG1011" s="151" t="s">
        <v>190</v>
      </c>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row>
    <row r="1012" spans="1:60" outlineLevel="1" x14ac:dyDescent="0.25">
      <c r="A1012" s="158"/>
      <c r="B1012" s="159"/>
      <c r="C1012" s="192" t="s">
        <v>204</v>
      </c>
      <c r="D1012" s="161"/>
      <c r="E1012" s="162"/>
      <c r="F1012" s="163"/>
      <c r="G1012" s="163"/>
      <c r="H1012" s="160"/>
      <c r="I1012" s="160"/>
      <c r="J1012" s="160"/>
      <c r="K1012" s="160"/>
      <c r="L1012" s="160"/>
      <c r="M1012" s="160"/>
      <c r="N1012" s="160"/>
      <c r="O1012" s="160"/>
      <c r="P1012" s="160"/>
      <c r="Q1012" s="160"/>
      <c r="R1012" s="160"/>
      <c r="S1012" s="160"/>
      <c r="T1012" s="160"/>
      <c r="U1012" s="160"/>
      <c r="V1012" s="160"/>
      <c r="W1012" s="160"/>
      <c r="X1012" s="160"/>
      <c r="Y1012" s="151"/>
      <c r="Z1012" s="151"/>
      <c r="AA1012" s="151"/>
      <c r="AB1012" s="151"/>
      <c r="AC1012" s="151"/>
      <c r="AD1012" s="151"/>
      <c r="AE1012" s="151"/>
      <c r="AF1012" s="151"/>
      <c r="AG1012" s="151" t="s">
        <v>190</v>
      </c>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c r="BG1012" s="151"/>
      <c r="BH1012" s="151"/>
    </row>
    <row r="1013" spans="1:60" outlineLevel="1" x14ac:dyDescent="0.25">
      <c r="A1013" s="158"/>
      <c r="B1013" s="159"/>
      <c r="C1013" s="271" t="s">
        <v>802</v>
      </c>
      <c r="D1013" s="272"/>
      <c r="E1013" s="272"/>
      <c r="F1013" s="272"/>
      <c r="G1013" s="272"/>
      <c r="H1013" s="160"/>
      <c r="I1013" s="160"/>
      <c r="J1013" s="160"/>
      <c r="K1013" s="160"/>
      <c r="L1013" s="160"/>
      <c r="M1013" s="160"/>
      <c r="N1013" s="160"/>
      <c r="O1013" s="160"/>
      <c r="P1013" s="160"/>
      <c r="Q1013" s="160"/>
      <c r="R1013" s="160"/>
      <c r="S1013" s="160"/>
      <c r="T1013" s="160"/>
      <c r="U1013" s="160"/>
      <c r="V1013" s="160"/>
      <c r="W1013" s="160"/>
      <c r="X1013" s="160"/>
      <c r="Y1013" s="151"/>
      <c r="Z1013" s="151"/>
      <c r="AA1013" s="151"/>
      <c r="AB1013" s="151"/>
      <c r="AC1013" s="151"/>
      <c r="AD1013" s="151"/>
      <c r="AE1013" s="151"/>
      <c r="AF1013" s="151"/>
      <c r="AG1013" s="151" t="s">
        <v>190</v>
      </c>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c r="BG1013" s="151"/>
      <c r="BH1013" s="151"/>
    </row>
    <row r="1014" spans="1:60" outlineLevel="1" x14ac:dyDescent="0.25">
      <c r="A1014" s="158"/>
      <c r="B1014" s="159"/>
      <c r="C1014" s="271" t="s">
        <v>977</v>
      </c>
      <c r="D1014" s="272"/>
      <c r="E1014" s="272"/>
      <c r="F1014" s="272"/>
      <c r="G1014" s="272"/>
      <c r="H1014" s="160"/>
      <c r="I1014" s="160"/>
      <c r="J1014" s="160"/>
      <c r="K1014" s="160"/>
      <c r="L1014" s="160"/>
      <c r="M1014" s="160"/>
      <c r="N1014" s="160"/>
      <c r="O1014" s="160"/>
      <c r="P1014" s="160"/>
      <c r="Q1014" s="160"/>
      <c r="R1014" s="160"/>
      <c r="S1014" s="160"/>
      <c r="T1014" s="160"/>
      <c r="U1014" s="160"/>
      <c r="V1014" s="160"/>
      <c r="W1014" s="160"/>
      <c r="X1014" s="160"/>
      <c r="Y1014" s="151"/>
      <c r="Z1014" s="151"/>
      <c r="AA1014" s="151"/>
      <c r="AB1014" s="151"/>
      <c r="AC1014" s="151"/>
      <c r="AD1014" s="151"/>
      <c r="AE1014" s="151"/>
      <c r="AF1014" s="151"/>
      <c r="AG1014" s="151" t="s">
        <v>190</v>
      </c>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row>
    <row r="1015" spans="1:60" outlineLevel="1" x14ac:dyDescent="0.25">
      <c r="A1015" s="158"/>
      <c r="B1015" s="159"/>
      <c r="C1015" s="192" t="s">
        <v>204</v>
      </c>
      <c r="D1015" s="161"/>
      <c r="E1015" s="162"/>
      <c r="F1015" s="163"/>
      <c r="G1015" s="163"/>
      <c r="H1015" s="160"/>
      <c r="I1015" s="160"/>
      <c r="J1015" s="160"/>
      <c r="K1015" s="160"/>
      <c r="L1015" s="160"/>
      <c r="M1015" s="160"/>
      <c r="N1015" s="160"/>
      <c r="O1015" s="160"/>
      <c r="P1015" s="160"/>
      <c r="Q1015" s="160"/>
      <c r="R1015" s="160"/>
      <c r="S1015" s="160"/>
      <c r="T1015" s="160"/>
      <c r="U1015" s="160"/>
      <c r="V1015" s="160"/>
      <c r="W1015" s="160"/>
      <c r="X1015" s="160"/>
      <c r="Y1015" s="151"/>
      <c r="Z1015" s="151"/>
      <c r="AA1015" s="151"/>
      <c r="AB1015" s="151"/>
      <c r="AC1015" s="151"/>
      <c r="AD1015" s="151"/>
      <c r="AE1015" s="151"/>
      <c r="AF1015" s="151"/>
      <c r="AG1015" s="151" t="s">
        <v>190</v>
      </c>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row>
    <row r="1016" spans="1:60" outlineLevel="1" x14ac:dyDescent="0.25">
      <c r="A1016" s="158"/>
      <c r="B1016" s="159"/>
      <c r="C1016" s="271" t="s">
        <v>913</v>
      </c>
      <c r="D1016" s="272"/>
      <c r="E1016" s="272"/>
      <c r="F1016" s="272"/>
      <c r="G1016" s="272"/>
      <c r="H1016" s="160"/>
      <c r="I1016" s="160"/>
      <c r="J1016" s="160"/>
      <c r="K1016" s="160"/>
      <c r="L1016" s="160"/>
      <c r="M1016" s="160"/>
      <c r="N1016" s="160"/>
      <c r="O1016" s="160"/>
      <c r="P1016" s="160"/>
      <c r="Q1016" s="160"/>
      <c r="R1016" s="160"/>
      <c r="S1016" s="160"/>
      <c r="T1016" s="160"/>
      <c r="U1016" s="160"/>
      <c r="V1016" s="160"/>
      <c r="W1016" s="160"/>
      <c r="X1016" s="160"/>
      <c r="Y1016" s="151"/>
      <c r="Z1016" s="151"/>
      <c r="AA1016" s="151"/>
      <c r="AB1016" s="151"/>
      <c r="AC1016" s="151"/>
      <c r="AD1016" s="151"/>
      <c r="AE1016" s="151"/>
      <c r="AF1016" s="151"/>
      <c r="AG1016" s="151" t="s">
        <v>190</v>
      </c>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row>
    <row r="1017" spans="1:60" outlineLevel="1" x14ac:dyDescent="0.25">
      <c r="A1017" s="158"/>
      <c r="B1017" s="159"/>
      <c r="C1017" s="271" t="s">
        <v>978</v>
      </c>
      <c r="D1017" s="272"/>
      <c r="E1017" s="272"/>
      <c r="F1017" s="272"/>
      <c r="G1017" s="272"/>
      <c r="H1017" s="160"/>
      <c r="I1017" s="160"/>
      <c r="J1017" s="160"/>
      <c r="K1017" s="160"/>
      <c r="L1017" s="160"/>
      <c r="M1017" s="160"/>
      <c r="N1017" s="160"/>
      <c r="O1017" s="160"/>
      <c r="P1017" s="160"/>
      <c r="Q1017" s="160"/>
      <c r="R1017" s="160"/>
      <c r="S1017" s="160"/>
      <c r="T1017" s="160"/>
      <c r="U1017" s="160"/>
      <c r="V1017" s="160"/>
      <c r="W1017" s="160"/>
      <c r="X1017" s="160"/>
      <c r="Y1017" s="151"/>
      <c r="Z1017" s="151"/>
      <c r="AA1017" s="151"/>
      <c r="AB1017" s="151"/>
      <c r="AC1017" s="151"/>
      <c r="AD1017" s="151"/>
      <c r="AE1017" s="151"/>
      <c r="AF1017" s="151"/>
      <c r="AG1017" s="151" t="s">
        <v>190</v>
      </c>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row>
    <row r="1018" spans="1:60" outlineLevel="1" x14ac:dyDescent="0.25">
      <c r="A1018" s="158"/>
      <c r="B1018" s="159"/>
      <c r="C1018" s="192" t="s">
        <v>204</v>
      </c>
      <c r="D1018" s="161"/>
      <c r="E1018" s="162"/>
      <c r="F1018" s="163"/>
      <c r="G1018" s="163"/>
      <c r="H1018" s="160"/>
      <c r="I1018" s="160"/>
      <c r="J1018" s="160"/>
      <c r="K1018" s="160"/>
      <c r="L1018" s="160"/>
      <c r="M1018" s="160"/>
      <c r="N1018" s="160"/>
      <c r="O1018" s="160"/>
      <c r="P1018" s="160"/>
      <c r="Q1018" s="160"/>
      <c r="R1018" s="160"/>
      <c r="S1018" s="160"/>
      <c r="T1018" s="160"/>
      <c r="U1018" s="160"/>
      <c r="V1018" s="160"/>
      <c r="W1018" s="160"/>
      <c r="X1018" s="160"/>
      <c r="Y1018" s="151"/>
      <c r="Z1018" s="151"/>
      <c r="AA1018" s="151"/>
      <c r="AB1018" s="151"/>
      <c r="AC1018" s="151"/>
      <c r="AD1018" s="151"/>
      <c r="AE1018" s="151"/>
      <c r="AF1018" s="151"/>
      <c r="AG1018" s="151" t="s">
        <v>190</v>
      </c>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row>
    <row r="1019" spans="1:60" outlineLevel="1" x14ac:dyDescent="0.25">
      <c r="A1019" s="158"/>
      <c r="B1019" s="159"/>
      <c r="C1019" s="271" t="s">
        <v>317</v>
      </c>
      <c r="D1019" s="272"/>
      <c r="E1019" s="272"/>
      <c r="F1019" s="272"/>
      <c r="G1019" s="272"/>
      <c r="H1019" s="160"/>
      <c r="I1019" s="160"/>
      <c r="J1019" s="160"/>
      <c r="K1019" s="160"/>
      <c r="L1019" s="160"/>
      <c r="M1019" s="160"/>
      <c r="N1019" s="160"/>
      <c r="O1019" s="160"/>
      <c r="P1019" s="160"/>
      <c r="Q1019" s="160"/>
      <c r="R1019" s="160"/>
      <c r="S1019" s="160"/>
      <c r="T1019" s="160"/>
      <c r="U1019" s="160"/>
      <c r="V1019" s="160"/>
      <c r="W1019" s="160"/>
      <c r="X1019" s="160"/>
      <c r="Y1019" s="151"/>
      <c r="Z1019" s="151"/>
      <c r="AA1019" s="151"/>
      <c r="AB1019" s="151"/>
      <c r="AC1019" s="151"/>
      <c r="AD1019" s="151"/>
      <c r="AE1019" s="151"/>
      <c r="AF1019" s="151"/>
      <c r="AG1019" s="151" t="s">
        <v>190</v>
      </c>
      <c r="AH1019" s="151"/>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row>
    <row r="1020" spans="1:60" outlineLevel="1" x14ac:dyDescent="0.25">
      <c r="A1020" s="158"/>
      <c r="B1020" s="159"/>
      <c r="C1020" s="271" t="s">
        <v>762</v>
      </c>
      <c r="D1020" s="272"/>
      <c r="E1020" s="272"/>
      <c r="F1020" s="272"/>
      <c r="G1020" s="272"/>
      <c r="H1020" s="160"/>
      <c r="I1020" s="160"/>
      <c r="J1020" s="160"/>
      <c r="K1020" s="160"/>
      <c r="L1020" s="160"/>
      <c r="M1020" s="160"/>
      <c r="N1020" s="160"/>
      <c r="O1020" s="160"/>
      <c r="P1020" s="160"/>
      <c r="Q1020" s="160"/>
      <c r="R1020" s="160"/>
      <c r="S1020" s="160"/>
      <c r="T1020" s="160"/>
      <c r="U1020" s="160"/>
      <c r="V1020" s="160"/>
      <c r="W1020" s="160"/>
      <c r="X1020" s="160"/>
      <c r="Y1020" s="151"/>
      <c r="Z1020" s="151"/>
      <c r="AA1020" s="151"/>
      <c r="AB1020" s="151"/>
      <c r="AC1020" s="151"/>
      <c r="AD1020" s="151"/>
      <c r="AE1020" s="151"/>
      <c r="AF1020" s="151"/>
      <c r="AG1020" s="151" t="s">
        <v>190</v>
      </c>
      <c r="AH1020" s="151"/>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row>
    <row r="1021" spans="1:60" ht="20.399999999999999" outlineLevel="1" x14ac:dyDescent="0.25">
      <c r="A1021" s="177">
        <v>99</v>
      </c>
      <c r="B1021" s="178" t="s">
        <v>763</v>
      </c>
      <c r="C1021" s="187" t="s">
        <v>764</v>
      </c>
      <c r="D1021" s="179" t="s">
        <v>255</v>
      </c>
      <c r="E1021" s="180">
        <v>1</v>
      </c>
      <c r="F1021" s="181">
        <v>14400</v>
      </c>
      <c r="G1021" s="182">
        <f>ROUND(E1021*F1021,2)</f>
        <v>14400</v>
      </c>
      <c r="H1021" s="181"/>
      <c r="I1021" s="182">
        <f>ROUND(E1021*H1021,2)</f>
        <v>0</v>
      </c>
      <c r="J1021" s="181"/>
      <c r="K1021" s="182">
        <f>ROUND(E1021*J1021,2)</f>
        <v>0</v>
      </c>
      <c r="L1021" s="182">
        <v>21</v>
      </c>
      <c r="M1021" s="182">
        <f>G1021*(1+L1021/100)</f>
        <v>17424</v>
      </c>
      <c r="N1021" s="182">
        <v>2E-3</v>
      </c>
      <c r="O1021" s="182">
        <f>ROUND(E1021*N1021,2)</f>
        <v>0</v>
      </c>
      <c r="P1021" s="182">
        <v>0</v>
      </c>
      <c r="Q1021" s="182">
        <f>ROUND(E1021*P1021,2)</f>
        <v>0</v>
      </c>
      <c r="R1021" s="182"/>
      <c r="S1021" s="182" t="s">
        <v>277</v>
      </c>
      <c r="T1021" s="183" t="s">
        <v>186</v>
      </c>
      <c r="U1021" s="160">
        <v>0</v>
      </c>
      <c r="V1021" s="160">
        <f>ROUND(E1021*U1021,2)</f>
        <v>0</v>
      </c>
      <c r="W1021" s="160"/>
      <c r="X1021" s="160" t="s">
        <v>310</v>
      </c>
      <c r="Y1021" s="151"/>
      <c r="Z1021" s="151"/>
      <c r="AA1021" s="151"/>
      <c r="AB1021" s="151"/>
      <c r="AC1021" s="151"/>
      <c r="AD1021" s="151"/>
      <c r="AE1021" s="151"/>
      <c r="AF1021" s="151"/>
      <c r="AG1021" s="151" t="s">
        <v>311</v>
      </c>
      <c r="AH1021" s="151"/>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row>
    <row r="1022" spans="1:60" outlineLevel="1" x14ac:dyDescent="0.25">
      <c r="A1022" s="158"/>
      <c r="B1022" s="159"/>
      <c r="C1022" s="260" t="s">
        <v>716</v>
      </c>
      <c r="D1022" s="261"/>
      <c r="E1022" s="261"/>
      <c r="F1022" s="261"/>
      <c r="G1022" s="261"/>
      <c r="H1022" s="160"/>
      <c r="I1022" s="160"/>
      <c r="J1022" s="160"/>
      <c r="K1022" s="160"/>
      <c r="L1022" s="160"/>
      <c r="M1022" s="160"/>
      <c r="N1022" s="160"/>
      <c r="O1022" s="160"/>
      <c r="P1022" s="160"/>
      <c r="Q1022" s="160"/>
      <c r="R1022" s="160"/>
      <c r="S1022" s="160"/>
      <c r="T1022" s="160"/>
      <c r="U1022" s="160"/>
      <c r="V1022" s="160"/>
      <c r="W1022" s="160"/>
      <c r="X1022" s="160"/>
      <c r="Y1022" s="151"/>
      <c r="Z1022" s="151"/>
      <c r="AA1022" s="151"/>
      <c r="AB1022" s="151"/>
      <c r="AC1022" s="151"/>
      <c r="AD1022" s="151"/>
      <c r="AE1022" s="151"/>
      <c r="AF1022" s="151"/>
      <c r="AG1022" s="151" t="s">
        <v>190</v>
      </c>
      <c r="AH1022" s="151"/>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84" t="str">
        <f>C1022</f>
        <v>1.NP - přízemí, popis prvku a návrh na jeho opravu nebo restaurování viz D1.1.9 Tabulky truhlářských prvků</v>
      </c>
      <c r="BB1022" s="151"/>
      <c r="BC1022" s="151"/>
      <c r="BD1022" s="151"/>
      <c r="BE1022" s="151"/>
      <c r="BF1022" s="151"/>
      <c r="BG1022" s="151"/>
      <c r="BH1022" s="151"/>
    </row>
    <row r="1023" spans="1:60" outlineLevel="1" x14ac:dyDescent="0.25">
      <c r="A1023" s="158"/>
      <c r="B1023" s="159"/>
      <c r="C1023" s="192" t="s">
        <v>204</v>
      </c>
      <c r="D1023" s="161"/>
      <c r="E1023" s="162"/>
      <c r="F1023" s="163"/>
      <c r="G1023" s="163"/>
      <c r="H1023" s="160"/>
      <c r="I1023" s="160"/>
      <c r="J1023" s="160"/>
      <c r="K1023" s="160"/>
      <c r="L1023" s="160"/>
      <c r="M1023" s="160"/>
      <c r="N1023" s="160"/>
      <c r="O1023" s="160"/>
      <c r="P1023" s="160"/>
      <c r="Q1023" s="160"/>
      <c r="R1023" s="160"/>
      <c r="S1023" s="160"/>
      <c r="T1023" s="160"/>
      <c r="U1023" s="160"/>
      <c r="V1023" s="160"/>
      <c r="W1023" s="160"/>
      <c r="X1023" s="160"/>
      <c r="Y1023" s="151"/>
      <c r="Z1023" s="151"/>
      <c r="AA1023" s="151"/>
      <c r="AB1023" s="151"/>
      <c r="AC1023" s="151"/>
      <c r="AD1023" s="151"/>
      <c r="AE1023" s="151"/>
      <c r="AF1023" s="151"/>
      <c r="AG1023" s="151" t="s">
        <v>190</v>
      </c>
      <c r="AH1023" s="151"/>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c r="BG1023" s="151"/>
      <c r="BH1023" s="151"/>
    </row>
    <row r="1024" spans="1:60" outlineLevel="1" x14ac:dyDescent="0.25">
      <c r="A1024" s="158"/>
      <c r="B1024" s="159"/>
      <c r="C1024" s="271" t="s">
        <v>979</v>
      </c>
      <c r="D1024" s="272"/>
      <c r="E1024" s="272"/>
      <c r="F1024" s="272"/>
      <c r="G1024" s="272"/>
      <c r="H1024" s="160"/>
      <c r="I1024" s="160"/>
      <c r="J1024" s="160"/>
      <c r="K1024" s="160"/>
      <c r="L1024" s="160"/>
      <c r="M1024" s="160"/>
      <c r="N1024" s="160"/>
      <c r="O1024" s="160"/>
      <c r="P1024" s="160"/>
      <c r="Q1024" s="160"/>
      <c r="R1024" s="160"/>
      <c r="S1024" s="160"/>
      <c r="T1024" s="160"/>
      <c r="U1024" s="160"/>
      <c r="V1024" s="160"/>
      <c r="W1024" s="160"/>
      <c r="X1024" s="160"/>
      <c r="Y1024" s="151"/>
      <c r="Z1024" s="151"/>
      <c r="AA1024" s="151"/>
      <c r="AB1024" s="151"/>
      <c r="AC1024" s="151"/>
      <c r="AD1024" s="151"/>
      <c r="AE1024" s="151"/>
      <c r="AF1024" s="151"/>
      <c r="AG1024" s="151" t="s">
        <v>190</v>
      </c>
      <c r="AH1024" s="151"/>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c r="BG1024" s="151"/>
      <c r="BH1024" s="151"/>
    </row>
    <row r="1025" spans="1:60" outlineLevel="1" x14ac:dyDescent="0.25">
      <c r="A1025" s="158"/>
      <c r="B1025" s="159"/>
      <c r="C1025" s="271" t="s">
        <v>980</v>
      </c>
      <c r="D1025" s="272"/>
      <c r="E1025" s="272"/>
      <c r="F1025" s="272"/>
      <c r="G1025" s="272"/>
      <c r="H1025" s="160"/>
      <c r="I1025" s="160"/>
      <c r="J1025" s="160"/>
      <c r="K1025" s="160"/>
      <c r="L1025" s="160"/>
      <c r="M1025" s="160"/>
      <c r="N1025" s="160"/>
      <c r="O1025" s="160"/>
      <c r="P1025" s="160"/>
      <c r="Q1025" s="160"/>
      <c r="R1025" s="160"/>
      <c r="S1025" s="160"/>
      <c r="T1025" s="160"/>
      <c r="U1025" s="160"/>
      <c r="V1025" s="160"/>
      <c r="W1025" s="160"/>
      <c r="X1025" s="160"/>
      <c r="Y1025" s="151"/>
      <c r="Z1025" s="151"/>
      <c r="AA1025" s="151"/>
      <c r="AB1025" s="151"/>
      <c r="AC1025" s="151"/>
      <c r="AD1025" s="151"/>
      <c r="AE1025" s="151"/>
      <c r="AF1025" s="151"/>
      <c r="AG1025" s="151" t="s">
        <v>190</v>
      </c>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c r="BG1025" s="151"/>
      <c r="BH1025" s="151"/>
    </row>
    <row r="1026" spans="1:60" outlineLevel="1" x14ac:dyDescent="0.25">
      <c r="A1026" s="158"/>
      <c r="B1026" s="159"/>
      <c r="C1026" s="192" t="s">
        <v>204</v>
      </c>
      <c r="D1026" s="161"/>
      <c r="E1026" s="162"/>
      <c r="F1026" s="163"/>
      <c r="G1026" s="163"/>
      <c r="H1026" s="160"/>
      <c r="I1026" s="160"/>
      <c r="J1026" s="160"/>
      <c r="K1026" s="160"/>
      <c r="L1026" s="160"/>
      <c r="M1026" s="160"/>
      <c r="N1026" s="160"/>
      <c r="O1026" s="160"/>
      <c r="P1026" s="160"/>
      <c r="Q1026" s="160"/>
      <c r="R1026" s="160"/>
      <c r="S1026" s="160"/>
      <c r="T1026" s="160"/>
      <c r="U1026" s="160"/>
      <c r="V1026" s="160"/>
      <c r="W1026" s="160"/>
      <c r="X1026" s="160"/>
      <c r="Y1026" s="151"/>
      <c r="Z1026" s="151"/>
      <c r="AA1026" s="151"/>
      <c r="AB1026" s="151"/>
      <c r="AC1026" s="151"/>
      <c r="AD1026" s="151"/>
      <c r="AE1026" s="151"/>
      <c r="AF1026" s="151"/>
      <c r="AG1026" s="151" t="s">
        <v>190</v>
      </c>
      <c r="AH1026" s="151"/>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c r="BG1026" s="151"/>
      <c r="BH1026" s="151"/>
    </row>
    <row r="1027" spans="1:60" outlineLevel="1" x14ac:dyDescent="0.25">
      <c r="A1027" s="158"/>
      <c r="B1027" s="159"/>
      <c r="C1027" s="271" t="s">
        <v>973</v>
      </c>
      <c r="D1027" s="272"/>
      <c r="E1027" s="272"/>
      <c r="F1027" s="272"/>
      <c r="G1027" s="272"/>
      <c r="H1027" s="160"/>
      <c r="I1027" s="160"/>
      <c r="J1027" s="160"/>
      <c r="K1027" s="160"/>
      <c r="L1027" s="160"/>
      <c r="M1027" s="160"/>
      <c r="N1027" s="160"/>
      <c r="O1027" s="160"/>
      <c r="P1027" s="160"/>
      <c r="Q1027" s="160"/>
      <c r="R1027" s="160"/>
      <c r="S1027" s="160"/>
      <c r="T1027" s="160"/>
      <c r="U1027" s="160"/>
      <c r="V1027" s="160"/>
      <c r="W1027" s="160"/>
      <c r="X1027" s="160"/>
      <c r="Y1027" s="151"/>
      <c r="Z1027" s="151"/>
      <c r="AA1027" s="151"/>
      <c r="AB1027" s="151"/>
      <c r="AC1027" s="151"/>
      <c r="AD1027" s="151"/>
      <c r="AE1027" s="151"/>
      <c r="AF1027" s="151"/>
      <c r="AG1027" s="151" t="s">
        <v>190</v>
      </c>
      <c r="AH1027" s="151"/>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c r="BG1027" s="151"/>
      <c r="BH1027" s="151"/>
    </row>
    <row r="1028" spans="1:60" outlineLevel="1" x14ac:dyDescent="0.25">
      <c r="A1028" s="158"/>
      <c r="B1028" s="159"/>
      <c r="C1028" s="192" t="s">
        <v>204</v>
      </c>
      <c r="D1028" s="161"/>
      <c r="E1028" s="162"/>
      <c r="F1028" s="163"/>
      <c r="G1028" s="163"/>
      <c r="H1028" s="160"/>
      <c r="I1028" s="160"/>
      <c r="J1028" s="160"/>
      <c r="K1028" s="160"/>
      <c r="L1028" s="160"/>
      <c r="M1028" s="160"/>
      <c r="N1028" s="160"/>
      <c r="O1028" s="160"/>
      <c r="P1028" s="160"/>
      <c r="Q1028" s="160"/>
      <c r="R1028" s="160"/>
      <c r="S1028" s="160"/>
      <c r="T1028" s="160"/>
      <c r="U1028" s="160"/>
      <c r="V1028" s="160"/>
      <c r="W1028" s="160"/>
      <c r="X1028" s="160"/>
      <c r="Y1028" s="151"/>
      <c r="Z1028" s="151"/>
      <c r="AA1028" s="151"/>
      <c r="AB1028" s="151"/>
      <c r="AC1028" s="151"/>
      <c r="AD1028" s="151"/>
      <c r="AE1028" s="151"/>
      <c r="AF1028" s="151"/>
      <c r="AG1028" s="151" t="s">
        <v>190</v>
      </c>
      <c r="AH1028" s="151"/>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51"/>
      <c r="BB1028" s="151"/>
      <c r="BC1028" s="151"/>
      <c r="BD1028" s="151"/>
      <c r="BE1028" s="151"/>
      <c r="BF1028" s="151"/>
      <c r="BG1028" s="151"/>
      <c r="BH1028" s="151"/>
    </row>
    <row r="1029" spans="1:60" outlineLevel="1" x14ac:dyDescent="0.25">
      <c r="A1029" s="158"/>
      <c r="B1029" s="159"/>
      <c r="C1029" s="271" t="s">
        <v>771</v>
      </c>
      <c r="D1029" s="272"/>
      <c r="E1029" s="272"/>
      <c r="F1029" s="272"/>
      <c r="G1029" s="272"/>
      <c r="H1029" s="160"/>
      <c r="I1029" s="160"/>
      <c r="J1029" s="160"/>
      <c r="K1029" s="160"/>
      <c r="L1029" s="160"/>
      <c r="M1029" s="160"/>
      <c r="N1029" s="160"/>
      <c r="O1029" s="160"/>
      <c r="P1029" s="160"/>
      <c r="Q1029" s="160"/>
      <c r="R1029" s="160"/>
      <c r="S1029" s="160"/>
      <c r="T1029" s="160"/>
      <c r="U1029" s="160"/>
      <c r="V1029" s="160"/>
      <c r="W1029" s="160"/>
      <c r="X1029" s="160"/>
      <c r="Y1029" s="151"/>
      <c r="Z1029" s="151"/>
      <c r="AA1029" s="151"/>
      <c r="AB1029" s="151"/>
      <c r="AC1029" s="151"/>
      <c r="AD1029" s="151"/>
      <c r="AE1029" s="151"/>
      <c r="AF1029" s="151"/>
      <c r="AG1029" s="151" t="s">
        <v>190</v>
      </c>
      <c r="AH1029" s="151"/>
      <c r="AI1029" s="151"/>
      <c r="AJ1029" s="151"/>
      <c r="AK1029" s="151"/>
      <c r="AL1029" s="151"/>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row>
    <row r="1030" spans="1:60" outlineLevel="1" x14ac:dyDescent="0.25">
      <c r="A1030" s="158"/>
      <c r="B1030" s="159"/>
      <c r="C1030" s="192" t="s">
        <v>204</v>
      </c>
      <c r="D1030" s="161"/>
      <c r="E1030" s="162"/>
      <c r="F1030" s="163"/>
      <c r="G1030" s="163"/>
      <c r="H1030" s="160"/>
      <c r="I1030" s="160"/>
      <c r="J1030" s="160"/>
      <c r="K1030" s="160"/>
      <c r="L1030" s="160"/>
      <c r="M1030" s="160"/>
      <c r="N1030" s="160"/>
      <c r="O1030" s="160"/>
      <c r="P1030" s="160"/>
      <c r="Q1030" s="160"/>
      <c r="R1030" s="160"/>
      <c r="S1030" s="160"/>
      <c r="T1030" s="160"/>
      <c r="U1030" s="160"/>
      <c r="V1030" s="160"/>
      <c r="W1030" s="160"/>
      <c r="X1030" s="160"/>
      <c r="Y1030" s="151"/>
      <c r="Z1030" s="151"/>
      <c r="AA1030" s="151"/>
      <c r="AB1030" s="151"/>
      <c r="AC1030" s="151"/>
      <c r="AD1030" s="151"/>
      <c r="AE1030" s="151"/>
      <c r="AF1030" s="151"/>
      <c r="AG1030" s="151" t="s">
        <v>190</v>
      </c>
      <c r="AH1030" s="151"/>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row>
    <row r="1031" spans="1:60" outlineLevel="1" x14ac:dyDescent="0.25">
      <c r="A1031" s="158"/>
      <c r="B1031" s="159"/>
      <c r="C1031" s="271" t="s">
        <v>802</v>
      </c>
      <c r="D1031" s="272"/>
      <c r="E1031" s="272"/>
      <c r="F1031" s="272"/>
      <c r="G1031" s="272"/>
      <c r="H1031" s="160"/>
      <c r="I1031" s="160"/>
      <c r="J1031" s="160"/>
      <c r="K1031" s="160"/>
      <c r="L1031" s="160"/>
      <c r="M1031" s="160"/>
      <c r="N1031" s="160"/>
      <c r="O1031" s="160"/>
      <c r="P1031" s="160"/>
      <c r="Q1031" s="160"/>
      <c r="R1031" s="160"/>
      <c r="S1031" s="160"/>
      <c r="T1031" s="160"/>
      <c r="U1031" s="160"/>
      <c r="V1031" s="160"/>
      <c r="W1031" s="160"/>
      <c r="X1031" s="160"/>
      <c r="Y1031" s="151"/>
      <c r="Z1031" s="151"/>
      <c r="AA1031" s="151"/>
      <c r="AB1031" s="151"/>
      <c r="AC1031" s="151"/>
      <c r="AD1031" s="151"/>
      <c r="AE1031" s="151"/>
      <c r="AF1031" s="151"/>
      <c r="AG1031" s="151" t="s">
        <v>190</v>
      </c>
      <c r="AH1031" s="151"/>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row>
    <row r="1032" spans="1:60" ht="21" outlineLevel="1" x14ac:dyDescent="0.25">
      <c r="A1032" s="158"/>
      <c r="B1032" s="159"/>
      <c r="C1032" s="271" t="s">
        <v>765</v>
      </c>
      <c r="D1032" s="272"/>
      <c r="E1032" s="272"/>
      <c r="F1032" s="272"/>
      <c r="G1032" s="272"/>
      <c r="H1032" s="160"/>
      <c r="I1032" s="160"/>
      <c r="J1032" s="160"/>
      <c r="K1032" s="160"/>
      <c r="L1032" s="160"/>
      <c r="M1032" s="160"/>
      <c r="N1032" s="160"/>
      <c r="O1032" s="160"/>
      <c r="P1032" s="160"/>
      <c r="Q1032" s="160"/>
      <c r="R1032" s="160"/>
      <c r="S1032" s="160"/>
      <c r="T1032" s="160"/>
      <c r="U1032" s="160"/>
      <c r="V1032" s="160"/>
      <c r="W1032" s="160"/>
      <c r="X1032" s="160"/>
      <c r="Y1032" s="151"/>
      <c r="Z1032" s="151"/>
      <c r="AA1032" s="151"/>
      <c r="AB1032" s="151"/>
      <c r="AC1032" s="151"/>
      <c r="AD1032" s="151"/>
      <c r="AE1032" s="151"/>
      <c r="AF1032" s="151"/>
      <c r="AG1032" s="151" t="s">
        <v>190</v>
      </c>
      <c r="AH1032" s="151"/>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84" t="str">
        <f>C1032</f>
        <v>Jednoduché dvoukřídlé okno s jednou příčkou, ven otevíravé. Čtyři okenní kuličkové závěsy, zavírání zajištěno dvěma kovanými obrtlíky s protikusy, křídla po otevření zajištěna dvěma kovanými háky.</v>
      </c>
      <c r="BB1032" s="151"/>
      <c r="BC1032" s="151"/>
      <c r="BD1032" s="151"/>
      <c r="BE1032" s="151"/>
      <c r="BF1032" s="151"/>
      <c r="BG1032" s="151"/>
      <c r="BH1032" s="151"/>
    </row>
    <row r="1033" spans="1:60" outlineLevel="1" x14ac:dyDescent="0.25">
      <c r="A1033" s="158"/>
      <c r="B1033" s="159"/>
      <c r="C1033" s="271" t="s">
        <v>981</v>
      </c>
      <c r="D1033" s="272"/>
      <c r="E1033" s="272"/>
      <c r="F1033" s="272"/>
      <c r="G1033" s="272"/>
      <c r="H1033" s="160"/>
      <c r="I1033" s="160"/>
      <c r="J1033" s="160"/>
      <c r="K1033" s="160"/>
      <c r="L1033" s="160"/>
      <c r="M1033" s="160"/>
      <c r="N1033" s="160"/>
      <c r="O1033" s="160"/>
      <c r="P1033" s="160"/>
      <c r="Q1033" s="160"/>
      <c r="R1033" s="160"/>
      <c r="S1033" s="160"/>
      <c r="T1033" s="160"/>
      <c r="U1033" s="160"/>
      <c r="V1033" s="160"/>
      <c r="W1033" s="160"/>
      <c r="X1033" s="160"/>
      <c r="Y1033" s="151"/>
      <c r="Z1033" s="151"/>
      <c r="AA1033" s="151"/>
      <c r="AB1033" s="151"/>
      <c r="AC1033" s="151"/>
      <c r="AD1033" s="151"/>
      <c r="AE1033" s="151"/>
      <c r="AF1033" s="151"/>
      <c r="AG1033" s="151" t="s">
        <v>190</v>
      </c>
      <c r="AH1033" s="151"/>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row>
    <row r="1034" spans="1:60" ht="21" outlineLevel="1" x14ac:dyDescent="0.25">
      <c r="A1034" s="158"/>
      <c r="B1034" s="159"/>
      <c r="C1034" s="271" t="s">
        <v>982</v>
      </c>
      <c r="D1034" s="272"/>
      <c r="E1034" s="272"/>
      <c r="F1034" s="272"/>
      <c r="G1034" s="272"/>
      <c r="H1034" s="160"/>
      <c r="I1034" s="160"/>
      <c r="J1034" s="160"/>
      <c r="K1034" s="160"/>
      <c r="L1034" s="160"/>
      <c r="M1034" s="160"/>
      <c r="N1034" s="160"/>
      <c r="O1034" s="160"/>
      <c r="P1034" s="160"/>
      <c r="Q1034" s="160"/>
      <c r="R1034" s="160"/>
      <c r="S1034" s="160"/>
      <c r="T1034" s="160"/>
      <c r="U1034" s="160"/>
      <c r="V1034" s="160"/>
      <c r="W1034" s="160"/>
      <c r="X1034" s="160"/>
      <c r="Y1034" s="151"/>
      <c r="Z1034" s="151"/>
      <c r="AA1034" s="151"/>
      <c r="AB1034" s="151"/>
      <c r="AC1034" s="151"/>
      <c r="AD1034" s="151"/>
      <c r="AE1034" s="151"/>
      <c r="AF1034" s="151"/>
      <c r="AG1034" s="151" t="s">
        <v>190</v>
      </c>
      <c r="AH1034" s="151"/>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84" t="str">
        <f>C1034</f>
        <v>Okenice z prken spojených dvěma svlaky zavěšena na dvou kovaných táhlových (pásových) závěsech. Nutno doplnit kovaný zajišťovací hák. Povrchová úprava venkovní strany: tmavá lazura, vnitřní strana bez povrchové úpravy.</v>
      </c>
      <c r="BB1034" s="151"/>
      <c r="BC1034" s="151"/>
      <c r="BD1034" s="151"/>
      <c r="BE1034" s="151"/>
      <c r="BF1034" s="151"/>
      <c r="BG1034" s="151"/>
      <c r="BH1034" s="151"/>
    </row>
    <row r="1035" spans="1:60" outlineLevel="1" x14ac:dyDescent="0.25">
      <c r="A1035" s="158"/>
      <c r="B1035" s="159"/>
      <c r="C1035" s="192" t="s">
        <v>204</v>
      </c>
      <c r="D1035" s="161"/>
      <c r="E1035" s="162"/>
      <c r="F1035" s="163"/>
      <c r="G1035" s="163"/>
      <c r="H1035" s="160"/>
      <c r="I1035" s="160"/>
      <c r="J1035" s="160"/>
      <c r="K1035" s="160"/>
      <c r="L1035" s="160"/>
      <c r="M1035" s="160"/>
      <c r="N1035" s="160"/>
      <c r="O1035" s="160"/>
      <c r="P1035" s="160"/>
      <c r="Q1035" s="160"/>
      <c r="R1035" s="160"/>
      <c r="S1035" s="160"/>
      <c r="T1035" s="160"/>
      <c r="U1035" s="160"/>
      <c r="V1035" s="160"/>
      <c r="W1035" s="160"/>
      <c r="X1035" s="160"/>
      <c r="Y1035" s="151"/>
      <c r="Z1035" s="151"/>
      <c r="AA1035" s="151"/>
      <c r="AB1035" s="151"/>
      <c r="AC1035" s="151"/>
      <c r="AD1035" s="151"/>
      <c r="AE1035" s="151"/>
      <c r="AF1035" s="151"/>
      <c r="AG1035" s="151" t="s">
        <v>190</v>
      </c>
      <c r="AH1035" s="151"/>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51"/>
      <c r="BB1035" s="151"/>
      <c r="BC1035" s="151"/>
      <c r="BD1035" s="151"/>
      <c r="BE1035" s="151"/>
      <c r="BF1035" s="151"/>
      <c r="BG1035" s="151"/>
      <c r="BH1035" s="151"/>
    </row>
    <row r="1036" spans="1:60" outlineLevel="1" x14ac:dyDescent="0.25">
      <c r="A1036" s="158"/>
      <c r="B1036" s="159"/>
      <c r="C1036" s="271" t="s">
        <v>913</v>
      </c>
      <c r="D1036" s="272"/>
      <c r="E1036" s="272"/>
      <c r="F1036" s="272"/>
      <c r="G1036" s="272"/>
      <c r="H1036" s="160"/>
      <c r="I1036" s="160"/>
      <c r="J1036" s="160"/>
      <c r="K1036" s="160"/>
      <c r="L1036" s="160"/>
      <c r="M1036" s="160"/>
      <c r="N1036" s="160"/>
      <c r="O1036" s="160"/>
      <c r="P1036" s="160"/>
      <c r="Q1036" s="160"/>
      <c r="R1036" s="160"/>
      <c r="S1036" s="160"/>
      <c r="T1036" s="160"/>
      <c r="U1036" s="160"/>
      <c r="V1036" s="160"/>
      <c r="W1036" s="160"/>
      <c r="X1036" s="160"/>
      <c r="Y1036" s="151"/>
      <c r="Z1036" s="151"/>
      <c r="AA1036" s="151"/>
      <c r="AB1036" s="151"/>
      <c r="AC1036" s="151"/>
      <c r="AD1036" s="151"/>
      <c r="AE1036" s="151"/>
      <c r="AF1036" s="151"/>
      <c r="AG1036" s="151" t="s">
        <v>190</v>
      </c>
      <c r="AH1036" s="151"/>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row>
    <row r="1037" spans="1:60" outlineLevel="1" x14ac:dyDescent="0.25">
      <c r="A1037" s="158"/>
      <c r="B1037" s="159"/>
      <c r="C1037" s="271" t="s">
        <v>952</v>
      </c>
      <c r="D1037" s="272"/>
      <c r="E1037" s="272"/>
      <c r="F1037" s="272"/>
      <c r="G1037" s="272"/>
      <c r="H1037" s="160"/>
      <c r="I1037" s="160"/>
      <c r="J1037" s="160"/>
      <c r="K1037" s="160"/>
      <c r="L1037" s="160"/>
      <c r="M1037" s="160"/>
      <c r="N1037" s="160"/>
      <c r="O1037" s="160"/>
      <c r="P1037" s="160"/>
      <c r="Q1037" s="160"/>
      <c r="R1037" s="160"/>
      <c r="S1037" s="160"/>
      <c r="T1037" s="160"/>
      <c r="U1037" s="160"/>
      <c r="V1037" s="160"/>
      <c r="W1037" s="160"/>
      <c r="X1037" s="160"/>
      <c r="Y1037" s="151"/>
      <c r="Z1037" s="151"/>
      <c r="AA1037" s="151"/>
      <c r="AB1037" s="151"/>
      <c r="AC1037" s="151"/>
      <c r="AD1037" s="151"/>
      <c r="AE1037" s="151"/>
      <c r="AF1037" s="151"/>
      <c r="AG1037" s="151" t="s">
        <v>190</v>
      </c>
      <c r="AH1037" s="151"/>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row>
    <row r="1038" spans="1:60" outlineLevel="1" x14ac:dyDescent="0.25">
      <c r="A1038" s="158"/>
      <c r="B1038" s="159"/>
      <c r="C1038" s="192" t="s">
        <v>204</v>
      </c>
      <c r="D1038" s="161"/>
      <c r="E1038" s="162"/>
      <c r="F1038" s="163"/>
      <c r="G1038" s="163"/>
      <c r="H1038" s="160"/>
      <c r="I1038" s="160"/>
      <c r="J1038" s="160"/>
      <c r="K1038" s="160"/>
      <c r="L1038" s="160"/>
      <c r="M1038" s="160"/>
      <c r="N1038" s="160"/>
      <c r="O1038" s="160"/>
      <c r="P1038" s="160"/>
      <c r="Q1038" s="160"/>
      <c r="R1038" s="160"/>
      <c r="S1038" s="160"/>
      <c r="T1038" s="160"/>
      <c r="U1038" s="160"/>
      <c r="V1038" s="160"/>
      <c r="W1038" s="160"/>
      <c r="X1038" s="160"/>
      <c r="Y1038" s="151"/>
      <c r="Z1038" s="151"/>
      <c r="AA1038" s="151"/>
      <c r="AB1038" s="151"/>
      <c r="AC1038" s="151"/>
      <c r="AD1038" s="151"/>
      <c r="AE1038" s="151"/>
      <c r="AF1038" s="151"/>
      <c r="AG1038" s="151" t="s">
        <v>190</v>
      </c>
      <c r="AH1038" s="151"/>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row>
    <row r="1039" spans="1:60" outlineLevel="1" x14ac:dyDescent="0.25">
      <c r="A1039" s="158"/>
      <c r="B1039" s="159"/>
      <c r="C1039" s="271" t="s">
        <v>317</v>
      </c>
      <c r="D1039" s="272"/>
      <c r="E1039" s="272"/>
      <c r="F1039" s="272"/>
      <c r="G1039" s="272"/>
      <c r="H1039" s="160"/>
      <c r="I1039" s="160"/>
      <c r="J1039" s="160"/>
      <c r="K1039" s="160"/>
      <c r="L1039" s="160"/>
      <c r="M1039" s="160"/>
      <c r="N1039" s="160"/>
      <c r="O1039" s="160"/>
      <c r="P1039" s="160"/>
      <c r="Q1039" s="160"/>
      <c r="R1039" s="160"/>
      <c r="S1039" s="160"/>
      <c r="T1039" s="160"/>
      <c r="U1039" s="160"/>
      <c r="V1039" s="160"/>
      <c r="W1039" s="160"/>
      <c r="X1039" s="160"/>
      <c r="Y1039" s="151"/>
      <c r="Z1039" s="151"/>
      <c r="AA1039" s="151"/>
      <c r="AB1039" s="151"/>
      <c r="AC1039" s="151"/>
      <c r="AD1039" s="151"/>
      <c r="AE1039" s="151"/>
      <c r="AF1039" s="151"/>
      <c r="AG1039" s="151" t="s">
        <v>190</v>
      </c>
      <c r="AH1039" s="151"/>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row>
    <row r="1040" spans="1:60" outlineLevel="1" x14ac:dyDescent="0.25">
      <c r="A1040" s="158"/>
      <c r="B1040" s="159"/>
      <c r="C1040" s="271" t="s">
        <v>953</v>
      </c>
      <c r="D1040" s="272"/>
      <c r="E1040" s="272"/>
      <c r="F1040" s="272"/>
      <c r="G1040" s="272"/>
      <c r="H1040" s="160"/>
      <c r="I1040" s="160"/>
      <c r="J1040" s="160"/>
      <c r="K1040" s="160"/>
      <c r="L1040" s="160"/>
      <c r="M1040" s="160"/>
      <c r="N1040" s="160"/>
      <c r="O1040" s="160"/>
      <c r="P1040" s="160"/>
      <c r="Q1040" s="160"/>
      <c r="R1040" s="160"/>
      <c r="S1040" s="160"/>
      <c r="T1040" s="160"/>
      <c r="U1040" s="160"/>
      <c r="V1040" s="160"/>
      <c r="W1040" s="160"/>
      <c r="X1040" s="160"/>
      <c r="Y1040" s="151"/>
      <c r="Z1040" s="151"/>
      <c r="AA1040" s="151"/>
      <c r="AB1040" s="151"/>
      <c r="AC1040" s="151"/>
      <c r="AD1040" s="151"/>
      <c r="AE1040" s="151"/>
      <c r="AF1040" s="151"/>
      <c r="AG1040" s="151" t="s">
        <v>190</v>
      </c>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row>
    <row r="1041" spans="1:60" outlineLevel="1" x14ac:dyDescent="0.25">
      <c r="A1041" s="158"/>
      <c r="B1041" s="159"/>
      <c r="C1041" s="271" t="s">
        <v>717</v>
      </c>
      <c r="D1041" s="272"/>
      <c r="E1041" s="272"/>
      <c r="F1041" s="272"/>
      <c r="G1041" s="272"/>
      <c r="H1041" s="160"/>
      <c r="I1041" s="160"/>
      <c r="J1041" s="160"/>
      <c r="K1041" s="160"/>
      <c r="L1041" s="160"/>
      <c r="M1041" s="160"/>
      <c r="N1041" s="160"/>
      <c r="O1041" s="160"/>
      <c r="P1041" s="160"/>
      <c r="Q1041" s="160"/>
      <c r="R1041" s="160"/>
      <c r="S1041" s="160"/>
      <c r="T1041" s="160"/>
      <c r="U1041" s="160"/>
      <c r="V1041" s="160"/>
      <c r="W1041" s="160"/>
      <c r="X1041" s="160"/>
      <c r="Y1041" s="151"/>
      <c r="Z1041" s="151"/>
      <c r="AA1041" s="151"/>
      <c r="AB1041" s="151"/>
      <c r="AC1041" s="151"/>
      <c r="AD1041" s="151"/>
      <c r="AE1041" s="151"/>
      <c r="AF1041" s="151"/>
      <c r="AG1041" s="151" t="s">
        <v>190</v>
      </c>
      <c r="AH1041" s="151"/>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row>
    <row r="1042" spans="1:60" outlineLevel="1" x14ac:dyDescent="0.25">
      <c r="A1042" s="158"/>
      <c r="B1042" s="159"/>
      <c r="C1042" s="271" t="s">
        <v>766</v>
      </c>
      <c r="D1042" s="272"/>
      <c r="E1042" s="272"/>
      <c r="F1042" s="272"/>
      <c r="G1042" s="272"/>
      <c r="H1042" s="160"/>
      <c r="I1042" s="160"/>
      <c r="J1042" s="160"/>
      <c r="K1042" s="160"/>
      <c r="L1042" s="160"/>
      <c r="M1042" s="160"/>
      <c r="N1042" s="160"/>
      <c r="O1042" s="160"/>
      <c r="P1042" s="160"/>
      <c r="Q1042" s="160"/>
      <c r="R1042" s="160"/>
      <c r="S1042" s="160"/>
      <c r="T1042" s="160"/>
      <c r="U1042" s="160"/>
      <c r="V1042" s="160"/>
      <c r="W1042" s="160"/>
      <c r="X1042" s="160"/>
      <c r="Y1042" s="151"/>
      <c r="Z1042" s="151"/>
      <c r="AA1042" s="151"/>
      <c r="AB1042" s="151"/>
      <c r="AC1042" s="151"/>
      <c r="AD1042" s="151"/>
      <c r="AE1042" s="151"/>
      <c r="AF1042" s="151"/>
      <c r="AG1042" s="151" t="s">
        <v>190</v>
      </c>
      <c r="AH1042" s="151"/>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row>
    <row r="1043" spans="1:60" ht="20.399999999999999" outlineLevel="1" x14ac:dyDescent="0.25">
      <c r="A1043" s="177">
        <v>100</v>
      </c>
      <c r="B1043" s="178" t="s">
        <v>767</v>
      </c>
      <c r="C1043" s="187" t="s">
        <v>768</v>
      </c>
      <c r="D1043" s="179" t="s">
        <v>255</v>
      </c>
      <c r="E1043" s="180">
        <v>1</v>
      </c>
      <c r="F1043" s="181">
        <v>13800</v>
      </c>
      <c r="G1043" s="182">
        <f>ROUND(E1043*F1043,2)</f>
        <v>13800</v>
      </c>
      <c r="H1043" s="181"/>
      <c r="I1043" s="182">
        <f>ROUND(E1043*H1043,2)</f>
        <v>0</v>
      </c>
      <c r="J1043" s="181"/>
      <c r="K1043" s="182">
        <f>ROUND(E1043*J1043,2)</f>
        <v>0</v>
      </c>
      <c r="L1043" s="182">
        <v>21</v>
      </c>
      <c r="M1043" s="182">
        <f>G1043*(1+L1043/100)</f>
        <v>16698</v>
      </c>
      <c r="N1043" s="182">
        <v>2E-3</v>
      </c>
      <c r="O1043" s="182">
        <f>ROUND(E1043*N1043,2)</f>
        <v>0</v>
      </c>
      <c r="P1043" s="182">
        <v>0</v>
      </c>
      <c r="Q1043" s="182">
        <f>ROUND(E1043*P1043,2)</f>
        <v>0</v>
      </c>
      <c r="R1043" s="182"/>
      <c r="S1043" s="182" t="s">
        <v>277</v>
      </c>
      <c r="T1043" s="183" t="s">
        <v>186</v>
      </c>
      <c r="U1043" s="160">
        <v>0</v>
      </c>
      <c r="V1043" s="160">
        <f>ROUND(E1043*U1043,2)</f>
        <v>0</v>
      </c>
      <c r="W1043" s="160"/>
      <c r="X1043" s="160" t="s">
        <v>310</v>
      </c>
      <c r="Y1043" s="151"/>
      <c r="Z1043" s="151"/>
      <c r="AA1043" s="151"/>
      <c r="AB1043" s="151"/>
      <c r="AC1043" s="151"/>
      <c r="AD1043" s="151"/>
      <c r="AE1043" s="151"/>
      <c r="AF1043" s="151"/>
      <c r="AG1043" s="151" t="s">
        <v>311</v>
      </c>
      <c r="AH1043" s="151"/>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row>
    <row r="1044" spans="1:60" outlineLevel="1" x14ac:dyDescent="0.25">
      <c r="A1044" s="158"/>
      <c r="B1044" s="159"/>
      <c r="C1044" s="260" t="s">
        <v>716</v>
      </c>
      <c r="D1044" s="261"/>
      <c r="E1044" s="261"/>
      <c r="F1044" s="261"/>
      <c r="G1044" s="261"/>
      <c r="H1044" s="160"/>
      <c r="I1044" s="160"/>
      <c r="J1044" s="160"/>
      <c r="K1044" s="160"/>
      <c r="L1044" s="160"/>
      <c r="M1044" s="160"/>
      <c r="N1044" s="160"/>
      <c r="O1044" s="160"/>
      <c r="P1044" s="160"/>
      <c r="Q1044" s="160"/>
      <c r="R1044" s="160"/>
      <c r="S1044" s="160"/>
      <c r="T1044" s="160"/>
      <c r="U1044" s="160"/>
      <c r="V1044" s="160"/>
      <c r="W1044" s="160"/>
      <c r="X1044" s="160"/>
      <c r="Y1044" s="151"/>
      <c r="Z1044" s="151"/>
      <c r="AA1044" s="151"/>
      <c r="AB1044" s="151"/>
      <c r="AC1044" s="151"/>
      <c r="AD1044" s="151"/>
      <c r="AE1044" s="151"/>
      <c r="AF1044" s="151"/>
      <c r="AG1044" s="151" t="s">
        <v>190</v>
      </c>
      <c r="AH1044" s="151"/>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84" t="str">
        <f>C1044</f>
        <v>1.NP - přízemí, popis prvku a návrh na jeho opravu nebo restaurování viz D1.1.9 Tabulky truhlářských prvků</v>
      </c>
      <c r="BB1044" s="151"/>
      <c r="BC1044" s="151"/>
      <c r="BD1044" s="151"/>
      <c r="BE1044" s="151"/>
      <c r="BF1044" s="151"/>
      <c r="BG1044" s="151"/>
      <c r="BH1044" s="151"/>
    </row>
    <row r="1045" spans="1:60" outlineLevel="1" x14ac:dyDescent="0.25">
      <c r="A1045" s="158"/>
      <c r="B1045" s="159"/>
      <c r="C1045" s="192" t="s">
        <v>204</v>
      </c>
      <c r="D1045" s="161"/>
      <c r="E1045" s="162"/>
      <c r="F1045" s="163"/>
      <c r="G1045" s="163"/>
      <c r="H1045" s="160"/>
      <c r="I1045" s="160"/>
      <c r="J1045" s="160"/>
      <c r="K1045" s="160"/>
      <c r="L1045" s="160"/>
      <c r="M1045" s="160"/>
      <c r="N1045" s="160"/>
      <c r="O1045" s="160"/>
      <c r="P1045" s="160"/>
      <c r="Q1045" s="160"/>
      <c r="R1045" s="160"/>
      <c r="S1045" s="160"/>
      <c r="T1045" s="160"/>
      <c r="U1045" s="160"/>
      <c r="V1045" s="160"/>
      <c r="W1045" s="160"/>
      <c r="X1045" s="160"/>
      <c r="Y1045" s="151"/>
      <c r="Z1045" s="151"/>
      <c r="AA1045" s="151"/>
      <c r="AB1045" s="151"/>
      <c r="AC1045" s="151"/>
      <c r="AD1045" s="151"/>
      <c r="AE1045" s="151"/>
      <c r="AF1045" s="151"/>
      <c r="AG1045" s="151" t="s">
        <v>190</v>
      </c>
      <c r="AH1045" s="151"/>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row>
    <row r="1046" spans="1:60" outlineLevel="1" x14ac:dyDescent="0.25">
      <c r="A1046" s="158"/>
      <c r="B1046" s="159"/>
      <c r="C1046" s="271" t="s">
        <v>983</v>
      </c>
      <c r="D1046" s="272"/>
      <c r="E1046" s="272"/>
      <c r="F1046" s="272"/>
      <c r="G1046" s="272"/>
      <c r="H1046" s="160"/>
      <c r="I1046" s="160"/>
      <c r="J1046" s="160"/>
      <c r="K1046" s="160"/>
      <c r="L1046" s="160"/>
      <c r="M1046" s="160"/>
      <c r="N1046" s="160"/>
      <c r="O1046" s="160"/>
      <c r="P1046" s="160"/>
      <c r="Q1046" s="160"/>
      <c r="R1046" s="160"/>
      <c r="S1046" s="160"/>
      <c r="T1046" s="160"/>
      <c r="U1046" s="160"/>
      <c r="V1046" s="160"/>
      <c r="W1046" s="160"/>
      <c r="X1046" s="160"/>
      <c r="Y1046" s="151"/>
      <c r="Z1046" s="151"/>
      <c r="AA1046" s="151"/>
      <c r="AB1046" s="151"/>
      <c r="AC1046" s="151"/>
      <c r="AD1046" s="151"/>
      <c r="AE1046" s="151"/>
      <c r="AF1046" s="151"/>
      <c r="AG1046" s="151" t="s">
        <v>190</v>
      </c>
      <c r="AH1046" s="151"/>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row>
    <row r="1047" spans="1:60" outlineLevel="1" x14ac:dyDescent="0.25">
      <c r="A1047" s="158"/>
      <c r="B1047" s="159"/>
      <c r="C1047" s="271" t="s">
        <v>984</v>
      </c>
      <c r="D1047" s="272"/>
      <c r="E1047" s="272"/>
      <c r="F1047" s="272"/>
      <c r="G1047" s="272"/>
      <c r="H1047" s="160"/>
      <c r="I1047" s="160"/>
      <c r="J1047" s="160"/>
      <c r="K1047" s="160"/>
      <c r="L1047" s="160"/>
      <c r="M1047" s="160"/>
      <c r="N1047" s="160"/>
      <c r="O1047" s="160"/>
      <c r="P1047" s="160"/>
      <c r="Q1047" s="160"/>
      <c r="R1047" s="160"/>
      <c r="S1047" s="160"/>
      <c r="T1047" s="160"/>
      <c r="U1047" s="160"/>
      <c r="V1047" s="160"/>
      <c r="W1047" s="160"/>
      <c r="X1047" s="160"/>
      <c r="Y1047" s="151"/>
      <c r="Z1047" s="151"/>
      <c r="AA1047" s="151"/>
      <c r="AB1047" s="151"/>
      <c r="AC1047" s="151"/>
      <c r="AD1047" s="151"/>
      <c r="AE1047" s="151"/>
      <c r="AF1047" s="151"/>
      <c r="AG1047" s="151" t="s">
        <v>190</v>
      </c>
      <c r="AH1047" s="151"/>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c r="BG1047" s="151"/>
      <c r="BH1047" s="151"/>
    </row>
    <row r="1048" spans="1:60" outlineLevel="1" x14ac:dyDescent="0.25">
      <c r="A1048" s="158"/>
      <c r="B1048" s="159"/>
      <c r="C1048" s="192" t="s">
        <v>204</v>
      </c>
      <c r="D1048" s="161"/>
      <c r="E1048" s="162"/>
      <c r="F1048" s="163"/>
      <c r="G1048" s="163"/>
      <c r="H1048" s="160"/>
      <c r="I1048" s="160"/>
      <c r="J1048" s="160"/>
      <c r="K1048" s="160"/>
      <c r="L1048" s="160"/>
      <c r="M1048" s="160"/>
      <c r="N1048" s="160"/>
      <c r="O1048" s="160"/>
      <c r="P1048" s="160"/>
      <c r="Q1048" s="160"/>
      <c r="R1048" s="160"/>
      <c r="S1048" s="160"/>
      <c r="T1048" s="160"/>
      <c r="U1048" s="160"/>
      <c r="V1048" s="160"/>
      <c r="W1048" s="160"/>
      <c r="X1048" s="160"/>
      <c r="Y1048" s="151"/>
      <c r="Z1048" s="151"/>
      <c r="AA1048" s="151"/>
      <c r="AB1048" s="151"/>
      <c r="AC1048" s="151"/>
      <c r="AD1048" s="151"/>
      <c r="AE1048" s="151"/>
      <c r="AF1048" s="151"/>
      <c r="AG1048" s="151" t="s">
        <v>190</v>
      </c>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51"/>
      <c r="BB1048" s="151"/>
      <c r="BC1048" s="151"/>
      <c r="BD1048" s="151"/>
      <c r="BE1048" s="151"/>
      <c r="BF1048" s="151"/>
      <c r="BG1048" s="151"/>
      <c r="BH1048" s="151"/>
    </row>
    <row r="1049" spans="1:60" outlineLevel="1" x14ac:dyDescent="0.25">
      <c r="A1049" s="158"/>
      <c r="B1049" s="159"/>
      <c r="C1049" s="271" t="s">
        <v>973</v>
      </c>
      <c r="D1049" s="272"/>
      <c r="E1049" s="272"/>
      <c r="F1049" s="272"/>
      <c r="G1049" s="272"/>
      <c r="H1049" s="160"/>
      <c r="I1049" s="160"/>
      <c r="J1049" s="160"/>
      <c r="K1049" s="160"/>
      <c r="L1049" s="160"/>
      <c r="M1049" s="160"/>
      <c r="N1049" s="160"/>
      <c r="O1049" s="160"/>
      <c r="P1049" s="160"/>
      <c r="Q1049" s="160"/>
      <c r="R1049" s="160"/>
      <c r="S1049" s="160"/>
      <c r="T1049" s="160"/>
      <c r="U1049" s="160"/>
      <c r="V1049" s="160"/>
      <c r="W1049" s="160"/>
      <c r="X1049" s="160"/>
      <c r="Y1049" s="151"/>
      <c r="Z1049" s="151"/>
      <c r="AA1049" s="151"/>
      <c r="AB1049" s="151"/>
      <c r="AC1049" s="151"/>
      <c r="AD1049" s="151"/>
      <c r="AE1049" s="151"/>
      <c r="AF1049" s="151"/>
      <c r="AG1049" s="151" t="s">
        <v>190</v>
      </c>
      <c r="AH1049" s="151"/>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c r="BG1049" s="151"/>
      <c r="BH1049" s="151"/>
    </row>
    <row r="1050" spans="1:60" outlineLevel="1" x14ac:dyDescent="0.25">
      <c r="A1050" s="158"/>
      <c r="B1050" s="159"/>
      <c r="C1050" s="192" t="s">
        <v>204</v>
      </c>
      <c r="D1050" s="161"/>
      <c r="E1050" s="162"/>
      <c r="F1050" s="163"/>
      <c r="G1050" s="163"/>
      <c r="H1050" s="160"/>
      <c r="I1050" s="160"/>
      <c r="J1050" s="160"/>
      <c r="K1050" s="160"/>
      <c r="L1050" s="160"/>
      <c r="M1050" s="160"/>
      <c r="N1050" s="160"/>
      <c r="O1050" s="160"/>
      <c r="P1050" s="160"/>
      <c r="Q1050" s="160"/>
      <c r="R1050" s="160"/>
      <c r="S1050" s="160"/>
      <c r="T1050" s="160"/>
      <c r="U1050" s="160"/>
      <c r="V1050" s="160"/>
      <c r="W1050" s="160"/>
      <c r="X1050" s="160"/>
      <c r="Y1050" s="151"/>
      <c r="Z1050" s="151"/>
      <c r="AA1050" s="151"/>
      <c r="AB1050" s="151"/>
      <c r="AC1050" s="151"/>
      <c r="AD1050" s="151"/>
      <c r="AE1050" s="151"/>
      <c r="AF1050" s="151"/>
      <c r="AG1050" s="151" t="s">
        <v>190</v>
      </c>
      <c r="AH1050" s="151"/>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51"/>
      <c r="BB1050" s="151"/>
      <c r="BC1050" s="151"/>
      <c r="BD1050" s="151"/>
      <c r="BE1050" s="151"/>
      <c r="BF1050" s="151"/>
      <c r="BG1050" s="151"/>
      <c r="BH1050" s="151"/>
    </row>
    <row r="1051" spans="1:60" outlineLevel="1" x14ac:dyDescent="0.25">
      <c r="A1051" s="158"/>
      <c r="B1051" s="159"/>
      <c r="C1051" s="271" t="s">
        <v>771</v>
      </c>
      <c r="D1051" s="272"/>
      <c r="E1051" s="272"/>
      <c r="F1051" s="272"/>
      <c r="G1051" s="272"/>
      <c r="H1051" s="160"/>
      <c r="I1051" s="160"/>
      <c r="J1051" s="160"/>
      <c r="K1051" s="160"/>
      <c r="L1051" s="160"/>
      <c r="M1051" s="160"/>
      <c r="N1051" s="160"/>
      <c r="O1051" s="160"/>
      <c r="P1051" s="160"/>
      <c r="Q1051" s="160"/>
      <c r="R1051" s="160"/>
      <c r="S1051" s="160"/>
      <c r="T1051" s="160"/>
      <c r="U1051" s="160"/>
      <c r="V1051" s="160"/>
      <c r="W1051" s="160"/>
      <c r="X1051" s="160"/>
      <c r="Y1051" s="151"/>
      <c r="Z1051" s="151"/>
      <c r="AA1051" s="151"/>
      <c r="AB1051" s="151"/>
      <c r="AC1051" s="151"/>
      <c r="AD1051" s="151"/>
      <c r="AE1051" s="151"/>
      <c r="AF1051" s="151"/>
      <c r="AG1051" s="151" t="s">
        <v>190</v>
      </c>
      <c r="AH1051" s="151"/>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c r="BG1051" s="151"/>
      <c r="BH1051" s="151"/>
    </row>
    <row r="1052" spans="1:60" outlineLevel="1" x14ac:dyDescent="0.25">
      <c r="A1052" s="158"/>
      <c r="B1052" s="159"/>
      <c r="C1052" s="192" t="s">
        <v>204</v>
      </c>
      <c r="D1052" s="161"/>
      <c r="E1052" s="162"/>
      <c r="F1052" s="163"/>
      <c r="G1052" s="163"/>
      <c r="H1052" s="160"/>
      <c r="I1052" s="160"/>
      <c r="J1052" s="160"/>
      <c r="K1052" s="160"/>
      <c r="L1052" s="160"/>
      <c r="M1052" s="160"/>
      <c r="N1052" s="160"/>
      <c r="O1052" s="160"/>
      <c r="P1052" s="160"/>
      <c r="Q1052" s="160"/>
      <c r="R1052" s="160"/>
      <c r="S1052" s="160"/>
      <c r="T1052" s="160"/>
      <c r="U1052" s="160"/>
      <c r="V1052" s="160"/>
      <c r="W1052" s="160"/>
      <c r="X1052" s="160"/>
      <c r="Y1052" s="151"/>
      <c r="Z1052" s="151"/>
      <c r="AA1052" s="151"/>
      <c r="AB1052" s="151"/>
      <c r="AC1052" s="151"/>
      <c r="AD1052" s="151"/>
      <c r="AE1052" s="151"/>
      <c r="AF1052" s="151"/>
      <c r="AG1052" s="151" t="s">
        <v>190</v>
      </c>
      <c r="AH1052" s="151"/>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c r="BG1052" s="151"/>
      <c r="BH1052" s="151"/>
    </row>
    <row r="1053" spans="1:60" outlineLevel="1" x14ac:dyDescent="0.25">
      <c r="A1053" s="158"/>
      <c r="B1053" s="159"/>
      <c r="C1053" s="271" t="s">
        <v>802</v>
      </c>
      <c r="D1053" s="272"/>
      <c r="E1053" s="272"/>
      <c r="F1053" s="272"/>
      <c r="G1053" s="272"/>
      <c r="H1053" s="160"/>
      <c r="I1053" s="160"/>
      <c r="J1053" s="160"/>
      <c r="K1053" s="160"/>
      <c r="L1053" s="160"/>
      <c r="M1053" s="160"/>
      <c r="N1053" s="160"/>
      <c r="O1053" s="160"/>
      <c r="P1053" s="160"/>
      <c r="Q1053" s="160"/>
      <c r="R1053" s="160"/>
      <c r="S1053" s="160"/>
      <c r="T1053" s="160"/>
      <c r="U1053" s="160"/>
      <c r="V1053" s="160"/>
      <c r="W1053" s="160"/>
      <c r="X1053" s="160"/>
      <c r="Y1053" s="151"/>
      <c r="Z1053" s="151"/>
      <c r="AA1053" s="151"/>
      <c r="AB1053" s="151"/>
      <c r="AC1053" s="151"/>
      <c r="AD1053" s="151"/>
      <c r="AE1053" s="151"/>
      <c r="AF1053" s="151"/>
      <c r="AG1053" s="151" t="s">
        <v>190</v>
      </c>
      <c r="AH1053" s="151"/>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c r="BG1053" s="151"/>
      <c r="BH1053" s="151"/>
    </row>
    <row r="1054" spans="1:60" ht="21" outlineLevel="1" x14ac:dyDescent="0.25">
      <c r="A1054" s="158"/>
      <c r="B1054" s="159"/>
      <c r="C1054" s="271" t="s">
        <v>985</v>
      </c>
      <c r="D1054" s="272"/>
      <c r="E1054" s="272"/>
      <c r="F1054" s="272"/>
      <c r="G1054" s="272"/>
      <c r="H1054" s="160"/>
      <c r="I1054" s="160"/>
      <c r="J1054" s="160"/>
      <c r="K1054" s="160"/>
      <c r="L1054" s="160"/>
      <c r="M1054" s="160"/>
      <c r="N1054" s="160"/>
      <c r="O1054" s="160"/>
      <c r="P1054" s="160"/>
      <c r="Q1054" s="160"/>
      <c r="R1054" s="160"/>
      <c r="S1054" s="160"/>
      <c r="T1054" s="160"/>
      <c r="U1054" s="160"/>
      <c r="V1054" s="160"/>
      <c r="W1054" s="160"/>
      <c r="X1054" s="160"/>
      <c r="Y1054" s="151"/>
      <c r="Z1054" s="151"/>
      <c r="AA1054" s="151"/>
      <c r="AB1054" s="151"/>
      <c r="AC1054" s="151"/>
      <c r="AD1054" s="151"/>
      <c r="AE1054" s="151"/>
      <c r="AF1054" s="151"/>
      <c r="AG1054" s="151" t="s">
        <v>190</v>
      </c>
      <c r="AH1054" s="151"/>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84" t="str">
        <f>C1054</f>
        <v>Jednoduché dvoukřídlé okno s jednou příčkou, ven otevíravé. Čtyři okenní kuličkové závěsy, zavírání zajištěno dvěma kovanými obrtlíky s protikusy, křídla po otevření zajištěna dvěma kovanými háky. Povrchová úprava: tmavě hnědá lazura, kované prvky: černá krycí barva.</v>
      </c>
      <c r="BB1054" s="151"/>
      <c r="BC1054" s="151"/>
      <c r="BD1054" s="151"/>
      <c r="BE1054" s="151"/>
      <c r="BF1054" s="151"/>
      <c r="BG1054" s="151"/>
      <c r="BH1054" s="151"/>
    </row>
    <row r="1055" spans="1:60" outlineLevel="1" x14ac:dyDescent="0.25">
      <c r="A1055" s="158"/>
      <c r="B1055" s="159"/>
      <c r="C1055" s="271" t="s">
        <v>986</v>
      </c>
      <c r="D1055" s="272"/>
      <c r="E1055" s="272"/>
      <c r="F1055" s="272"/>
      <c r="G1055" s="272"/>
      <c r="H1055" s="160"/>
      <c r="I1055" s="160"/>
      <c r="J1055" s="160"/>
      <c r="K1055" s="160"/>
      <c r="L1055" s="160"/>
      <c r="M1055" s="160"/>
      <c r="N1055" s="160"/>
      <c r="O1055" s="160"/>
      <c r="P1055" s="160"/>
      <c r="Q1055" s="160"/>
      <c r="R1055" s="160"/>
      <c r="S1055" s="160"/>
      <c r="T1055" s="160"/>
      <c r="U1055" s="160"/>
      <c r="V1055" s="160"/>
      <c r="W1055" s="160"/>
      <c r="X1055" s="160"/>
      <c r="Y1055" s="151"/>
      <c r="Z1055" s="151"/>
      <c r="AA1055" s="151"/>
      <c r="AB1055" s="151"/>
      <c r="AC1055" s="151"/>
      <c r="AD1055" s="151"/>
      <c r="AE1055" s="151"/>
      <c r="AF1055" s="151"/>
      <c r="AG1055" s="151" t="s">
        <v>190</v>
      </c>
      <c r="AH1055" s="151"/>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84" t="str">
        <f>C1055</f>
        <v>Okenice z prken spojených dvěma svlaky zavěšena na dvou kovaných táhlových (pásových) závěsech. Nutno doplnit kovaný</v>
      </c>
      <c r="BB1055" s="151"/>
      <c r="BC1055" s="151"/>
      <c r="BD1055" s="151"/>
      <c r="BE1055" s="151"/>
      <c r="BF1055" s="151"/>
      <c r="BG1055" s="151"/>
      <c r="BH1055" s="151"/>
    </row>
    <row r="1056" spans="1:60" outlineLevel="1" x14ac:dyDescent="0.25">
      <c r="A1056" s="158"/>
      <c r="B1056" s="159"/>
      <c r="C1056" s="271" t="s">
        <v>987</v>
      </c>
      <c r="D1056" s="272"/>
      <c r="E1056" s="272"/>
      <c r="F1056" s="272"/>
      <c r="G1056" s="272"/>
      <c r="H1056" s="160"/>
      <c r="I1056" s="160"/>
      <c r="J1056" s="160"/>
      <c r="K1056" s="160"/>
      <c r="L1056" s="160"/>
      <c r="M1056" s="160"/>
      <c r="N1056" s="160"/>
      <c r="O1056" s="160"/>
      <c r="P1056" s="160"/>
      <c r="Q1056" s="160"/>
      <c r="R1056" s="160"/>
      <c r="S1056" s="160"/>
      <c r="T1056" s="160"/>
      <c r="U1056" s="160"/>
      <c r="V1056" s="160"/>
      <c r="W1056" s="160"/>
      <c r="X1056" s="160"/>
      <c r="Y1056" s="151"/>
      <c r="Z1056" s="151"/>
      <c r="AA1056" s="151"/>
      <c r="AB1056" s="151"/>
      <c r="AC1056" s="151"/>
      <c r="AD1056" s="151"/>
      <c r="AE1056" s="151"/>
      <c r="AF1056" s="151"/>
      <c r="AG1056" s="151" t="s">
        <v>190</v>
      </c>
      <c r="AH1056" s="151"/>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84" t="str">
        <f>C1056</f>
        <v>zajišťovací hák. Povrchová úprava venkovní strany: tmavá lazura, vnitřní strana bez povrchové úpravy.</v>
      </c>
      <c r="BB1056" s="151"/>
      <c r="BC1056" s="151"/>
      <c r="BD1056" s="151"/>
      <c r="BE1056" s="151"/>
      <c r="BF1056" s="151"/>
      <c r="BG1056" s="151"/>
      <c r="BH1056" s="151"/>
    </row>
    <row r="1057" spans="1:60" outlineLevel="1" x14ac:dyDescent="0.25">
      <c r="A1057" s="158"/>
      <c r="B1057" s="159"/>
      <c r="C1057" s="192" t="s">
        <v>204</v>
      </c>
      <c r="D1057" s="161"/>
      <c r="E1057" s="162"/>
      <c r="F1057" s="163"/>
      <c r="G1057" s="163"/>
      <c r="H1057" s="160"/>
      <c r="I1057" s="160"/>
      <c r="J1057" s="160"/>
      <c r="K1057" s="160"/>
      <c r="L1057" s="160"/>
      <c r="M1057" s="160"/>
      <c r="N1057" s="160"/>
      <c r="O1057" s="160"/>
      <c r="P1057" s="160"/>
      <c r="Q1057" s="160"/>
      <c r="R1057" s="160"/>
      <c r="S1057" s="160"/>
      <c r="T1057" s="160"/>
      <c r="U1057" s="160"/>
      <c r="V1057" s="160"/>
      <c r="W1057" s="160"/>
      <c r="X1057" s="160"/>
      <c r="Y1057" s="151"/>
      <c r="Z1057" s="151"/>
      <c r="AA1057" s="151"/>
      <c r="AB1057" s="151"/>
      <c r="AC1057" s="151"/>
      <c r="AD1057" s="151"/>
      <c r="AE1057" s="151"/>
      <c r="AF1057" s="151"/>
      <c r="AG1057" s="151" t="s">
        <v>190</v>
      </c>
      <c r="AH1057" s="151"/>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row>
    <row r="1058" spans="1:60" outlineLevel="1" x14ac:dyDescent="0.25">
      <c r="A1058" s="158"/>
      <c r="B1058" s="159"/>
      <c r="C1058" s="271" t="s">
        <v>913</v>
      </c>
      <c r="D1058" s="272"/>
      <c r="E1058" s="272"/>
      <c r="F1058" s="272"/>
      <c r="G1058" s="272"/>
      <c r="H1058" s="160"/>
      <c r="I1058" s="160"/>
      <c r="J1058" s="160"/>
      <c r="K1058" s="160"/>
      <c r="L1058" s="160"/>
      <c r="M1058" s="160"/>
      <c r="N1058" s="160"/>
      <c r="O1058" s="160"/>
      <c r="P1058" s="160"/>
      <c r="Q1058" s="160"/>
      <c r="R1058" s="160"/>
      <c r="S1058" s="160"/>
      <c r="T1058" s="160"/>
      <c r="U1058" s="160"/>
      <c r="V1058" s="160"/>
      <c r="W1058" s="160"/>
      <c r="X1058" s="160"/>
      <c r="Y1058" s="151"/>
      <c r="Z1058" s="151"/>
      <c r="AA1058" s="151"/>
      <c r="AB1058" s="151"/>
      <c r="AC1058" s="151"/>
      <c r="AD1058" s="151"/>
      <c r="AE1058" s="151"/>
      <c r="AF1058" s="151"/>
      <c r="AG1058" s="151" t="s">
        <v>190</v>
      </c>
      <c r="AH1058" s="151"/>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row>
    <row r="1059" spans="1:60" outlineLevel="1" x14ac:dyDescent="0.25">
      <c r="A1059" s="158"/>
      <c r="B1059" s="159"/>
      <c r="C1059" s="271" t="s">
        <v>952</v>
      </c>
      <c r="D1059" s="272"/>
      <c r="E1059" s="272"/>
      <c r="F1059" s="272"/>
      <c r="G1059" s="272"/>
      <c r="H1059" s="160"/>
      <c r="I1059" s="160"/>
      <c r="J1059" s="160"/>
      <c r="K1059" s="160"/>
      <c r="L1059" s="160"/>
      <c r="M1059" s="160"/>
      <c r="N1059" s="160"/>
      <c r="O1059" s="160"/>
      <c r="P1059" s="160"/>
      <c r="Q1059" s="160"/>
      <c r="R1059" s="160"/>
      <c r="S1059" s="160"/>
      <c r="T1059" s="160"/>
      <c r="U1059" s="160"/>
      <c r="V1059" s="160"/>
      <c r="W1059" s="160"/>
      <c r="X1059" s="160"/>
      <c r="Y1059" s="151"/>
      <c r="Z1059" s="151"/>
      <c r="AA1059" s="151"/>
      <c r="AB1059" s="151"/>
      <c r="AC1059" s="151"/>
      <c r="AD1059" s="151"/>
      <c r="AE1059" s="151"/>
      <c r="AF1059" s="151"/>
      <c r="AG1059" s="151" t="s">
        <v>190</v>
      </c>
      <c r="AH1059" s="151"/>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row>
    <row r="1060" spans="1:60" outlineLevel="1" x14ac:dyDescent="0.25">
      <c r="A1060" s="158"/>
      <c r="B1060" s="159"/>
      <c r="C1060" s="192" t="s">
        <v>204</v>
      </c>
      <c r="D1060" s="161"/>
      <c r="E1060" s="162"/>
      <c r="F1060" s="163"/>
      <c r="G1060" s="163"/>
      <c r="H1060" s="160"/>
      <c r="I1060" s="160"/>
      <c r="J1060" s="160"/>
      <c r="K1060" s="160"/>
      <c r="L1060" s="160"/>
      <c r="M1060" s="160"/>
      <c r="N1060" s="160"/>
      <c r="O1060" s="160"/>
      <c r="P1060" s="160"/>
      <c r="Q1060" s="160"/>
      <c r="R1060" s="160"/>
      <c r="S1060" s="160"/>
      <c r="T1060" s="160"/>
      <c r="U1060" s="160"/>
      <c r="V1060" s="160"/>
      <c r="W1060" s="160"/>
      <c r="X1060" s="160"/>
      <c r="Y1060" s="151"/>
      <c r="Z1060" s="151"/>
      <c r="AA1060" s="151"/>
      <c r="AB1060" s="151"/>
      <c r="AC1060" s="151"/>
      <c r="AD1060" s="151"/>
      <c r="AE1060" s="151"/>
      <c r="AF1060" s="151"/>
      <c r="AG1060" s="151" t="s">
        <v>190</v>
      </c>
      <c r="AH1060" s="151"/>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row>
    <row r="1061" spans="1:60" outlineLevel="1" x14ac:dyDescent="0.25">
      <c r="A1061" s="158"/>
      <c r="B1061" s="159"/>
      <c r="C1061" s="271" t="s">
        <v>317</v>
      </c>
      <c r="D1061" s="272"/>
      <c r="E1061" s="272"/>
      <c r="F1061" s="272"/>
      <c r="G1061" s="272"/>
      <c r="H1061" s="160"/>
      <c r="I1061" s="160"/>
      <c r="J1061" s="160"/>
      <c r="K1061" s="160"/>
      <c r="L1061" s="160"/>
      <c r="M1061" s="160"/>
      <c r="N1061" s="160"/>
      <c r="O1061" s="160"/>
      <c r="P1061" s="160"/>
      <c r="Q1061" s="160"/>
      <c r="R1061" s="160"/>
      <c r="S1061" s="160"/>
      <c r="T1061" s="160"/>
      <c r="U1061" s="160"/>
      <c r="V1061" s="160"/>
      <c r="W1061" s="160"/>
      <c r="X1061" s="160"/>
      <c r="Y1061" s="151"/>
      <c r="Z1061" s="151"/>
      <c r="AA1061" s="151"/>
      <c r="AB1061" s="151"/>
      <c r="AC1061" s="151"/>
      <c r="AD1061" s="151"/>
      <c r="AE1061" s="151"/>
      <c r="AF1061" s="151"/>
      <c r="AG1061" s="151" t="s">
        <v>190</v>
      </c>
      <c r="AH1061" s="151"/>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row>
    <row r="1062" spans="1:60" outlineLevel="1" x14ac:dyDescent="0.25">
      <c r="A1062" s="158"/>
      <c r="B1062" s="159"/>
      <c r="C1062" s="271" t="s">
        <v>953</v>
      </c>
      <c r="D1062" s="272"/>
      <c r="E1062" s="272"/>
      <c r="F1062" s="272"/>
      <c r="G1062" s="272"/>
      <c r="H1062" s="160"/>
      <c r="I1062" s="160"/>
      <c r="J1062" s="160"/>
      <c r="K1062" s="160"/>
      <c r="L1062" s="160"/>
      <c r="M1062" s="160"/>
      <c r="N1062" s="160"/>
      <c r="O1062" s="160"/>
      <c r="P1062" s="160"/>
      <c r="Q1062" s="160"/>
      <c r="R1062" s="160"/>
      <c r="S1062" s="160"/>
      <c r="T1062" s="160"/>
      <c r="U1062" s="160"/>
      <c r="V1062" s="160"/>
      <c r="W1062" s="160"/>
      <c r="X1062" s="160"/>
      <c r="Y1062" s="151"/>
      <c r="Z1062" s="151"/>
      <c r="AA1062" s="151"/>
      <c r="AB1062" s="151"/>
      <c r="AC1062" s="151"/>
      <c r="AD1062" s="151"/>
      <c r="AE1062" s="151"/>
      <c r="AF1062" s="151"/>
      <c r="AG1062" s="151" t="s">
        <v>190</v>
      </c>
      <c r="AH1062" s="151"/>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c r="BG1062" s="151"/>
      <c r="BH1062" s="151"/>
    </row>
    <row r="1063" spans="1:60" outlineLevel="1" x14ac:dyDescent="0.25">
      <c r="A1063" s="158"/>
      <c r="B1063" s="159"/>
      <c r="C1063" s="271" t="s">
        <v>717</v>
      </c>
      <c r="D1063" s="272"/>
      <c r="E1063" s="272"/>
      <c r="F1063" s="272"/>
      <c r="G1063" s="272"/>
      <c r="H1063" s="160"/>
      <c r="I1063" s="160"/>
      <c r="J1063" s="160"/>
      <c r="K1063" s="160"/>
      <c r="L1063" s="160"/>
      <c r="M1063" s="160"/>
      <c r="N1063" s="160"/>
      <c r="O1063" s="160"/>
      <c r="P1063" s="160"/>
      <c r="Q1063" s="160"/>
      <c r="R1063" s="160"/>
      <c r="S1063" s="160"/>
      <c r="T1063" s="160"/>
      <c r="U1063" s="160"/>
      <c r="V1063" s="160"/>
      <c r="W1063" s="160"/>
      <c r="X1063" s="160"/>
      <c r="Y1063" s="151"/>
      <c r="Z1063" s="151"/>
      <c r="AA1063" s="151"/>
      <c r="AB1063" s="151"/>
      <c r="AC1063" s="151"/>
      <c r="AD1063" s="151"/>
      <c r="AE1063" s="151"/>
      <c r="AF1063" s="151"/>
      <c r="AG1063" s="151" t="s">
        <v>190</v>
      </c>
      <c r="AH1063" s="151"/>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c r="BG1063" s="151"/>
      <c r="BH1063" s="151"/>
    </row>
    <row r="1064" spans="1:60" outlineLevel="1" x14ac:dyDescent="0.25">
      <c r="A1064" s="158"/>
      <c r="B1064" s="159"/>
      <c r="C1064" s="271" t="s">
        <v>766</v>
      </c>
      <c r="D1064" s="272"/>
      <c r="E1064" s="272"/>
      <c r="F1064" s="272"/>
      <c r="G1064" s="272"/>
      <c r="H1064" s="160"/>
      <c r="I1064" s="160"/>
      <c r="J1064" s="160"/>
      <c r="K1064" s="160"/>
      <c r="L1064" s="160"/>
      <c r="M1064" s="160"/>
      <c r="N1064" s="160"/>
      <c r="O1064" s="160"/>
      <c r="P1064" s="160"/>
      <c r="Q1064" s="160"/>
      <c r="R1064" s="160"/>
      <c r="S1064" s="160"/>
      <c r="T1064" s="160"/>
      <c r="U1064" s="160"/>
      <c r="V1064" s="160"/>
      <c r="W1064" s="160"/>
      <c r="X1064" s="160"/>
      <c r="Y1064" s="151"/>
      <c r="Z1064" s="151"/>
      <c r="AA1064" s="151"/>
      <c r="AB1064" s="151"/>
      <c r="AC1064" s="151"/>
      <c r="AD1064" s="151"/>
      <c r="AE1064" s="151"/>
      <c r="AF1064" s="151"/>
      <c r="AG1064" s="151" t="s">
        <v>190</v>
      </c>
      <c r="AH1064" s="151"/>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row>
    <row r="1065" spans="1:60" outlineLevel="1" x14ac:dyDescent="0.25">
      <c r="A1065" s="177">
        <v>101</v>
      </c>
      <c r="B1065" s="178" t="s">
        <v>769</v>
      </c>
      <c r="C1065" s="187" t="s">
        <v>770</v>
      </c>
      <c r="D1065" s="179" t="s">
        <v>255</v>
      </c>
      <c r="E1065" s="180">
        <v>1</v>
      </c>
      <c r="F1065" s="181">
        <v>3072</v>
      </c>
      <c r="G1065" s="182">
        <f>ROUND(E1065*F1065,2)</f>
        <v>3072</v>
      </c>
      <c r="H1065" s="181"/>
      <c r="I1065" s="182">
        <f>ROUND(E1065*H1065,2)</f>
        <v>0</v>
      </c>
      <c r="J1065" s="181"/>
      <c r="K1065" s="182">
        <f>ROUND(E1065*J1065,2)</f>
        <v>0</v>
      </c>
      <c r="L1065" s="182">
        <v>21</v>
      </c>
      <c r="M1065" s="182">
        <f>G1065*(1+L1065/100)</f>
        <v>3717.12</v>
      </c>
      <c r="N1065" s="182">
        <v>1E-3</v>
      </c>
      <c r="O1065" s="182">
        <f>ROUND(E1065*N1065,2)</f>
        <v>0</v>
      </c>
      <c r="P1065" s="182">
        <v>0</v>
      </c>
      <c r="Q1065" s="182">
        <f>ROUND(E1065*P1065,2)</f>
        <v>0</v>
      </c>
      <c r="R1065" s="182"/>
      <c r="S1065" s="182" t="s">
        <v>277</v>
      </c>
      <c r="T1065" s="183" t="s">
        <v>186</v>
      </c>
      <c r="U1065" s="160">
        <v>0</v>
      </c>
      <c r="V1065" s="160">
        <f>ROUND(E1065*U1065,2)</f>
        <v>0</v>
      </c>
      <c r="W1065" s="160"/>
      <c r="X1065" s="160" t="s">
        <v>310</v>
      </c>
      <c r="Y1065" s="151"/>
      <c r="Z1065" s="151"/>
      <c r="AA1065" s="151"/>
      <c r="AB1065" s="151"/>
      <c r="AC1065" s="151"/>
      <c r="AD1065" s="151"/>
      <c r="AE1065" s="151"/>
      <c r="AF1065" s="151"/>
      <c r="AG1065" s="151" t="s">
        <v>311</v>
      </c>
      <c r="AH1065" s="151"/>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row>
    <row r="1066" spans="1:60" outlineLevel="1" x14ac:dyDescent="0.25">
      <c r="A1066" s="158"/>
      <c r="B1066" s="159"/>
      <c r="C1066" s="260" t="s">
        <v>716</v>
      </c>
      <c r="D1066" s="261"/>
      <c r="E1066" s="261"/>
      <c r="F1066" s="261"/>
      <c r="G1066" s="261"/>
      <c r="H1066" s="160"/>
      <c r="I1066" s="160"/>
      <c r="J1066" s="160"/>
      <c r="K1066" s="160"/>
      <c r="L1066" s="160"/>
      <c r="M1066" s="160"/>
      <c r="N1066" s="160"/>
      <c r="O1066" s="160"/>
      <c r="P1066" s="160"/>
      <c r="Q1066" s="160"/>
      <c r="R1066" s="160"/>
      <c r="S1066" s="160"/>
      <c r="T1066" s="160"/>
      <c r="U1066" s="160"/>
      <c r="V1066" s="160"/>
      <c r="W1066" s="160"/>
      <c r="X1066" s="160"/>
      <c r="Y1066" s="151"/>
      <c r="Z1066" s="151"/>
      <c r="AA1066" s="151"/>
      <c r="AB1066" s="151"/>
      <c r="AC1066" s="151"/>
      <c r="AD1066" s="151"/>
      <c r="AE1066" s="151"/>
      <c r="AF1066" s="151"/>
      <c r="AG1066" s="151" t="s">
        <v>190</v>
      </c>
      <c r="AH1066" s="151"/>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84" t="str">
        <f>C1066</f>
        <v>1.NP - přízemí, popis prvku a návrh na jeho opravu nebo restaurování viz D1.1.9 Tabulky truhlářských prvků</v>
      </c>
      <c r="BB1066" s="151"/>
      <c r="BC1066" s="151"/>
      <c r="BD1066" s="151"/>
      <c r="BE1066" s="151"/>
      <c r="BF1066" s="151"/>
      <c r="BG1066" s="151"/>
      <c r="BH1066" s="151"/>
    </row>
    <row r="1067" spans="1:60" outlineLevel="1" x14ac:dyDescent="0.25">
      <c r="A1067" s="158"/>
      <c r="B1067" s="159"/>
      <c r="C1067" s="192" t="s">
        <v>204</v>
      </c>
      <c r="D1067" s="161"/>
      <c r="E1067" s="162"/>
      <c r="F1067" s="163"/>
      <c r="G1067" s="163"/>
      <c r="H1067" s="160"/>
      <c r="I1067" s="160"/>
      <c r="J1067" s="160"/>
      <c r="K1067" s="160"/>
      <c r="L1067" s="160"/>
      <c r="M1067" s="160"/>
      <c r="N1067" s="160"/>
      <c r="O1067" s="160"/>
      <c r="P1067" s="160"/>
      <c r="Q1067" s="160"/>
      <c r="R1067" s="160"/>
      <c r="S1067" s="160"/>
      <c r="T1067" s="160"/>
      <c r="U1067" s="160"/>
      <c r="V1067" s="160"/>
      <c r="W1067" s="160"/>
      <c r="X1067" s="160"/>
      <c r="Y1067" s="151"/>
      <c r="Z1067" s="151"/>
      <c r="AA1067" s="151"/>
      <c r="AB1067" s="151"/>
      <c r="AC1067" s="151"/>
      <c r="AD1067" s="151"/>
      <c r="AE1067" s="151"/>
      <c r="AF1067" s="151"/>
      <c r="AG1067" s="151" t="s">
        <v>190</v>
      </c>
      <c r="AH1067" s="151"/>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row>
    <row r="1068" spans="1:60" outlineLevel="1" x14ac:dyDescent="0.25">
      <c r="A1068" s="158"/>
      <c r="B1068" s="159"/>
      <c r="C1068" s="271" t="s">
        <v>988</v>
      </c>
      <c r="D1068" s="272"/>
      <c r="E1068" s="272"/>
      <c r="F1068" s="272"/>
      <c r="G1068" s="272"/>
      <c r="H1068" s="160"/>
      <c r="I1068" s="160"/>
      <c r="J1068" s="160"/>
      <c r="K1068" s="160"/>
      <c r="L1068" s="160"/>
      <c r="M1068" s="160"/>
      <c r="N1068" s="160"/>
      <c r="O1068" s="160"/>
      <c r="P1068" s="160"/>
      <c r="Q1068" s="160"/>
      <c r="R1068" s="160"/>
      <c r="S1068" s="160"/>
      <c r="T1068" s="160"/>
      <c r="U1068" s="160"/>
      <c r="V1068" s="160"/>
      <c r="W1068" s="160"/>
      <c r="X1068" s="160"/>
      <c r="Y1068" s="151"/>
      <c r="Z1068" s="151"/>
      <c r="AA1068" s="151"/>
      <c r="AB1068" s="151"/>
      <c r="AC1068" s="151"/>
      <c r="AD1068" s="151"/>
      <c r="AE1068" s="151"/>
      <c r="AF1068" s="151"/>
      <c r="AG1068" s="151" t="s">
        <v>190</v>
      </c>
      <c r="AH1068" s="151"/>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row>
    <row r="1069" spans="1:60" outlineLevel="1" x14ac:dyDescent="0.25">
      <c r="A1069" s="158"/>
      <c r="B1069" s="159"/>
      <c r="C1069" s="271" t="s">
        <v>989</v>
      </c>
      <c r="D1069" s="272"/>
      <c r="E1069" s="272"/>
      <c r="F1069" s="272"/>
      <c r="G1069" s="272"/>
      <c r="H1069" s="160"/>
      <c r="I1069" s="160"/>
      <c r="J1069" s="160"/>
      <c r="K1069" s="160"/>
      <c r="L1069" s="160"/>
      <c r="M1069" s="160"/>
      <c r="N1069" s="160"/>
      <c r="O1069" s="160"/>
      <c r="P1069" s="160"/>
      <c r="Q1069" s="160"/>
      <c r="R1069" s="160"/>
      <c r="S1069" s="160"/>
      <c r="T1069" s="160"/>
      <c r="U1069" s="160"/>
      <c r="V1069" s="160"/>
      <c r="W1069" s="160"/>
      <c r="X1069" s="160"/>
      <c r="Y1069" s="151"/>
      <c r="Z1069" s="151"/>
      <c r="AA1069" s="151"/>
      <c r="AB1069" s="151"/>
      <c r="AC1069" s="151"/>
      <c r="AD1069" s="151"/>
      <c r="AE1069" s="151"/>
      <c r="AF1069" s="151"/>
      <c r="AG1069" s="151" t="s">
        <v>190</v>
      </c>
      <c r="AH1069" s="151"/>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row>
    <row r="1070" spans="1:60" outlineLevel="1" x14ac:dyDescent="0.25">
      <c r="A1070" s="158"/>
      <c r="B1070" s="159"/>
      <c r="C1070" s="192" t="s">
        <v>204</v>
      </c>
      <c r="D1070" s="161"/>
      <c r="E1070" s="162"/>
      <c r="F1070" s="163"/>
      <c r="G1070" s="163"/>
      <c r="H1070" s="160"/>
      <c r="I1070" s="160"/>
      <c r="J1070" s="160"/>
      <c r="K1070" s="160"/>
      <c r="L1070" s="160"/>
      <c r="M1070" s="160"/>
      <c r="N1070" s="160"/>
      <c r="O1070" s="160"/>
      <c r="P1070" s="160"/>
      <c r="Q1070" s="160"/>
      <c r="R1070" s="160"/>
      <c r="S1070" s="160"/>
      <c r="T1070" s="160"/>
      <c r="U1070" s="160"/>
      <c r="V1070" s="160"/>
      <c r="W1070" s="160"/>
      <c r="X1070" s="160"/>
      <c r="Y1070" s="151"/>
      <c r="Z1070" s="151"/>
      <c r="AA1070" s="151"/>
      <c r="AB1070" s="151"/>
      <c r="AC1070" s="151"/>
      <c r="AD1070" s="151"/>
      <c r="AE1070" s="151"/>
      <c r="AF1070" s="151"/>
      <c r="AG1070" s="151" t="s">
        <v>190</v>
      </c>
      <c r="AH1070" s="151"/>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row>
    <row r="1071" spans="1:60" outlineLevel="1" x14ac:dyDescent="0.25">
      <c r="A1071" s="158"/>
      <c r="B1071" s="159"/>
      <c r="C1071" s="271" t="s">
        <v>973</v>
      </c>
      <c r="D1071" s="272"/>
      <c r="E1071" s="272"/>
      <c r="F1071" s="272"/>
      <c r="G1071" s="272"/>
      <c r="H1071" s="160"/>
      <c r="I1071" s="160"/>
      <c r="J1071" s="160"/>
      <c r="K1071" s="160"/>
      <c r="L1071" s="160"/>
      <c r="M1071" s="160"/>
      <c r="N1071" s="160"/>
      <c r="O1071" s="160"/>
      <c r="P1071" s="160"/>
      <c r="Q1071" s="160"/>
      <c r="R1071" s="160"/>
      <c r="S1071" s="160"/>
      <c r="T1071" s="160"/>
      <c r="U1071" s="160"/>
      <c r="V1071" s="160"/>
      <c r="W1071" s="160"/>
      <c r="X1071" s="160"/>
      <c r="Y1071" s="151"/>
      <c r="Z1071" s="151"/>
      <c r="AA1071" s="151"/>
      <c r="AB1071" s="151"/>
      <c r="AC1071" s="151"/>
      <c r="AD1071" s="151"/>
      <c r="AE1071" s="151"/>
      <c r="AF1071" s="151"/>
      <c r="AG1071" s="151" t="s">
        <v>190</v>
      </c>
      <c r="AH1071" s="151"/>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row>
    <row r="1072" spans="1:60" outlineLevel="1" x14ac:dyDescent="0.25">
      <c r="A1072" s="158"/>
      <c r="B1072" s="159"/>
      <c r="C1072" s="192" t="s">
        <v>204</v>
      </c>
      <c r="D1072" s="161"/>
      <c r="E1072" s="162"/>
      <c r="F1072" s="163"/>
      <c r="G1072" s="163"/>
      <c r="H1072" s="160"/>
      <c r="I1072" s="160"/>
      <c r="J1072" s="160"/>
      <c r="K1072" s="160"/>
      <c r="L1072" s="160"/>
      <c r="M1072" s="160"/>
      <c r="N1072" s="160"/>
      <c r="O1072" s="160"/>
      <c r="P1072" s="160"/>
      <c r="Q1072" s="160"/>
      <c r="R1072" s="160"/>
      <c r="S1072" s="160"/>
      <c r="T1072" s="160"/>
      <c r="U1072" s="160"/>
      <c r="V1072" s="160"/>
      <c r="W1072" s="160"/>
      <c r="X1072" s="160"/>
      <c r="Y1072" s="151"/>
      <c r="Z1072" s="151"/>
      <c r="AA1072" s="151"/>
      <c r="AB1072" s="151"/>
      <c r="AC1072" s="151"/>
      <c r="AD1072" s="151"/>
      <c r="AE1072" s="151"/>
      <c r="AF1072" s="151"/>
      <c r="AG1072" s="151" t="s">
        <v>190</v>
      </c>
      <c r="AH1072" s="151"/>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51"/>
      <c r="BB1072" s="151"/>
      <c r="BC1072" s="151"/>
      <c r="BD1072" s="151"/>
      <c r="BE1072" s="151"/>
      <c r="BF1072" s="151"/>
      <c r="BG1072" s="151"/>
      <c r="BH1072" s="151"/>
    </row>
    <row r="1073" spans="1:60" outlineLevel="1" x14ac:dyDescent="0.25">
      <c r="A1073" s="158"/>
      <c r="B1073" s="159"/>
      <c r="C1073" s="271" t="s">
        <v>771</v>
      </c>
      <c r="D1073" s="272"/>
      <c r="E1073" s="272"/>
      <c r="F1073" s="272"/>
      <c r="G1073" s="272"/>
      <c r="H1073" s="160"/>
      <c r="I1073" s="160"/>
      <c r="J1073" s="160"/>
      <c r="K1073" s="160"/>
      <c r="L1073" s="160"/>
      <c r="M1073" s="160"/>
      <c r="N1073" s="160"/>
      <c r="O1073" s="160"/>
      <c r="P1073" s="160"/>
      <c r="Q1073" s="160"/>
      <c r="R1073" s="160"/>
      <c r="S1073" s="160"/>
      <c r="T1073" s="160"/>
      <c r="U1073" s="160"/>
      <c r="V1073" s="160"/>
      <c r="W1073" s="160"/>
      <c r="X1073" s="160"/>
      <c r="Y1073" s="151"/>
      <c r="Z1073" s="151"/>
      <c r="AA1073" s="151"/>
      <c r="AB1073" s="151"/>
      <c r="AC1073" s="151"/>
      <c r="AD1073" s="151"/>
      <c r="AE1073" s="151"/>
      <c r="AF1073" s="151"/>
      <c r="AG1073" s="151" t="s">
        <v>190</v>
      </c>
      <c r="AH1073" s="151"/>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row>
    <row r="1074" spans="1:60" outlineLevel="1" x14ac:dyDescent="0.25">
      <c r="A1074" s="158"/>
      <c r="B1074" s="159"/>
      <c r="C1074" s="192" t="s">
        <v>772</v>
      </c>
      <c r="D1074" s="161"/>
      <c r="E1074" s="162"/>
      <c r="F1074" s="163"/>
      <c r="G1074" s="163"/>
      <c r="H1074" s="160"/>
      <c r="I1074" s="160"/>
      <c r="J1074" s="160"/>
      <c r="K1074" s="160"/>
      <c r="L1074" s="160"/>
      <c r="M1074" s="160"/>
      <c r="N1074" s="160"/>
      <c r="O1074" s="160"/>
      <c r="P1074" s="160"/>
      <c r="Q1074" s="160"/>
      <c r="R1074" s="160"/>
      <c r="S1074" s="160"/>
      <c r="T1074" s="160"/>
      <c r="U1074" s="160"/>
      <c r="V1074" s="160"/>
      <c r="W1074" s="160"/>
      <c r="X1074" s="160"/>
      <c r="Y1074" s="151"/>
      <c r="Z1074" s="151"/>
      <c r="AA1074" s="151"/>
      <c r="AB1074" s="151"/>
      <c r="AC1074" s="151"/>
      <c r="AD1074" s="151"/>
      <c r="AE1074" s="151"/>
      <c r="AF1074" s="151"/>
      <c r="AG1074" s="151" t="s">
        <v>190</v>
      </c>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row>
    <row r="1075" spans="1:60" outlineLevel="1" x14ac:dyDescent="0.25">
      <c r="A1075" s="158"/>
      <c r="B1075" s="159"/>
      <c r="C1075" s="271" t="s">
        <v>802</v>
      </c>
      <c r="D1075" s="272"/>
      <c r="E1075" s="272"/>
      <c r="F1075" s="272"/>
      <c r="G1075" s="272"/>
      <c r="H1075" s="160"/>
      <c r="I1075" s="160"/>
      <c r="J1075" s="160"/>
      <c r="K1075" s="160"/>
      <c r="L1075" s="160"/>
      <c r="M1075" s="160"/>
      <c r="N1075" s="160"/>
      <c r="O1075" s="160"/>
      <c r="P1075" s="160"/>
      <c r="Q1075" s="160"/>
      <c r="R1075" s="160"/>
      <c r="S1075" s="160"/>
      <c r="T1075" s="160"/>
      <c r="U1075" s="160"/>
      <c r="V1075" s="160"/>
      <c r="W1075" s="160"/>
      <c r="X1075" s="160"/>
      <c r="Y1075" s="151"/>
      <c r="Z1075" s="151"/>
      <c r="AA1075" s="151"/>
      <c r="AB1075" s="151"/>
      <c r="AC1075" s="151"/>
      <c r="AD1075" s="151"/>
      <c r="AE1075" s="151"/>
      <c r="AF1075" s="151"/>
      <c r="AG1075" s="151" t="s">
        <v>190</v>
      </c>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row>
    <row r="1076" spans="1:60" ht="21" outlineLevel="1" x14ac:dyDescent="0.25">
      <c r="A1076" s="158"/>
      <c r="B1076" s="159"/>
      <c r="C1076" s="271" t="s">
        <v>990</v>
      </c>
      <c r="D1076" s="272"/>
      <c r="E1076" s="272"/>
      <c r="F1076" s="272"/>
      <c r="G1076" s="272"/>
      <c r="H1076" s="160"/>
      <c r="I1076" s="160"/>
      <c r="J1076" s="160"/>
      <c r="K1076" s="160"/>
      <c r="L1076" s="160"/>
      <c r="M1076" s="160"/>
      <c r="N1076" s="160"/>
      <c r="O1076" s="160"/>
      <c r="P1076" s="160"/>
      <c r="Q1076" s="160"/>
      <c r="R1076" s="160"/>
      <c r="S1076" s="160"/>
      <c r="T1076" s="160"/>
      <c r="U1076" s="160"/>
      <c r="V1076" s="160"/>
      <c r="W1076" s="160"/>
      <c r="X1076" s="160"/>
      <c r="Y1076" s="151"/>
      <c r="Z1076" s="151"/>
      <c r="AA1076" s="151"/>
      <c r="AB1076" s="151"/>
      <c r="AC1076" s="151"/>
      <c r="AD1076" s="151"/>
      <c r="AE1076" s="151"/>
      <c r="AF1076" s="151"/>
      <c r="AG1076" s="151" t="s">
        <v>190</v>
      </c>
      <c r="AH1076" s="151"/>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84" t="str">
        <f>C1076</f>
        <v>Jednoduché jednokřídlé okénko se dvěma svislými příčkami v křídle, vložené (přikotvené napevno dvěma vruty) do rámu. Povrchová úprava: hnědá lazura.</v>
      </c>
      <c r="BB1076" s="151"/>
      <c r="BC1076" s="151"/>
      <c r="BD1076" s="151"/>
      <c r="BE1076" s="151"/>
      <c r="BF1076" s="151"/>
      <c r="BG1076" s="151"/>
      <c r="BH1076" s="151"/>
    </row>
    <row r="1077" spans="1:60" outlineLevel="1" x14ac:dyDescent="0.25">
      <c r="A1077" s="158"/>
      <c r="B1077" s="159"/>
      <c r="C1077" s="192" t="s">
        <v>204</v>
      </c>
      <c r="D1077" s="161"/>
      <c r="E1077" s="162"/>
      <c r="F1077" s="163"/>
      <c r="G1077" s="163"/>
      <c r="H1077" s="160"/>
      <c r="I1077" s="160"/>
      <c r="J1077" s="160"/>
      <c r="K1077" s="160"/>
      <c r="L1077" s="160"/>
      <c r="M1077" s="160"/>
      <c r="N1077" s="160"/>
      <c r="O1077" s="160"/>
      <c r="P1077" s="160"/>
      <c r="Q1077" s="160"/>
      <c r="R1077" s="160"/>
      <c r="S1077" s="160"/>
      <c r="T1077" s="160"/>
      <c r="U1077" s="160"/>
      <c r="V1077" s="160"/>
      <c r="W1077" s="160"/>
      <c r="X1077" s="160"/>
      <c r="Y1077" s="151"/>
      <c r="Z1077" s="151"/>
      <c r="AA1077" s="151"/>
      <c r="AB1077" s="151"/>
      <c r="AC1077" s="151"/>
      <c r="AD1077" s="151"/>
      <c r="AE1077" s="151"/>
      <c r="AF1077" s="151"/>
      <c r="AG1077" s="151" t="s">
        <v>190</v>
      </c>
      <c r="AH1077" s="151"/>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row>
    <row r="1078" spans="1:60" outlineLevel="1" x14ac:dyDescent="0.25">
      <c r="A1078" s="158"/>
      <c r="B1078" s="159"/>
      <c r="C1078" s="271" t="s">
        <v>913</v>
      </c>
      <c r="D1078" s="272"/>
      <c r="E1078" s="272"/>
      <c r="F1078" s="272"/>
      <c r="G1078" s="272"/>
      <c r="H1078" s="160"/>
      <c r="I1078" s="160"/>
      <c r="J1078" s="160"/>
      <c r="K1078" s="160"/>
      <c r="L1078" s="160"/>
      <c r="M1078" s="160"/>
      <c r="N1078" s="160"/>
      <c r="O1078" s="160"/>
      <c r="P1078" s="160"/>
      <c r="Q1078" s="160"/>
      <c r="R1078" s="160"/>
      <c r="S1078" s="160"/>
      <c r="T1078" s="160"/>
      <c r="U1078" s="160"/>
      <c r="V1078" s="160"/>
      <c r="W1078" s="160"/>
      <c r="X1078" s="160"/>
      <c r="Y1078" s="151"/>
      <c r="Z1078" s="151"/>
      <c r="AA1078" s="151"/>
      <c r="AB1078" s="151"/>
      <c r="AC1078" s="151"/>
      <c r="AD1078" s="151"/>
      <c r="AE1078" s="151"/>
      <c r="AF1078" s="151"/>
      <c r="AG1078" s="151" t="s">
        <v>190</v>
      </c>
      <c r="AH1078" s="151"/>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51"/>
      <c r="BB1078" s="151"/>
      <c r="BC1078" s="151"/>
      <c r="BD1078" s="151"/>
      <c r="BE1078" s="151"/>
      <c r="BF1078" s="151"/>
      <c r="BG1078" s="151"/>
      <c r="BH1078" s="151"/>
    </row>
    <row r="1079" spans="1:60" outlineLevel="1" x14ac:dyDescent="0.25">
      <c r="A1079" s="158"/>
      <c r="B1079" s="159"/>
      <c r="C1079" s="271" t="s">
        <v>952</v>
      </c>
      <c r="D1079" s="272"/>
      <c r="E1079" s="272"/>
      <c r="F1079" s="272"/>
      <c r="G1079" s="272"/>
      <c r="H1079" s="160"/>
      <c r="I1079" s="160"/>
      <c r="J1079" s="160"/>
      <c r="K1079" s="160"/>
      <c r="L1079" s="160"/>
      <c r="M1079" s="160"/>
      <c r="N1079" s="160"/>
      <c r="O1079" s="160"/>
      <c r="P1079" s="160"/>
      <c r="Q1079" s="160"/>
      <c r="R1079" s="160"/>
      <c r="S1079" s="160"/>
      <c r="T1079" s="160"/>
      <c r="U1079" s="160"/>
      <c r="V1079" s="160"/>
      <c r="W1079" s="160"/>
      <c r="X1079" s="160"/>
      <c r="Y1079" s="151"/>
      <c r="Z1079" s="151"/>
      <c r="AA1079" s="151"/>
      <c r="AB1079" s="151"/>
      <c r="AC1079" s="151"/>
      <c r="AD1079" s="151"/>
      <c r="AE1079" s="151"/>
      <c r="AF1079" s="151"/>
      <c r="AG1079" s="151" t="s">
        <v>190</v>
      </c>
      <c r="AH1079" s="151"/>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row>
    <row r="1080" spans="1:60" outlineLevel="1" x14ac:dyDescent="0.25">
      <c r="A1080" s="158"/>
      <c r="B1080" s="159"/>
      <c r="C1080" s="192" t="s">
        <v>204</v>
      </c>
      <c r="D1080" s="161"/>
      <c r="E1080" s="162"/>
      <c r="F1080" s="163"/>
      <c r="G1080" s="163"/>
      <c r="H1080" s="160"/>
      <c r="I1080" s="160"/>
      <c r="J1080" s="160"/>
      <c r="K1080" s="160"/>
      <c r="L1080" s="160"/>
      <c r="M1080" s="160"/>
      <c r="N1080" s="160"/>
      <c r="O1080" s="160"/>
      <c r="P1080" s="160"/>
      <c r="Q1080" s="160"/>
      <c r="R1080" s="160"/>
      <c r="S1080" s="160"/>
      <c r="T1080" s="160"/>
      <c r="U1080" s="160"/>
      <c r="V1080" s="160"/>
      <c r="W1080" s="160"/>
      <c r="X1080" s="160"/>
      <c r="Y1080" s="151"/>
      <c r="Z1080" s="151"/>
      <c r="AA1080" s="151"/>
      <c r="AB1080" s="151"/>
      <c r="AC1080" s="151"/>
      <c r="AD1080" s="151"/>
      <c r="AE1080" s="151"/>
      <c r="AF1080" s="151"/>
      <c r="AG1080" s="151" t="s">
        <v>190</v>
      </c>
      <c r="AH1080" s="151"/>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51"/>
      <c r="BB1080" s="151"/>
      <c r="BC1080" s="151"/>
      <c r="BD1080" s="151"/>
      <c r="BE1080" s="151"/>
      <c r="BF1080" s="151"/>
      <c r="BG1080" s="151"/>
      <c r="BH1080" s="151"/>
    </row>
    <row r="1081" spans="1:60" outlineLevel="1" x14ac:dyDescent="0.25">
      <c r="A1081" s="158"/>
      <c r="B1081" s="159"/>
      <c r="C1081" s="271" t="s">
        <v>317</v>
      </c>
      <c r="D1081" s="272"/>
      <c r="E1081" s="272"/>
      <c r="F1081" s="272"/>
      <c r="G1081" s="272"/>
      <c r="H1081" s="160"/>
      <c r="I1081" s="160"/>
      <c r="J1081" s="160"/>
      <c r="K1081" s="160"/>
      <c r="L1081" s="160"/>
      <c r="M1081" s="160"/>
      <c r="N1081" s="160"/>
      <c r="O1081" s="160"/>
      <c r="P1081" s="160"/>
      <c r="Q1081" s="160"/>
      <c r="R1081" s="160"/>
      <c r="S1081" s="160"/>
      <c r="T1081" s="160"/>
      <c r="U1081" s="160"/>
      <c r="V1081" s="160"/>
      <c r="W1081" s="160"/>
      <c r="X1081" s="160"/>
      <c r="Y1081" s="151"/>
      <c r="Z1081" s="151"/>
      <c r="AA1081" s="151"/>
      <c r="AB1081" s="151"/>
      <c r="AC1081" s="151"/>
      <c r="AD1081" s="151"/>
      <c r="AE1081" s="151"/>
      <c r="AF1081" s="151"/>
      <c r="AG1081" s="151" t="s">
        <v>190</v>
      </c>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151"/>
      <c r="BH1081" s="151"/>
    </row>
    <row r="1082" spans="1:60" outlineLevel="1" x14ac:dyDescent="0.25">
      <c r="A1082" s="158"/>
      <c r="B1082" s="159"/>
      <c r="C1082" s="271" t="s">
        <v>953</v>
      </c>
      <c r="D1082" s="272"/>
      <c r="E1082" s="272"/>
      <c r="F1082" s="272"/>
      <c r="G1082" s="272"/>
      <c r="H1082" s="160"/>
      <c r="I1082" s="160"/>
      <c r="J1082" s="160"/>
      <c r="K1082" s="160"/>
      <c r="L1082" s="160"/>
      <c r="M1082" s="160"/>
      <c r="N1082" s="160"/>
      <c r="O1082" s="160"/>
      <c r="P1082" s="160"/>
      <c r="Q1082" s="160"/>
      <c r="R1082" s="160"/>
      <c r="S1082" s="160"/>
      <c r="T1082" s="160"/>
      <c r="U1082" s="160"/>
      <c r="V1082" s="160"/>
      <c r="W1082" s="160"/>
      <c r="X1082" s="160"/>
      <c r="Y1082" s="151"/>
      <c r="Z1082" s="151"/>
      <c r="AA1082" s="151"/>
      <c r="AB1082" s="151"/>
      <c r="AC1082" s="151"/>
      <c r="AD1082" s="151"/>
      <c r="AE1082" s="151"/>
      <c r="AF1082" s="151"/>
      <c r="AG1082" s="151" t="s">
        <v>190</v>
      </c>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row>
    <row r="1083" spans="1:60" outlineLevel="1" x14ac:dyDescent="0.25">
      <c r="A1083" s="158"/>
      <c r="B1083" s="159"/>
      <c r="C1083" s="271" t="s">
        <v>717</v>
      </c>
      <c r="D1083" s="272"/>
      <c r="E1083" s="272"/>
      <c r="F1083" s="272"/>
      <c r="G1083" s="272"/>
      <c r="H1083" s="160"/>
      <c r="I1083" s="160"/>
      <c r="J1083" s="160"/>
      <c r="K1083" s="160"/>
      <c r="L1083" s="160"/>
      <c r="M1083" s="160"/>
      <c r="N1083" s="160"/>
      <c r="O1083" s="160"/>
      <c r="P1083" s="160"/>
      <c r="Q1083" s="160"/>
      <c r="R1083" s="160"/>
      <c r="S1083" s="160"/>
      <c r="T1083" s="160"/>
      <c r="U1083" s="160"/>
      <c r="V1083" s="160"/>
      <c r="W1083" s="160"/>
      <c r="X1083" s="160"/>
      <c r="Y1083" s="151"/>
      <c r="Z1083" s="151"/>
      <c r="AA1083" s="151"/>
      <c r="AB1083" s="151"/>
      <c r="AC1083" s="151"/>
      <c r="AD1083" s="151"/>
      <c r="AE1083" s="151"/>
      <c r="AF1083" s="151"/>
      <c r="AG1083" s="151" t="s">
        <v>190</v>
      </c>
      <c r="AH1083" s="151"/>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row>
    <row r="1084" spans="1:60" outlineLevel="1" x14ac:dyDescent="0.25">
      <c r="A1084" s="158"/>
      <c r="B1084" s="159"/>
      <c r="C1084" s="271" t="s">
        <v>766</v>
      </c>
      <c r="D1084" s="272"/>
      <c r="E1084" s="272"/>
      <c r="F1084" s="272"/>
      <c r="G1084" s="272"/>
      <c r="H1084" s="160"/>
      <c r="I1084" s="160"/>
      <c r="J1084" s="160"/>
      <c r="K1084" s="160"/>
      <c r="L1084" s="160"/>
      <c r="M1084" s="160"/>
      <c r="N1084" s="160"/>
      <c r="O1084" s="160"/>
      <c r="P1084" s="160"/>
      <c r="Q1084" s="160"/>
      <c r="R1084" s="160"/>
      <c r="S1084" s="160"/>
      <c r="T1084" s="160"/>
      <c r="U1084" s="160"/>
      <c r="V1084" s="160"/>
      <c r="W1084" s="160"/>
      <c r="X1084" s="160"/>
      <c r="Y1084" s="151"/>
      <c r="Z1084" s="151"/>
      <c r="AA1084" s="151"/>
      <c r="AB1084" s="151"/>
      <c r="AC1084" s="151"/>
      <c r="AD1084" s="151"/>
      <c r="AE1084" s="151"/>
      <c r="AF1084" s="151"/>
      <c r="AG1084" s="151" t="s">
        <v>190</v>
      </c>
      <c r="AH1084" s="151"/>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row>
    <row r="1085" spans="1:60" ht="20.399999999999999" outlineLevel="1" x14ac:dyDescent="0.25">
      <c r="A1085" s="177">
        <v>102</v>
      </c>
      <c r="B1085" s="178" t="s">
        <v>773</v>
      </c>
      <c r="C1085" s="187" t="s">
        <v>774</v>
      </c>
      <c r="D1085" s="179" t="s">
        <v>255</v>
      </c>
      <c r="E1085" s="180">
        <v>1</v>
      </c>
      <c r="F1085" s="181">
        <v>15360</v>
      </c>
      <c r="G1085" s="182">
        <f>ROUND(E1085*F1085,2)</f>
        <v>15360</v>
      </c>
      <c r="H1085" s="181"/>
      <c r="I1085" s="182">
        <f>ROUND(E1085*H1085,2)</f>
        <v>0</v>
      </c>
      <c r="J1085" s="181"/>
      <c r="K1085" s="182">
        <f>ROUND(E1085*J1085,2)</f>
        <v>0</v>
      </c>
      <c r="L1085" s="182">
        <v>21</v>
      </c>
      <c r="M1085" s="182">
        <f>G1085*(1+L1085/100)</f>
        <v>18585.599999999999</v>
      </c>
      <c r="N1085" s="182">
        <v>1E-4</v>
      </c>
      <c r="O1085" s="182">
        <f>ROUND(E1085*N1085,2)</f>
        <v>0</v>
      </c>
      <c r="P1085" s="182">
        <v>0</v>
      </c>
      <c r="Q1085" s="182">
        <f>ROUND(E1085*P1085,2)</f>
        <v>0</v>
      </c>
      <c r="R1085" s="182"/>
      <c r="S1085" s="182" t="s">
        <v>277</v>
      </c>
      <c r="T1085" s="183" t="s">
        <v>186</v>
      </c>
      <c r="U1085" s="160">
        <v>0</v>
      </c>
      <c r="V1085" s="160">
        <f>ROUND(E1085*U1085,2)</f>
        <v>0</v>
      </c>
      <c r="W1085" s="160"/>
      <c r="X1085" s="160" t="s">
        <v>310</v>
      </c>
      <c r="Y1085" s="151"/>
      <c r="Z1085" s="151"/>
      <c r="AA1085" s="151"/>
      <c r="AB1085" s="151"/>
      <c r="AC1085" s="151"/>
      <c r="AD1085" s="151"/>
      <c r="AE1085" s="151"/>
      <c r="AF1085" s="151"/>
      <c r="AG1085" s="151" t="s">
        <v>311</v>
      </c>
      <c r="AH1085" s="151"/>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row>
    <row r="1086" spans="1:60" outlineLevel="1" x14ac:dyDescent="0.25">
      <c r="A1086" s="158"/>
      <c r="B1086" s="159"/>
      <c r="C1086" s="260" t="s">
        <v>716</v>
      </c>
      <c r="D1086" s="261"/>
      <c r="E1086" s="261"/>
      <c r="F1086" s="261"/>
      <c r="G1086" s="261"/>
      <c r="H1086" s="160"/>
      <c r="I1086" s="160"/>
      <c r="J1086" s="160"/>
      <c r="K1086" s="160"/>
      <c r="L1086" s="160"/>
      <c r="M1086" s="160"/>
      <c r="N1086" s="160"/>
      <c r="O1086" s="160"/>
      <c r="P1086" s="160"/>
      <c r="Q1086" s="160"/>
      <c r="R1086" s="160"/>
      <c r="S1086" s="160"/>
      <c r="T1086" s="160"/>
      <c r="U1086" s="160"/>
      <c r="V1086" s="160"/>
      <c r="W1086" s="160"/>
      <c r="X1086" s="160"/>
      <c r="Y1086" s="151"/>
      <c r="Z1086" s="151"/>
      <c r="AA1086" s="151"/>
      <c r="AB1086" s="151"/>
      <c r="AC1086" s="151"/>
      <c r="AD1086" s="151"/>
      <c r="AE1086" s="151"/>
      <c r="AF1086" s="151"/>
      <c r="AG1086" s="151" t="s">
        <v>190</v>
      </c>
      <c r="AH1086" s="151"/>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84" t="str">
        <f>C1086</f>
        <v>1.NP - přízemí, popis prvku a návrh na jeho opravu nebo restaurování viz D1.1.9 Tabulky truhlářských prvků</v>
      </c>
      <c r="BB1086" s="151"/>
      <c r="BC1086" s="151"/>
      <c r="BD1086" s="151"/>
      <c r="BE1086" s="151"/>
      <c r="BF1086" s="151"/>
      <c r="BG1086" s="151"/>
      <c r="BH1086" s="151"/>
    </row>
    <row r="1087" spans="1:60" outlineLevel="1" x14ac:dyDescent="0.25">
      <c r="A1087" s="158"/>
      <c r="B1087" s="159"/>
      <c r="C1087" s="192" t="s">
        <v>204</v>
      </c>
      <c r="D1087" s="161"/>
      <c r="E1087" s="162"/>
      <c r="F1087" s="163"/>
      <c r="G1087" s="163"/>
      <c r="H1087" s="160"/>
      <c r="I1087" s="160"/>
      <c r="J1087" s="160"/>
      <c r="K1087" s="160"/>
      <c r="L1087" s="160"/>
      <c r="M1087" s="160"/>
      <c r="N1087" s="160"/>
      <c r="O1087" s="160"/>
      <c r="P1087" s="160"/>
      <c r="Q1087" s="160"/>
      <c r="R1087" s="160"/>
      <c r="S1087" s="160"/>
      <c r="T1087" s="160"/>
      <c r="U1087" s="160"/>
      <c r="V1087" s="160"/>
      <c r="W1087" s="160"/>
      <c r="X1087" s="160"/>
      <c r="Y1087" s="151"/>
      <c r="Z1087" s="151"/>
      <c r="AA1087" s="151"/>
      <c r="AB1087" s="151"/>
      <c r="AC1087" s="151"/>
      <c r="AD1087" s="151"/>
      <c r="AE1087" s="151"/>
      <c r="AF1087" s="151"/>
      <c r="AG1087" s="151" t="s">
        <v>190</v>
      </c>
      <c r="AH1087" s="151"/>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row>
    <row r="1088" spans="1:60" ht="21" outlineLevel="1" x14ac:dyDescent="0.25">
      <c r="A1088" s="158"/>
      <c r="B1088" s="159"/>
      <c r="C1088" s="271" t="s">
        <v>991</v>
      </c>
      <c r="D1088" s="272"/>
      <c r="E1088" s="272"/>
      <c r="F1088" s="272"/>
      <c r="G1088" s="272"/>
      <c r="H1088" s="160"/>
      <c r="I1088" s="160"/>
      <c r="J1088" s="160"/>
      <c r="K1088" s="160"/>
      <c r="L1088" s="160"/>
      <c r="M1088" s="160"/>
      <c r="N1088" s="160"/>
      <c r="O1088" s="160"/>
      <c r="P1088" s="160"/>
      <c r="Q1088" s="160"/>
      <c r="R1088" s="160"/>
      <c r="S1088" s="160"/>
      <c r="T1088" s="160"/>
      <c r="U1088" s="160"/>
      <c r="V1088" s="160"/>
      <c r="W1088" s="160"/>
      <c r="X1088" s="160"/>
      <c r="Y1088" s="151"/>
      <c r="Z1088" s="151"/>
      <c r="AA1088" s="151"/>
      <c r="AB1088" s="151"/>
      <c r="AC1088" s="151"/>
      <c r="AD1088" s="151"/>
      <c r="AE1088" s="151"/>
      <c r="AF1088" s="151"/>
      <c r="AG1088" s="151" t="s">
        <v>190</v>
      </c>
      <c r="AH1088" s="151"/>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84" t="str">
        <f>C1088</f>
        <v>Stávající okenní výplň jednoduchého, čtyřtabulkového okna s hrotitým obloukovým zakončením z místnosti KV_101 (Kaple) - volný prvek dnes uložený v místnosti SK_101</v>
      </c>
      <c r="BB1088" s="151"/>
      <c r="BC1088" s="151"/>
      <c r="BD1088" s="151"/>
      <c r="BE1088" s="151"/>
      <c r="BF1088" s="151"/>
      <c r="BG1088" s="151"/>
      <c r="BH1088" s="151"/>
    </row>
    <row r="1089" spans="1:60" outlineLevel="1" x14ac:dyDescent="0.25">
      <c r="A1089" s="158"/>
      <c r="B1089" s="159"/>
      <c r="C1089" s="271" t="s">
        <v>992</v>
      </c>
      <c r="D1089" s="272"/>
      <c r="E1089" s="272"/>
      <c r="F1089" s="272"/>
      <c r="G1089" s="272"/>
      <c r="H1089" s="160"/>
      <c r="I1089" s="160"/>
      <c r="J1089" s="160"/>
      <c r="K1089" s="160"/>
      <c r="L1089" s="160"/>
      <c r="M1089" s="160"/>
      <c r="N1089" s="160"/>
      <c r="O1089" s="160"/>
      <c r="P1089" s="160"/>
      <c r="Q1089" s="160"/>
      <c r="R1089" s="160"/>
      <c r="S1089" s="160"/>
      <c r="T1089" s="160"/>
      <c r="U1089" s="160"/>
      <c r="V1089" s="160"/>
      <c r="W1089" s="160"/>
      <c r="X1089" s="160"/>
      <c r="Y1089" s="151"/>
      <c r="Z1089" s="151"/>
      <c r="AA1089" s="151"/>
      <c r="AB1089" s="151"/>
      <c r="AC1089" s="151"/>
      <c r="AD1089" s="151"/>
      <c r="AE1089" s="151"/>
      <c r="AF1089" s="151"/>
      <c r="AG1089" s="151" t="s">
        <v>190</v>
      </c>
      <c r="AH1089" s="151"/>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row>
    <row r="1090" spans="1:60" outlineLevel="1" x14ac:dyDescent="0.25">
      <c r="A1090" s="158"/>
      <c r="B1090" s="159"/>
      <c r="C1090" s="192" t="s">
        <v>204</v>
      </c>
      <c r="D1090" s="161"/>
      <c r="E1090" s="162"/>
      <c r="F1090" s="163"/>
      <c r="G1090" s="163"/>
      <c r="H1090" s="160"/>
      <c r="I1090" s="160"/>
      <c r="J1090" s="160"/>
      <c r="K1090" s="160"/>
      <c r="L1090" s="160"/>
      <c r="M1090" s="160"/>
      <c r="N1090" s="160"/>
      <c r="O1090" s="160"/>
      <c r="P1090" s="160"/>
      <c r="Q1090" s="160"/>
      <c r="R1090" s="160"/>
      <c r="S1090" s="160"/>
      <c r="T1090" s="160"/>
      <c r="U1090" s="160"/>
      <c r="V1090" s="160"/>
      <c r="W1090" s="160"/>
      <c r="X1090" s="160"/>
      <c r="Y1090" s="151"/>
      <c r="Z1090" s="151"/>
      <c r="AA1090" s="151"/>
      <c r="AB1090" s="151"/>
      <c r="AC1090" s="151"/>
      <c r="AD1090" s="151"/>
      <c r="AE1090" s="151"/>
      <c r="AF1090" s="151"/>
      <c r="AG1090" s="151" t="s">
        <v>190</v>
      </c>
      <c r="AH1090" s="151"/>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row>
    <row r="1091" spans="1:60" outlineLevel="1" x14ac:dyDescent="0.25">
      <c r="A1091" s="158"/>
      <c r="B1091" s="159"/>
      <c r="C1091" s="271" t="s">
        <v>993</v>
      </c>
      <c r="D1091" s="272"/>
      <c r="E1091" s="272"/>
      <c r="F1091" s="272"/>
      <c r="G1091" s="272"/>
      <c r="H1091" s="160"/>
      <c r="I1091" s="160"/>
      <c r="J1091" s="160"/>
      <c r="K1091" s="160"/>
      <c r="L1091" s="160"/>
      <c r="M1091" s="160"/>
      <c r="N1091" s="160"/>
      <c r="O1091" s="160"/>
      <c r="P1091" s="160"/>
      <c r="Q1091" s="160"/>
      <c r="R1091" s="160"/>
      <c r="S1091" s="160"/>
      <c r="T1091" s="160"/>
      <c r="U1091" s="160"/>
      <c r="V1091" s="160"/>
      <c r="W1091" s="160"/>
      <c r="X1091" s="160"/>
      <c r="Y1091" s="151"/>
      <c r="Z1091" s="151"/>
      <c r="AA1091" s="151"/>
      <c r="AB1091" s="151"/>
      <c r="AC1091" s="151"/>
      <c r="AD1091" s="151"/>
      <c r="AE1091" s="151"/>
      <c r="AF1091" s="151"/>
      <c r="AG1091" s="151" t="s">
        <v>190</v>
      </c>
      <c r="AH1091" s="151"/>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row>
    <row r="1092" spans="1:60" outlineLevel="1" x14ac:dyDescent="0.25">
      <c r="A1092" s="158"/>
      <c r="B1092" s="159"/>
      <c r="C1092" s="192" t="s">
        <v>775</v>
      </c>
      <c r="D1092" s="161"/>
      <c r="E1092" s="162"/>
      <c r="F1092" s="163"/>
      <c r="G1092" s="163"/>
      <c r="H1092" s="160"/>
      <c r="I1092" s="160"/>
      <c r="J1092" s="160"/>
      <c r="K1092" s="160"/>
      <c r="L1092" s="160"/>
      <c r="M1092" s="160"/>
      <c r="N1092" s="160"/>
      <c r="O1092" s="160"/>
      <c r="P1092" s="160"/>
      <c r="Q1092" s="160"/>
      <c r="R1092" s="160"/>
      <c r="S1092" s="160"/>
      <c r="T1092" s="160"/>
      <c r="U1092" s="160"/>
      <c r="V1092" s="160"/>
      <c r="W1092" s="160"/>
      <c r="X1092" s="160"/>
      <c r="Y1092" s="151"/>
      <c r="Z1092" s="151"/>
      <c r="AA1092" s="151"/>
      <c r="AB1092" s="151"/>
      <c r="AC1092" s="151"/>
      <c r="AD1092" s="151"/>
      <c r="AE1092" s="151"/>
      <c r="AF1092" s="151"/>
      <c r="AG1092" s="151" t="s">
        <v>190</v>
      </c>
      <c r="AH1092" s="151"/>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row>
    <row r="1093" spans="1:60" outlineLevel="1" x14ac:dyDescent="0.25">
      <c r="A1093" s="158"/>
      <c r="B1093" s="159"/>
      <c r="C1093" s="271" t="s">
        <v>911</v>
      </c>
      <c r="D1093" s="272"/>
      <c r="E1093" s="272"/>
      <c r="F1093" s="272"/>
      <c r="G1093" s="272"/>
      <c r="H1093" s="160"/>
      <c r="I1093" s="160"/>
      <c r="J1093" s="160"/>
      <c r="K1093" s="160"/>
      <c r="L1093" s="160"/>
      <c r="M1093" s="160"/>
      <c r="N1093" s="160"/>
      <c r="O1093" s="160"/>
      <c r="P1093" s="160"/>
      <c r="Q1093" s="160"/>
      <c r="R1093" s="160"/>
      <c r="S1093" s="160"/>
      <c r="T1093" s="160"/>
      <c r="U1093" s="160"/>
      <c r="V1093" s="160"/>
      <c r="W1093" s="160"/>
      <c r="X1093" s="160"/>
      <c r="Y1093" s="151"/>
      <c r="Z1093" s="151"/>
      <c r="AA1093" s="151"/>
      <c r="AB1093" s="151"/>
      <c r="AC1093" s="151"/>
      <c r="AD1093" s="151"/>
      <c r="AE1093" s="151"/>
      <c r="AF1093" s="151"/>
      <c r="AG1093" s="151" t="s">
        <v>190</v>
      </c>
      <c r="AH1093" s="151"/>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row>
    <row r="1094" spans="1:60" outlineLevel="1" x14ac:dyDescent="0.25">
      <c r="A1094" s="158"/>
      <c r="B1094" s="159"/>
      <c r="C1094" s="192" t="s">
        <v>204</v>
      </c>
      <c r="D1094" s="161"/>
      <c r="E1094" s="162"/>
      <c r="F1094" s="163"/>
      <c r="G1094" s="163"/>
      <c r="H1094" s="160"/>
      <c r="I1094" s="160"/>
      <c r="J1094" s="160"/>
      <c r="K1094" s="160"/>
      <c r="L1094" s="160"/>
      <c r="M1094" s="160"/>
      <c r="N1094" s="160"/>
      <c r="O1094" s="160"/>
      <c r="P1094" s="160"/>
      <c r="Q1094" s="160"/>
      <c r="R1094" s="160"/>
      <c r="S1094" s="160"/>
      <c r="T1094" s="160"/>
      <c r="U1094" s="160"/>
      <c r="V1094" s="160"/>
      <c r="W1094" s="160"/>
      <c r="X1094" s="160"/>
      <c r="Y1094" s="151"/>
      <c r="Z1094" s="151"/>
      <c r="AA1094" s="151"/>
      <c r="AB1094" s="151"/>
      <c r="AC1094" s="151"/>
      <c r="AD1094" s="151"/>
      <c r="AE1094" s="151"/>
      <c r="AF1094" s="151"/>
      <c r="AG1094" s="151" t="s">
        <v>190</v>
      </c>
      <c r="AH1094" s="151"/>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row>
    <row r="1095" spans="1:60" outlineLevel="1" x14ac:dyDescent="0.25">
      <c r="A1095" s="158"/>
      <c r="B1095" s="159"/>
      <c r="C1095" s="271" t="s">
        <v>802</v>
      </c>
      <c r="D1095" s="272"/>
      <c r="E1095" s="272"/>
      <c r="F1095" s="272"/>
      <c r="G1095" s="272"/>
      <c r="H1095" s="160"/>
      <c r="I1095" s="160"/>
      <c r="J1095" s="160"/>
      <c r="K1095" s="160"/>
      <c r="L1095" s="160"/>
      <c r="M1095" s="160"/>
      <c r="N1095" s="160"/>
      <c r="O1095" s="160"/>
      <c r="P1095" s="160"/>
      <c r="Q1095" s="160"/>
      <c r="R1095" s="160"/>
      <c r="S1095" s="160"/>
      <c r="T1095" s="160"/>
      <c r="U1095" s="160"/>
      <c r="V1095" s="160"/>
      <c r="W1095" s="160"/>
      <c r="X1095" s="160"/>
      <c r="Y1095" s="151"/>
      <c r="Z1095" s="151"/>
      <c r="AA1095" s="151"/>
      <c r="AB1095" s="151"/>
      <c r="AC1095" s="151"/>
      <c r="AD1095" s="151"/>
      <c r="AE1095" s="151"/>
      <c r="AF1095" s="151"/>
      <c r="AG1095" s="151" t="s">
        <v>190</v>
      </c>
      <c r="AH1095" s="151"/>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row>
    <row r="1096" spans="1:60" ht="31.2" outlineLevel="1" x14ac:dyDescent="0.25">
      <c r="A1096" s="158"/>
      <c r="B1096" s="159"/>
      <c r="C1096" s="271" t="s">
        <v>994</v>
      </c>
      <c r="D1096" s="272"/>
      <c r="E1096" s="272"/>
      <c r="F1096" s="272"/>
      <c r="G1096" s="272"/>
      <c r="H1096" s="160"/>
      <c r="I1096" s="160"/>
      <c r="J1096" s="160"/>
      <c r="K1096" s="160"/>
      <c r="L1096" s="160"/>
      <c r="M1096" s="160"/>
      <c r="N1096" s="160"/>
      <c r="O1096" s="160"/>
      <c r="P1096" s="160"/>
      <c r="Q1096" s="160"/>
      <c r="R1096" s="160"/>
      <c r="S1096" s="160"/>
      <c r="T1096" s="160"/>
      <c r="U1096" s="160"/>
      <c r="V1096" s="160"/>
      <c r="W1096" s="160"/>
      <c r="X1096" s="160"/>
      <c r="Y1096" s="151"/>
      <c r="Z1096" s="151"/>
      <c r="AA1096" s="151"/>
      <c r="AB1096" s="151"/>
      <c r="AC1096" s="151"/>
      <c r="AD1096" s="151"/>
      <c r="AE1096" s="151"/>
      <c r="AF1096" s="151"/>
      <c r="AG1096" s="151" t="s">
        <v>190</v>
      </c>
      <c r="AH1096" s="151"/>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84" t="str">
        <f>C1096</f>
        <v>Jednoduché jednokřídlé okenní křídlo z velkého severního okna kaple KV_101, s hrotitým obloukovým zakončením, do jednoduchého dřevěného rámu děleného do tří polí (do tvaru písmene T) jedním sloupkem a vodorovnou příčkou. Horní výplň složena ze třech kusů skla, dolní tabule složené vždy ze dvou kusů skla. Povrchová úprava: tmavá lazura.</v>
      </c>
      <c r="BB1096" s="151"/>
      <c r="BC1096" s="151"/>
      <c r="BD1096" s="151"/>
      <c r="BE1096" s="151"/>
      <c r="BF1096" s="151"/>
      <c r="BG1096" s="151"/>
      <c r="BH1096" s="151"/>
    </row>
    <row r="1097" spans="1:60" outlineLevel="1" x14ac:dyDescent="0.25">
      <c r="A1097" s="158"/>
      <c r="B1097" s="159"/>
      <c r="C1097" s="192" t="s">
        <v>204</v>
      </c>
      <c r="D1097" s="161"/>
      <c r="E1097" s="162"/>
      <c r="F1097" s="163"/>
      <c r="G1097" s="163"/>
      <c r="H1097" s="160"/>
      <c r="I1097" s="160"/>
      <c r="J1097" s="160"/>
      <c r="K1097" s="160"/>
      <c r="L1097" s="160"/>
      <c r="M1097" s="160"/>
      <c r="N1097" s="160"/>
      <c r="O1097" s="160"/>
      <c r="P1097" s="160"/>
      <c r="Q1097" s="160"/>
      <c r="R1097" s="160"/>
      <c r="S1097" s="160"/>
      <c r="T1097" s="160"/>
      <c r="U1097" s="160"/>
      <c r="V1097" s="160"/>
      <c r="W1097" s="160"/>
      <c r="X1097" s="160"/>
      <c r="Y1097" s="151"/>
      <c r="Z1097" s="151"/>
      <c r="AA1097" s="151"/>
      <c r="AB1097" s="151"/>
      <c r="AC1097" s="151"/>
      <c r="AD1097" s="151"/>
      <c r="AE1097" s="151"/>
      <c r="AF1097" s="151"/>
      <c r="AG1097" s="151" t="s">
        <v>190</v>
      </c>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row>
    <row r="1098" spans="1:60" outlineLevel="1" x14ac:dyDescent="0.25">
      <c r="A1098" s="158"/>
      <c r="B1098" s="159"/>
      <c r="C1098" s="271" t="s">
        <v>913</v>
      </c>
      <c r="D1098" s="272"/>
      <c r="E1098" s="272"/>
      <c r="F1098" s="272"/>
      <c r="G1098" s="272"/>
      <c r="H1098" s="160"/>
      <c r="I1098" s="160"/>
      <c r="J1098" s="160"/>
      <c r="K1098" s="160"/>
      <c r="L1098" s="160"/>
      <c r="M1098" s="160"/>
      <c r="N1098" s="160"/>
      <c r="O1098" s="160"/>
      <c r="P1098" s="160"/>
      <c r="Q1098" s="160"/>
      <c r="R1098" s="160"/>
      <c r="S1098" s="160"/>
      <c r="T1098" s="160"/>
      <c r="U1098" s="160"/>
      <c r="V1098" s="160"/>
      <c r="W1098" s="160"/>
      <c r="X1098" s="160"/>
      <c r="Y1098" s="151"/>
      <c r="Z1098" s="151"/>
      <c r="AA1098" s="151"/>
      <c r="AB1098" s="151"/>
      <c r="AC1098" s="151"/>
      <c r="AD1098" s="151"/>
      <c r="AE1098" s="151"/>
      <c r="AF1098" s="151"/>
      <c r="AG1098" s="151" t="s">
        <v>190</v>
      </c>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row>
    <row r="1099" spans="1:60" outlineLevel="1" x14ac:dyDescent="0.25">
      <c r="A1099" s="158"/>
      <c r="B1099" s="159"/>
      <c r="C1099" s="271" t="s">
        <v>952</v>
      </c>
      <c r="D1099" s="272"/>
      <c r="E1099" s="272"/>
      <c r="F1099" s="272"/>
      <c r="G1099" s="272"/>
      <c r="H1099" s="160"/>
      <c r="I1099" s="160"/>
      <c r="J1099" s="160"/>
      <c r="K1099" s="160"/>
      <c r="L1099" s="160"/>
      <c r="M1099" s="160"/>
      <c r="N1099" s="160"/>
      <c r="O1099" s="160"/>
      <c r="P1099" s="160"/>
      <c r="Q1099" s="160"/>
      <c r="R1099" s="160"/>
      <c r="S1099" s="160"/>
      <c r="T1099" s="160"/>
      <c r="U1099" s="160"/>
      <c r="V1099" s="160"/>
      <c r="W1099" s="160"/>
      <c r="X1099" s="160"/>
      <c r="Y1099" s="151"/>
      <c r="Z1099" s="151"/>
      <c r="AA1099" s="151"/>
      <c r="AB1099" s="151"/>
      <c r="AC1099" s="151"/>
      <c r="AD1099" s="151"/>
      <c r="AE1099" s="151"/>
      <c r="AF1099" s="151"/>
      <c r="AG1099" s="151" t="s">
        <v>190</v>
      </c>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row>
    <row r="1100" spans="1:60" outlineLevel="1" x14ac:dyDescent="0.25">
      <c r="A1100" s="158"/>
      <c r="B1100" s="159"/>
      <c r="C1100" s="192" t="s">
        <v>204</v>
      </c>
      <c r="D1100" s="161"/>
      <c r="E1100" s="162"/>
      <c r="F1100" s="163"/>
      <c r="G1100" s="163"/>
      <c r="H1100" s="160"/>
      <c r="I1100" s="160"/>
      <c r="J1100" s="160"/>
      <c r="K1100" s="160"/>
      <c r="L1100" s="160"/>
      <c r="M1100" s="160"/>
      <c r="N1100" s="160"/>
      <c r="O1100" s="160"/>
      <c r="P1100" s="160"/>
      <c r="Q1100" s="160"/>
      <c r="R1100" s="160"/>
      <c r="S1100" s="160"/>
      <c r="T1100" s="160"/>
      <c r="U1100" s="160"/>
      <c r="V1100" s="160"/>
      <c r="W1100" s="160"/>
      <c r="X1100" s="160"/>
      <c r="Y1100" s="151"/>
      <c r="Z1100" s="151"/>
      <c r="AA1100" s="151"/>
      <c r="AB1100" s="151"/>
      <c r="AC1100" s="151"/>
      <c r="AD1100" s="151"/>
      <c r="AE1100" s="151"/>
      <c r="AF1100" s="151"/>
      <c r="AG1100" s="151" t="s">
        <v>190</v>
      </c>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row>
    <row r="1101" spans="1:60" outlineLevel="1" x14ac:dyDescent="0.25">
      <c r="A1101" s="158"/>
      <c r="B1101" s="159"/>
      <c r="C1101" s="271" t="s">
        <v>317</v>
      </c>
      <c r="D1101" s="272"/>
      <c r="E1101" s="272"/>
      <c r="F1101" s="272"/>
      <c r="G1101" s="272"/>
      <c r="H1101" s="160"/>
      <c r="I1101" s="160"/>
      <c r="J1101" s="160"/>
      <c r="K1101" s="160"/>
      <c r="L1101" s="160"/>
      <c r="M1101" s="160"/>
      <c r="N1101" s="160"/>
      <c r="O1101" s="160"/>
      <c r="P1101" s="160"/>
      <c r="Q1101" s="160"/>
      <c r="R1101" s="160"/>
      <c r="S1101" s="160"/>
      <c r="T1101" s="160"/>
      <c r="U1101" s="160"/>
      <c r="V1101" s="160"/>
      <c r="W1101" s="160"/>
      <c r="X1101" s="160"/>
      <c r="Y1101" s="151"/>
      <c r="Z1101" s="151"/>
      <c r="AA1101" s="151"/>
      <c r="AB1101" s="151"/>
      <c r="AC1101" s="151"/>
      <c r="AD1101" s="151"/>
      <c r="AE1101" s="151"/>
      <c r="AF1101" s="151"/>
      <c r="AG1101" s="151" t="s">
        <v>190</v>
      </c>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row>
    <row r="1102" spans="1:60" outlineLevel="1" x14ac:dyDescent="0.25">
      <c r="A1102" s="158"/>
      <c r="B1102" s="159"/>
      <c r="C1102" s="271" t="s">
        <v>953</v>
      </c>
      <c r="D1102" s="272"/>
      <c r="E1102" s="272"/>
      <c r="F1102" s="272"/>
      <c r="G1102" s="272"/>
      <c r="H1102" s="160"/>
      <c r="I1102" s="160"/>
      <c r="J1102" s="160"/>
      <c r="K1102" s="160"/>
      <c r="L1102" s="160"/>
      <c r="M1102" s="160"/>
      <c r="N1102" s="160"/>
      <c r="O1102" s="160"/>
      <c r="P1102" s="160"/>
      <c r="Q1102" s="160"/>
      <c r="R1102" s="160"/>
      <c r="S1102" s="160"/>
      <c r="T1102" s="160"/>
      <c r="U1102" s="160"/>
      <c r="V1102" s="160"/>
      <c r="W1102" s="160"/>
      <c r="X1102" s="160"/>
      <c r="Y1102" s="151"/>
      <c r="Z1102" s="151"/>
      <c r="AA1102" s="151"/>
      <c r="AB1102" s="151"/>
      <c r="AC1102" s="151"/>
      <c r="AD1102" s="151"/>
      <c r="AE1102" s="151"/>
      <c r="AF1102" s="151"/>
      <c r="AG1102" s="151" t="s">
        <v>190</v>
      </c>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row>
    <row r="1103" spans="1:60" outlineLevel="1" x14ac:dyDescent="0.25">
      <c r="A1103" s="158"/>
      <c r="B1103" s="159"/>
      <c r="C1103" s="271" t="s">
        <v>776</v>
      </c>
      <c r="D1103" s="272"/>
      <c r="E1103" s="272"/>
      <c r="F1103" s="272"/>
      <c r="G1103" s="272"/>
      <c r="H1103" s="160"/>
      <c r="I1103" s="160"/>
      <c r="J1103" s="160"/>
      <c r="K1103" s="160"/>
      <c r="L1103" s="160"/>
      <c r="M1103" s="160"/>
      <c r="N1103" s="160"/>
      <c r="O1103" s="160"/>
      <c r="P1103" s="160"/>
      <c r="Q1103" s="160"/>
      <c r="R1103" s="160"/>
      <c r="S1103" s="160"/>
      <c r="T1103" s="160"/>
      <c r="U1103" s="160"/>
      <c r="V1103" s="160"/>
      <c r="W1103" s="160"/>
      <c r="X1103" s="160"/>
      <c r="Y1103" s="151"/>
      <c r="Z1103" s="151"/>
      <c r="AA1103" s="151"/>
      <c r="AB1103" s="151"/>
      <c r="AC1103" s="151"/>
      <c r="AD1103" s="151"/>
      <c r="AE1103" s="151"/>
      <c r="AF1103" s="151"/>
      <c r="AG1103" s="151" t="s">
        <v>190</v>
      </c>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84" t="str">
        <f>C1103</f>
        <v>Uložení do depozitáře SHaZ Bečov, popř. zvážení instalace na dřevěné příčce 1.06/T v místnosti č. SK_101</v>
      </c>
      <c r="BB1103" s="151"/>
      <c r="BC1103" s="151"/>
      <c r="BD1103" s="151"/>
      <c r="BE1103" s="151"/>
      <c r="BF1103" s="151"/>
      <c r="BG1103" s="151"/>
      <c r="BH1103" s="151"/>
    </row>
    <row r="1104" spans="1:60" ht="20.399999999999999" outlineLevel="1" x14ac:dyDescent="0.25">
      <c r="A1104" s="177">
        <v>103</v>
      </c>
      <c r="B1104" s="178" t="s">
        <v>777</v>
      </c>
      <c r="C1104" s="187" t="s">
        <v>778</v>
      </c>
      <c r="D1104" s="179" t="s">
        <v>255</v>
      </c>
      <c r="E1104" s="180">
        <v>1</v>
      </c>
      <c r="F1104" s="181">
        <v>3567.6</v>
      </c>
      <c r="G1104" s="182">
        <f>ROUND(E1104*F1104,2)</f>
        <v>3567.6</v>
      </c>
      <c r="H1104" s="181"/>
      <c r="I1104" s="182">
        <f>ROUND(E1104*H1104,2)</f>
        <v>0</v>
      </c>
      <c r="J1104" s="181"/>
      <c r="K1104" s="182">
        <f>ROUND(E1104*J1104,2)</f>
        <v>0</v>
      </c>
      <c r="L1104" s="182">
        <v>21</v>
      </c>
      <c r="M1104" s="182">
        <f>G1104*(1+L1104/100)</f>
        <v>4316.7959999999994</v>
      </c>
      <c r="N1104" s="182">
        <v>1E-3</v>
      </c>
      <c r="O1104" s="182">
        <f>ROUND(E1104*N1104,2)</f>
        <v>0</v>
      </c>
      <c r="P1104" s="182">
        <v>0</v>
      </c>
      <c r="Q1104" s="182">
        <f>ROUND(E1104*P1104,2)</f>
        <v>0</v>
      </c>
      <c r="R1104" s="182"/>
      <c r="S1104" s="182" t="s">
        <v>277</v>
      </c>
      <c r="T1104" s="183" t="s">
        <v>186</v>
      </c>
      <c r="U1104" s="160">
        <v>0</v>
      </c>
      <c r="V1104" s="160">
        <f>ROUND(E1104*U1104,2)</f>
        <v>0</v>
      </c>
      <c r="W1104" s="160"/>
      <c r="X1104" s="160" t="s">
        <v>310</v>
      </c>
      <c r="Y1104" s="151"/>
      <c r="Z1104" s="151"/>
      <c r="AA1104" s="151"/>
      <c r="AB1104" s="151"/>
      <c r="AC1104" s="151"/>
      <c r="AD1104" s="151"/>
      <c r="AE1104" s="151"/>
      <c r="AF1104" s="151"/>
      <c r="AG1104" s="151" t="s">
        <v>311</v>
      </c>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row>
    <row r="1105" spans="1:60" outlineLevel="1" x14ac:dyDescent="0.25">
      <c r="A1105" s="158"/>
      <c r="B1105" s="159"/>
      <c r="C1105" s="260" t="s">
        <v>716</v>
      </c>
      <c r="D1105" s="261"/>
      <c r="E1105" s="261"/>
      <c r="F1105" s="261"/>
      <c r="G1105" s="261"/>
      <c r="H1105" s="160"/>
      <c r="I1105" s="160"/>
      <c r="J1105" s="160"/>
      <c r="K1105" s="160"/>
      <c r="L1105" s="160"/>
      <c r="M1105" s="160"/>
      <c r="N1105" s="160"/>
      <c r="O1105" s="160"/>
      <c r="P1105" s="160"/>
      <c r="Q1105" s="160"/>
      <c r="R1105" s="160"/>
      <c r="S1105" s="160"/>
      <c r="T1105" s="160"/>
      <c r="U1105" s="160"/>
      <c r="V1105" s="160"/>
      <c r="W1105" s="160"/>
      <c r="X1105" s="160"/>
      <c r="Y1105" s="151"/>
      <c r="Z1105" s="151"/>
      <c r="AA1105" s="151"/>
      <c r="AB1105" s="151"/>
      <c r="AC1105" s="151"/>
      <c r="AD1105" s="151"/>
      <c r="AE1105" s="151"/>
      <c r="AF1105" s="151"/>
      <c r="AG1105" s="151" t="s">
        <v>190</v>
      </c>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84" t="str">
        <f>C1105</f>
        <v>1.NP - přízemí, popis prvku a návrh na jeho opravu nebo restaurování viz D1.1.9 Tabulky truhlářských prvků</v>
      </c>
      <c r="BB1105" s="151"/>
      <c r="BC1105" s="151"/>
      <c r="BD1105" s="151"/>
      <c r="BE1105" s="151"/>
      <c r="BF1105" s="151"/>
      <c r="BG1105" s="151"/>
      <c r="BH1105" s="151"/>
    </row>
    <row r="1106" spans="1:60" outlineLevel="1" x14ac:dyDescent="0.25">
      <c r="A1106" s="158"/>
      <c r="B1106" s="159"/>
      <c r="C1106" s="192" t="s">
        <v>204</v>
      </c>
      <c r="D1106" s="161"/>
      <c r="E1106" s="162"/>
      <c r="F1106" s="163"/>
      <c r="G1106" s="163"/>
      <c r="H1106" s="160"/>
      <c r="I1106" s="160"/>
      <c r="J1106" s="160"/>
      <c r="K1106" s="160"/>
      <c r="L1106" s="160"/>
      <c r="M1106" s="160"/>
      <c r="N1106" s="160"/>
      <c r="O1106" s="160"/>
      <c r="P1106" s="160"/>
      <c r="Q1106" s="160"/>
      <c r="R1106" s="160"/>
      <c r="S1106" s="160"/>
      <c r="T1106" s="160"/>
      <c r="U1106" s="160"/>
      <c r="V1106" s="160"/>
      <c r="W1106" s="160"/>
      <c r="X1106" s="160"/>
      <c r="Y1106" s="151"/>
      <c r="Z1106" s="151"/>
      <c r="AA1106" s="151"/>
      <c r="AB1106" s="151"/>
      <c r="AC1106" s="151"/>
      <c r="AD1106" s="151"/>
      <c r="AE1106" s="151"/>
      <c r="AF1106" s="151"/>
      <c r="AG1106" s="151" t="s">
        <v>190</v>
      </c>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row>
    <row r="1107" spans="1:60" outlineLevel="1" x14ac:dyDescent="0.25">
      <c r="A1107" s="158"/>
      <c r="B1107" s="159"/>
      <c r="C1107" s="271" t="s">
        <v>995</v>
      </c>
      <c r="D1107" s="272"/>
      <c r="E1107" s="272"/>
      <c r="F1107" s="272"/>
      <c r="G1107" s="272"/>
      <c r="H1107" s="160"/>
      <c r="I1107" s="160"/>
      <c r="J1107" s="160"/>
      <c r="K1107" s="160"/>
      <c r="L1107" s="160"/>
      <c r="M1107" s="160"/>
      <c r="N1107" s="160"/>
      <c r="O1107" s="160"/>
      <c r="P1107" s="160"/>
      <c r="Q1107" s="160"/>
      <c r="R1107" s="160"/>
      <c r="S1107" s="160"/>
      <c r="T1107" s="160"/>
      <c r="U1107" s="160"/>
      <c r="V1107" s="160"/>
      <c r="W1107" s="160"/>
      <c r="X1107" s="160"/>
      <c r="Y1107" s="151"/>
      <c r="Z1107" s="151"/>
      <c r="AA1107" s="151"/>
      <c r="AB1107" s="151"/>
      <c r="AC1107" s="151"/>
      <c r="AD1107" s="151"/>
      <c r="AE1107" s="151"/>
      <c r="AF1107" s="151"/>
      <c r="AG1107" s="151" t="s">
        <v>190</v>
      </c>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row>
    <row r="1108" spans="1:60" outlineLevel="1" x14ac:dyDescent="0.25">
      <c r="A1108" s="158"/>
      <c r="B1108" s="159"/>
      <c r="C1108" s="271" t="s">
        <v>996</v>
      </c>
      <c r="D1108" s="272"/>
      <c r="E1108" s="272"/>
      <c r="F1108" s="272"/>
      <c r="G1108" s="272"/>
      <c r="H1108" s="160"/>
      <c r="I1108" s="160"/>
      <c r="J1108" s="160"/>
      <c r="K1108" s="160"/>
      <c r="L1108" s="160"/>
      <c r="M1108" s="160"/>
      <c r="N1108" s="160"/>
      <c r="O1108" s="160"/>
      <c r="P1108" s="160"/>
      <c r="Q1108" s="160"/>
      <c r="R1108" s="160"/>
      <c r="S1108" s="160"/>
      <c r="T1108" s="160"/>
      <c r="U1108" s="160"/>
      <c r="V1108" s="160"/>
      <c r="W1108" s="160"/>
      <c r="X1108" s="160"/>
      <c r="Y1108" s="151"/>
      <c r="Z1108" s="151"/>
      <c r="AA1108" s="151"/>
      <c r="AB1108" s="151"/>
      <c r="AC1108" s="151"/>
      <c r="AD1108" s="151"/>
      <c r="AE1108" s="151"/>
      <c r="AF1108" s="151"/>
      <c r="AG1108" s="151" t="s">
        <v>190</v>
      </c>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row>
    <row r="1109" spans="1:60" outlineLevel="1" x14ac:dyDescent="0.25">
      <c r="A1109" s="158"/>
      <c r="B1109" s="159"/>
      <c r="C1109" s="192" t="s">
        <v>775</v>
      </c>
      <c r="D1109" s="161"/>
      <c r="E1109" s="162"/>
      <c r="F1109" s="163"/>
      <c r="G1109" s="163"/>
      <c r="H1109" s="160"/>
      <c r="I1109" s="160"/>
      <c r="J1109" s="160"/>
      <c r="K1109" s="160"/>
      <c r="L1109" s="160"/>
      <c r="M1109" s="160"/>
      <c r="N1109" s="160"/>
      <c r="O1109" s="160"/>
      <c r="P1109" s="160"/>
      <c r="Q1109" s="160"/>
      <c r="R1109" s="160"/>
      <c r="S1109" s="160"/>
      <c r="T1109" s="160"/>
      <c r="U1109" s="160"/>
      <c r="V1109" s="160"/>
      <c r="W1109" s="160"/>
      <c r="X1109" s="160"/>
      <c r="Y1109" s="151"/>
      <c r="Z1109" s="151"/>
      <c r="AA1109" s="151"/>
      <c r="AB1109" s="151"/>
      <c r="AC1109" s="151"/>
      <c r="AD1109" s="151"/>
      <c r="AE1109" s="151"/>
      <c r="AF1109" s="151"/>
      <c r="AG1109" s="151" t="s">
        <v>190</v>
      </c>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row>
    <row r="1110" spans="1:60" outlineLevel="1" x14ac:dyDescent="0.25">
      <c r="A1110" s="158"/>
      <c r="B1110" s="159"/>
      <c r="C1110" s="271" t="s">
        <v>997</v>
      </c>
      <c r="D1110" s="272"/>
      <c r="E1110" s="272"/>
      <c r="F1110" s="272"/>
      <c r="G1110" s="272"/>
      <c r="H1110" s="160"/>
      <c r="I1110" s="160"/>
      <c r="J1110" s="160"/>
      <c r="K1110" s="160"/>
      <c r="L1110" s="160"/>
      <c r="M1110" s="160"/>
      <c r="N1110" s="160"/>
      <c r="O1110" s="160"/>
      <c r="P1110" s="160"/>
      <c r="Q1110" s="160"/>
      <c r="R1110" s="160"/>
      <c r="S1110" s="160"/>
      <c r="T1110" s="160"/>
      <c r="U1110" s="160"/>
      <c r="V1110" s="160"/>
      <c r="W1110" s="160"/>
      <c r="X1110" s="160"/>
      <c r="Y1110" s="151"/>
      <c r="Z1110" s="151"/>
      <c r="AA1110" s="151"/>
      <c r="AB1110" s="151"/>
      <c r="AC1110" s="151"/>
      <c r="AD1110" s="151"/>
      <c r="AE1110" s="151"/>
      <c r="AF1110" s="151"/>
      <c r="AG1110" s="151" t="s">
        <v>190</v>
      </c>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row>
    <row r="1111" spans="1:60" outlineLevel="1" x14ac:dyDescent="0.25">
      <c r="A1111" s="158"/>
      <c r="B1111" s="159"/>
      <c r="C1111" s="192" t="s">
        <v>204</v>
      </c>
      <c r="D1111" s="161"/>
      <c r="E1111" s="162"/>
      <c r="F1111" s="163"/>
      <c r="G1111" s="163"/>
      <c r="H1111" s="160"/>
      <c r="I1111" s="160"/>
      <c r="J1111" s="160"/>
      <c r="K1111" s="160"/>
      <c r="L1111" s="160"/>
      <c r="M1111" s="160"/>
      <c r="N1111" s="160"/>
      <c r="O1111" s="160"/>
      <c r="P1111" s="160"/>
      <c r="Q1111" s="160"/>
      <c r="R1111" s="160"/>
      <c r="S1111" s="160"/>
      <c r="T1111" s="160"/>
      <c r="U1111" s="160"/>
      <c r="V1111" s="160"/>
      <c r="W1111" s="160"/>
      <c r="X1111" s="160"/>
      <c r="Y1111" s="151"/>
      <c r="Z1111" s="151"/>
      <c r="AA1111" s="151"/>
      <c r="AB1111" s="151"/>
      <c r="AC1111" s="151"/>
      <c r="AD1111" s="151"/>
      <c r="AE1111" s="151"/>
      <c r="AF1111" s="151"/>
      <c r="AG1111" s="151" t="s">
        <v>190</v>
      </c>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row>
    <row r="1112" spans="1:60" outlineLevel="1" x14ac:dyDescent="0.25">
      <c r="A1112" s="158"/>
      <c r="B1112" s="159"/>
      <c r="C1112" s="271" t="s">
        <v>911</v>
      </c>
      <c r="D1112" s="272"/>
      <c r="E1112" s="272"/>
      <c r="F1112" s="272"/>
      <c r="G1112" s="272"/>
      <c r="H1112" s="160"/>
      <c r="I1112" s="160"/>
      <c r="J1112" s="160"/>
      <c r="K1112" s="160"/>
      <c r="L1112" s="160"/>
      <c r="M1112" s="160"/>
      <c r="N1112" s="160"/>
      <c r="O1112" s="160"/>
      <c r="P1112" s="160"/>
      <c r="Q1112" s="160"/>
      <c r="R1112" s="160"/>
      <c r="S1112" s="160"/>
      <c r="T1112" s="160"/>
      <c r="U1112" s="160"/>
      <c r="V1112" s="160"/>
      <c r="W1112" s="160"/>
      <c r="X1112" s="160"/>
      <c r="Y1112" s="151"/>
      <c r="Z1112" s="151"/>
      <c r="AA1112" s="151"/>
      <c r="AB1112" s="151"/>
      <c r="AC1112" s="151"/>
      <c r="AD1112" s="151"/>
      <c r="AE1112" s="151"/>
      <c r="AF1112" s="151"/>
      <c r="AG1112" s="151" t="s">
        <v>190</v>
      </c>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c r="BG1112" s="151"/>
      <c r="BH1112" s="151"/>
    </row>
    <row r="1113" spans="1:60" outlineLevel="1" x14ac:dyDescent="0.25">
      <c r="A1113" s="158"/>
      <c r="B1113" s="159"/>
      <c r="C1113" s="192" t="s">
        <v>204</v>
      </c>
      <c r="D1113" s="161"/>
      <c r="E1113" s="162"/>
      <c r="F1113" s="163"/>
      <c r="G1113" s="163"/>
      <c r="H1113" s="160"/>
      <c r="I1113" s="160"/>
      <c r="J1113" s="160"/>
      <c r="K1113" s="160"/>
      <c r="L1113" s="160"/>
      <c r="M1113" s="160"/>
      <c r="N1113" s="160"/>
      <c r="O1113" s="160"/>
      <c r="P1113" s="160"/>
      <c r="Q1113" s="160"/>
      <c r="R1113" s="160"/>
      <c r="S1113" s="160"/>
      <c r="T1113" s="160"/>
      <c r="U1113" s="160"/>
      <c r="V1113" s="160"/>
      <c r="W1113" s="160"/>
      <c r="X1113" s="160"/>
      <c r="Y1113" s="151"/>
      <c r="Z1113" s="151"/>
      <c r="AA1113" s="151"/>
      <c r="AB1113" s="151"/>
      <c r="AC1113" s="151"/>
      <c r="AD1113" s="151"/>
      <c r="AE1113" s="151"/>
      <c r="AF1113" s="151"/>
      <c r="AG1113" s="151" t="s">
        <v>190</v>
      </c>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row>
    <row r="1114" spans="1:60" outlineLevel="1" x14ac:dyDescent="0.25">
      <c r="A1114" s="158"/>
      <c r="B1114" s="159"/>
      <c r="C1114" s="271" t="s">
        <v>802</v>
      </c>
      <c r="D1114" s="272"/>
      <c r="E1114" s="272"/>
      <c r="F1114" s="272"/>
      <c r="G1114" s="272"/>
      <c r="H1114" s="160"/>
      <c r="I1114" s="160"/>
      <c r="J1114" s="160"/>
      <c r="K1114" s="160"/>
      <c r="L1114" s="160"/>
      <c r="M1114" s="160"/>
      <c r="N1114" s="160"/>
      <c r="O1114" s="160"/>
      <c r="P1114" s="160"/>
      <c r="Q1114" s="160"/>
      <c r="R1114" s="160"/>
      <c r="S1114" s="160"/>
      <c r="T1114" s="160"/>
      <c r="U1114" s="160"/>
      <c r="V1114" s="160"/>
      <c r="W1114" s="160"/>
      <c r="X1114" s="160"/>
      <c r="Y1114" s="151"/>
      <c r="Z1114" s="151"/>
      <c r="AA1114" s="151"/>
      <c r="AB1114" s="151"/>
      <c r="AC1114" s="151"/>
      <c r="AD1114" s="151"/>
      <c r="AE1114" s="151"/>
      <c r="AF1114" s="151"/>
      <c r="AG1114" s="151" t="s">
        <v>190</v>
      </c>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row>
    <row r="1115" spans="1:60" ht="21" outlineLevel="1" x14ac:dyDescent="0.25">
      <c r="A1115" s="158"/>
      <c r="B1115" s="159"/>
      <c r="C1115" s="271" t="s">
        <v>998</v>
      </c>
      <c r="D1115" s="272"/>
      <c r="E1115" s="272"/>
      <c r="F1115" s="272"/>
      <c r="G1115" s="272"/>
      <c r="H1115" s="160"/>
      <c r="I1115" s="160"/>
      <c r="J1115" s="160"/>
      <c r="K1115" s="160"/>
      <c r="L1115" s="160"/>
      <c r="M1115" s="160"/>
      <c r="N1115" s="160"/>
      <c r="O1115" s="160"/>
      <c r="P1115" s="160"/>
      <c r="Q1115" s="160"/>
      <c r="R1115" s="160"/>
      <c r="S1115" s="160"/>
      <c r="T1115" s="160"/>
      <c r="U1115" s="160"/>
      <c r="V1115" s="160"/>
      <c r="W1115" s="160"/>
      <c r="X1115" s="160"/>
      <c r="Y1115" s="151"/>
      <c r="Z1115" s="151"/>
      <c r="AA1115" s="151"/>
      <c r="AB1115" s="151"/>
      <c r="AC1115" s="151"/>
      <c r="AD1115" s="151"/>
      <c r="AE1115" s="151"/>
      <c r="AF1115" s="151"/>
      <c r="AG1115" s="151" t="s">
        <v>190</v>
      </c>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84" t="str">
        <f>C1115</f>
        <v>Jednoduché dřevěné kruhové madlo se dvěma ozdobnými koncovkami a se třemi ocelovými trny do zdiva. Povrchová úprava: hnědá lazura, kované prvky: černá krycí barva.</v>
      </c>
      <c r="BB1115" s="151"/>
      <c r="BC1115" s="151"/>
      <c r="BD1115" s="151"/>
      <c r="BE1115" s="151"/>
      <c r="BF1115" s="151"/>
      <c r="BG1115" s="151"/>
      <c r="BH1115" s="151"/>
    </row>
    <row r="1116" spans="1:60" outlineLevel="1" x14ac:dyDescent="0.25">
      <c r="A1116" s="158"/>
      <c r="B1116" s="159"/>
      <c r="C1116" s="192" t="s">
        <v>775</v>
      </c>
      <c r="D1116" s="161"/>
      <c r="E1116" s="162"/>
      <c r="F1116" s="163"/>
      <c r="G1116" s="163"/>
      <c r="H1116" s="160"/>
      <c r="I1116" s="160"/>
      <c r="J1116" s="160"/>
      <c r="K1116" s="160"/>
      <c r="L1116" s="160"/>
      <c r="M1116" s="160"/>
      <c r="N1116" s="160"/>
      <c r="O1116" s="160"/>
      <c r="P1116" s="160"/>
      <c r="Q1116" s="160"/>
      <c r="R1116" s="160"/>
      <c r="S1116" s="160"/>
      <c r="T1116" s="160"/>
      <c r="U1116" s="160"/>
      <c r="V1116" s="160"/>
      <c r="W1116" s="160"/>
      <c r="X1116" s="160"/>
      <c r="Y1116" s="151"/>
      <c r="Z1116" s="151"/>
      <c r="AA1116" s="151"/>
      <c r="AB1116" s="151"/>
      <c r="AC1116" s="151"/>
      <c r="AD1116" s="151"/>
      <c r="AE1116" s="151"/>
      <c r="AF1116" s="151"/>
      <c r="AG1116" s="151" t="s">
        <v>190</v>
      </c>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row>
    <row r="1117" spans="1:60" outlineLevel="1" x14ac:dyDescent="0.25">
      <c r="A1117" s="158"/>
      <c r="B1117" s="159"/>
      <c r="C1117" s="271" t="s">
        <v>913</v>
      </c>
      <c r="D1117" s="272"/>
      <c r="E1117" s="272"/>
      <c r="F1117" s="272"/>
      <c r="G1117" s="272"/>
      <c r="H1117" s="160"/>
      <c r="I1117" s="160"/>
      <c r="J1117" s="160"/>
      <c r="K1117" s="160"/>
      <c r="L1117" s="160"/>
      <c r="M1117" s="160"/>
      <c r="N1117" s="160"/>
      <c r="O1117" s="160"/>
      <c r="P1117" s="160"/>
      <c r="Q1117" s="160"/>
      <c r="R1117" s="160"/>
      <c r="S1117" s="160"/>
      <c r="T1117" s="160"/>
      <c r="U1117" s="160"/>
      <c r="V1117" s="160"/>
      <c r="W1117" s="160"/>
      <c r="X1117" s="160"/>
      <c r="Y1117" s="151"/>
      <c r="Z1117" s="151"/>
      <c r="AA1117" s="151"/>
      <c r="AB1117" s="151"/>
      <c r="AC1117" s="151"/>
      <c r="AD1117" s="151"/>
      <c r="AE1117" s="151"/>
      <c r="AF1117" s="151"/>
      <c r="AG1117" s="151" t="s">
        <v>190</v>
      </c>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row>
    <row r="1118" spans="1:60" outlineLevel="1" x14ac:dyDescent="0.25">
      <c r="A1118" s="158"/>
      <c r="B1118" s="159"/>
      <c r="C1118" s="271" t="s">
        <v>952</v>
      </c>
      <c r="D1118" s="272"/>
      <c r="E1118" s="272"/>
      <c r="F1118" s="272"/>
      <c r="G1118" s="272"/>
      <c r="H1118" s="160"/>
      <c r="I1118" s="160"/>
      <c r="J1118" s="160"/>
      <c r="K1118" s="160"/>
      <c r="L1118" s="160"/>
      <c r="M1118" s="160"/>
      <c r="N1118" s="160"/>
      <c r="O1118" s="160"/>
      <c r="P1118" s="160"/>
      <c r="Q1118" s="160"/>
      <c r="R1118" s="160"/>
      <c r="S1118" s="160"/>
      <c r="T1118" s="160"/>
      <c r="U1118" s="160"/>
      <c r="V1118" s="160"/>
      <c r="W1118" s="160"/>
      <c r="X1118" s="160"/>
      <c r="Y1118" s="151"/>
      <c r="Z1118" s="151"/>
      <c r="AA1118" s="151"/>
      <c r="AB1118" s="151"/>
      <c r="AC1118" s="151"/>
      <c r="AD1118" s="151"/>
      <c r="AE1118" s="151"/>
      <c r="AF1118" s="151"/>
      <c r="AG1118" s="151" t="s">
        <v>190</v>
      </c>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row>
    <row r="1119" spans="1:60" outlineLevel="1" x14ac:dyDescent="0.25">
      <c r="A1119" s="158"/>
      <c r="B1119" s="159"/>
      <c r="C1119" s="192" t="s">
        <v>204</v>
      </c>
      <c r="D1119" s="161"/>
      <c r="E1119" s="162"/>
      <c r="F1119" s="163"/>
      <c r="G1119" s="163"/>
      <c r="H1119" s="160"/>
      <c r="I1119" s="160"/>
      <c r="J1119" s="160"/>
      <c r="K1119" s="160"/>
      <c r="L1119" s="160"/>
      <c r="M1119" s="160"/>
      <c r="N1119" s="160"/>
      <c r="O1119" s="160"/>
      <c r="P1119" s="160"/>
      <c r="Q1119" s="160"/>
      <c r="R1119" s="160"/>
      <c r="S1119" s="160"/>
      <c r="T1119" s="160"/>
      <c r="U1119" s="160"/>
      <c r="V1119" s="160"/>
      <c r="W1119" s="160"/>
      <c r="X1119" s="160"/>
      <c r="Y1119" s="151"/>
      <c r="Z1119" s="151"/>
      <c r="AA1119" s="151"/>
      <c r="AB1119" s="151"/>
      <c r="AC1119" s="151"/>
      <c r="AD1119" s="151"/>
      <c r="AE1119" s="151"/>
      <c r="AF1119" s="151"/>
      <c r="AG1119" s="151" t="s">
        <v>190</v>
      </c>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row>
    <row r="1120" spans="1:60" outlineLevel="1" x14ac:dyDescent="0.25">
      <c r="A1120" s="158"/>
      <c r="B1120" s="159"/>
      <c r="C1120" s="271" t="s">
        <v>317</v>
      </c>
      <c r="D1120" s="272"/>
      <c r="E1120" s="272"/>
      <c r="F1120" s="272"/>
      <c r="G1120" s="272"/>
      <c r="H1120" s="160"/>
      <c r="I1120" s="160"/>
      <c r="J1120" s="160"/>
      <c r="K1120" s="160"/>
      <c r="L1120" s="160"/>
      <c r="M1120" s="160"/>
      <c r="N1120" s="160"/>
      <c r="O1120" s="160"/>
      <c r="P1120" s="160"/>
      <c r="Q1120" s="160"/>
      <c r="R1120" s="160"/>
      <c r="S1120" s="160"/>
      <c r="T1120" s="160"/>
      <c r="U1120" s="160"/>
      <c r="V1120" s="160"/>
      <c r="W1120" s="160"/>
      <c r="X1120" s="160"/>
      <c r="Y1120" s="151"/>
      <c r="Z1120" s="151"/>
      <c r="AA1120" s="151"/>
      <c r="AB1120" s="151"/>
      <c r="AC1120" s="151"/>
      <c r="AD1120" s="151"/>
      <c r="AE1120" s="151"/>
      <c r="AF1120" s="151"/>
      <c r="AG1120" s="151" t="s">
        <v>190</v>
      </c>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row>
    <row r="1121" spans="1:60" outlineLevel="1" x14ac:dyDescent="0.25">
      <c r="A1121" s="158"/>
      <c r="B1121" s="159"/>
      <c r="C1121" s="271" t="s">
        <v>999</v>
      </c>
      <c r="D1121" s="272"/>
      <c r="E1121" s="272"/>
      <c r="F1121" s="272"/>
      <c r="G1121" s="272"/>
      <c r="H1121" s="160"/>
      <c r="I1121" s="160"/>
      <c r="J1121" s="160"/>
      <c r="K1121" s="160"/>
      <c r="L1121" s="160"/>
      <c r="M1121" s="160"/>
      <c r="N1121" s="160"/>
      <c r="O1121" s="160"/>
      <c r="P1121" s="160"/>
      <c r="Q1121" s="160"/>
      <c r="R1121" s="160"/>
      <c r="S1121" s="160"/>
      <c r="T1121" s="160"/>
      <c r="U1121" s="160"/>
      <c r="V1121" s="160"/>
      <c r="W1121" s="160"/>
      <c r="X1121" s="160"/>
      <c r="Y1121" s="151"/>
      <c r="Z1121" s="151"/>
      <c r="AA1121" s="151"/>
      <c r="AB1121" s="151"/>
      <c r="AC1121" s="151"/>
      <c r="AD1121" s="151"/>
      <c r="AE1121" s="151"/>
      <c r="AF1121" s="151"/>
      <c r="AG1121" s="151" t="s">
        <v>190</v>
      </c>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row>
    <row r="1122" spans="1:60" outlineLevel="1" x14ac:dyDescent="0.25">
      <c r="A1122" s="158"/>
      <c r="B1122" s="159"/>
      <c r="C1122" s="271" t="s">
        <v>923</v>
      </c>
      <c r="D1122" s="272"/>
      <c r="E1122" s="272"/>
      <c r="F1122" s="272"/>
      <c r="G1122" s="272"/>
      <c r="H1122" s="160"/>
      <c r="I1122" s="160"/>
      <c r="J1122" s="160"/>
      <c r="K1122" s="160"/>
      <c r="L1122" s="160"/>
      <c r="M1122" s="160"/>
      <c r="N1122" s="160"/>
      <c r="O1122" s="160"/>
      <c r="P1122" s="160"/>
      <c r="Q1122" s="160"/>
      <c r="R1122" s="160"/>
      <c r="S1122" s="160"/>
      <c r="T1122" s="160"/>
      <c r="U1122" s="160"/>
      <c r="V1122" s="160"/>
      <c r="W1122" s="160"/>
      <c r="X1122" s="160"/>
      <c r="Y1122" s="151"/>
      <c r="Z1122" s="151"/>
      <c r="AA1122" s="151"/>
      <c r="AB1122" s="151"/>
      <c r="AC1122" s="151"/>
      <c r="AD1122" s="151"/>
      <c r="AE1122" s="151"/>
      <c r="AF1122" s="151"/>
      <c r="AG1122" s="151" t="s">
        <v>190</v>
      </c>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row>
    <row r="1123" spans="1:60" outlineLevel="1" x14ac:dyDescent="0.25">
      <c r="A1123" s="158"/>
      <c r="B1123" s="159"/>
      <c r="C1123" s="271" t="s">
        <v>1000</v>
      </c>
      <c r="D1123" s="272"/>
      <c r="E1123" s="272"/>
      <c r="F1123" s="272"/>
      <c r="G1123" s="272"/>
      <c r="H1123" s="160"/>
      <c r="I1123" s="160"/>
      <c r="J1123" s="160"/>
      <c r="K1123" s="160"/>
      <c r="L1123" s="160"/>
      <c r="M1123" s="160"/>
      <c r="N1123" s="160"/>
      <c r="O1123" s="160"/>
      <c r="P1123" s="160"/>
      <c r="Q1123" s="160"/>
      <c r="R1123" s="160"/>
      <c r="S1123" s="160"/>
      <c r="T1123" s="160"/>
      <c r="U1123" s="160"/>
      <c r="V1123" s="160"/>
      <c r="W1123" s="160"/>
      <c r="X1123" s="160"/>
      <c r="Y1123" s="151"/>
      <c r="Z1123" s="151"/>
      <c r="AA1123" s="151"/>
      <c r="AB1123" s="151"/>
      <c r="AC1123" s="151"/>
      <c r="AD1123" s="151"/>
      <c r="AE1123" s="151"/>
      <c r="AF1123" s="151"/>
      <c r="AG1123" s="151" t="s">
        <v>190</v>
      </c>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84" t="str">
        <f>C1123</f>
        <v>Opatrné očištění kovových prvků jemným drátěným kartáčem, revize ukotvení do zdiva, závěrečné převoskování</v>
      </c>
      <c r="BB1123" s="151"/>
      <c r="BC1123" s="151"/>
      <c r="BD1123" s="151"/>
      <c r="BE1123" s="151"/>
      <c r="BF1123" s="151"/>
      <c r="BG1123" s="151"/>
      <c r="BH1123" s="151"/>
    </row>
    <row r="1124" spans="1:60" outlineLevel="1" x14ac:dyDescent="0.25">
      <c r="A1124" s="158"/>
      <c r="B1124" s="159"/>
      <c r="C1124" s="271" t="s">
        <v>722</v>
      </c>
      <c r="D1124" s="272"/>
      <c r="E1124" s="272"/>
      <c r="F1124" s="272"/>
      <c r="G1124" s="272"/>
      <c r="H1124" s="160"/>
      <c r="I1124" s="160"/>
      <c r="J1124" s="160"/>
      <c r="K1124" s="160"/>
      <c r="L1124" s="160"/>
      <c r="M1124" s="160"/>
      <c r="N1124" s="160"/>
      <c r="O1124" s="160"/>
      <c r="P1124" s="160"/>
      <c r="Q1124" s="160"/>
      <c r="R1124" s="160"/>
      <c r="S1124" s="160"/>
      <c r="T1124" s="160"/>
      <c r="U1124" s="160"/>
      <c r="V1124" s="160"/>
      <c r="W1124" s="160"/>
      <c r="X1124" s="160"/>
      <c r="Y1124" s="151"/>
      <c r="Z1124" s="151"/>
      <c r="AA1124" s="151"/>
      <c r="AB1124" s="151"/>
      <c r="AC1124" s="151"/>
      <c r="AD1124" s="151"/>
      <c r="AE1124" s="151"/>
      <c r="AF1124" s="151"/>
      <c r="AG1124" s="151" t="s">
        <v>190</v>
      </c>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1"/>
      <c r="BH1124" s="151"/>
    </row>
    <row r="1125" spans="1:60" ht="20.399999999999999" outlineLevel="1" x14ac:dyDescent="0.25">
      <c r="A1125" s="177">
        <v>104</v>
      </c>
      <c r="B1125" s="178" t="s">
        <v>779</v>
      </c>
      <c r="C1125" s="187" t="s">
        <v>780</v>
      </c>
      <c r="D1125" s="179" t="s">
        <v>255</v>
      </c>
      <c r="E1125" s="180">
        <v>1</v>
      </c>
      <c r="F1125" s="181">
        <v>83767</v>
      </c>
      <c r="G1125" s="182">
        <f>ROUND(E1125*F1125,2)</f>
        <v>83767</v>
      </c>
      <c r="H1125" s="181"/>
      <c r="I1125" s="182">
        <f>ROUND(E1125*H1125,2)</f>
        <v>0</v>
      </c>
      <c r="J1125" s="181"/>
      <c r="K1125" s="182">
        <f>ROUND(E1125*J1125,2)</f>
        <v>0</v>
      </c>
      <c r="L1125" s="182">
        <v>21</v>
      </c>
      <c r="M1125" s="182">
        <f>G1125*(1+L1125/100)</f>
        <v>101358.06999999999</v>
      </c>
      <c r="N1125" s="182">
        <v>0.5</v>
      </c>
      <c r="O1125" s="182">
        <f>ROUND(E1125*N1125,2)</f>
        <v>0.5</v>
      </c>
      <c r="P1125" s="182">
        <v>0</v>
      </c>
      <c r="Q1125" s="182">
        <f>ROUND(E1125*P1125,2)</f>
        <v>0</v>
      </c>
      <c r="R1125" s="182"/>
      <c r="S1125" s="182" t="s">
        <v>277</v>
      </c>
      <c r="T1125" s="183" t="s">
        <v>186</v>
      </c>
      <c r="U1125" s="160">
        <v>0</v>
      </c>
      <c r="V1125" s="160">
        <f>ROUND(E1125*U1125,2)</f>
        <v>0</v>
      </c>
      <c r="W1125" s="160"/>
      <c r="X1125" s="160" t="s">
        <v>310</v>
      </c>
      <c r="Y1125" s="151"/>
      <c r="Z1125" s="151"/>
      <c r="AA1125" s="151"/>
      <c r="AB1125" s="151"/>
      <c r="AC1125" s="151"/>
      <c r="AD1125" s="151"/>
      <c r="AE1125" s="151"/>
      <c r="AF1125" s="151"/>
      <c r="AG1125" s="151" t="s">
        <v>311</v>
      </c>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c r="BG1125" s="151"/>
      <c r="BH1125" s="151"/>
    </row>
    <row r="1126" spans="1:60" outlineLevel="1" x14ac:dyDescent="0.25">
      <c r="A1126" s="158"/>
      <c r="B1126" s="159"/>
      <c r="C1126" s="260" t="s">
        <v>716</v>
      </c>
      <c r="D1126" s="261"/>
      <c r="E1126" s="261"/>
      <c r="F1126" s="261"/>
      <c r="G1126" s="261"/>
      <c r="H1126" s="160"/>
      <c r="I1126" s="160"/>
      <c r="J1126" s="160"/>
      <c r="K1126" s="160"/>
      <c r="L1126" s="160"/>
      <c r="M1126" s="160"/>
      <c r="N1126" s="160"/>
      <c r="O1126" s="160"/>
      <c r="P1126" s="160"/>
      <c r="Q1126" s="160"/>
      <c r="R1126" s="160"/>
      <c r="S1126" s="160"/>
      <c r="T1126" s="160"/>
      <c r="U1126" s="160"/>
      <c r="V1126" s="160"/>
      <c r="W1126" s="160"/>
      <c r="X1126" s="160"/>
      <c r="Y1126" s="151"/>
      <c r="Z1126" s="151"/>
      <c r="AA1126" s="151"/>
      <c r="AB1126" s="151"/>
      <c r="AC1126" s="151"/>
      <c r="AD1126" s="151"/>
      <c r="AE1126" s="151"/>
      <c r="AF1126" s="151"/>
      <c r="AG1126" s="151" t="s">
        <v>190</v>
      </c>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84" t="str">
        <f>C1126</f>
        <v>1.NP - přízemí, popis prvku a návrh na jeho opravu nebo restaurování viz D1.1.9 Tabulky truhlářských prvků</v>
      </c>
      <c r="BB1126" s="151"/>
      <c r="BC1126" s="151"/>
      <c r="BD1126" s="151"/>
      <c r="BE1126" s="151"/>
      <c r="BF1126" s="151"/>
      <c r="BG1126" s="151"/>
      <c r="BH1126" s="151"/>
    </row>
    <row r="1127" spans="1:60" outlineLevel="1" x14ac:dyDescent="0.25">
      <c r="A1127" s="158"/>
      <c r="B1127" s="159"/>
      <c r="C1127" s="192" t="s">
        <v>204</v>
      </c>
      <c r="D1127" s="161"/>
      <c r="E1127" s="162"/>
      <c r="F1127" s="163"/>
      <c r="G1127" s="163"/>
      <c r="H1127" s="160"/>
      <c r="I1127" s="160"/>
      <c r="J1127" s="160"/>
      <c r="K1127" s="160"/>
      <c r="L1127" s="160"/>
      <c r="M1127" s="160"/>
      <c r="N1127" s="160"/>
      <c r="O1127" s="160"/>
      <c r="P1127" s="160"/>
      <c r="Q1127" s="160"/>
      <c r="R1127" s="160"/>
      <c r="S1127" s="160"/>
      <c r="T1127" s="160"/>
      <c r="U1127" s="160"/>
      <c r="V1127" s="160"/>
      <c r="W1127" s="160"/>
      <c r="X1127" s="160"/>
      <c r="Y1127" s="151"/>
      <c r="Z1127" s="151"/>
      <c r="AA1127" s="151"/>
      <c r="AB1127" s="151"/>
      <c r="AC1127" s="151"/>
      <c r="AD1127" s="151"/>
      <c r="AE1127" s="151"/>
      <c r="AF1127" s="151"/>
      <c r="AG1127" s="151" t="s">
        <v>190</v>
      </c>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c r="BG1127" s="151"/>
      <c r="BH1127" s="151"/>
    </row>
    <row r="1128" spans="1:60" outlineLevel="1" x14ac:dyDescent="0.25">
      <c r="A1128" s="158"/>
      <c r="B1128" s="159"/>
      <c r="C1128" s="271" t="s">
        <v>1001</v>
      </c>
      <c r="D1128" s="272"/>
      <c r="E1128" s="272"/>
      <c r="F1128" s="272"/>
      <c r="G1128" s="272"/>
      <c r="H1128" s="160"/>
      <c r="I1128" s="160"/>
      <c r="J1128" s="160"/>
      <c r="K1128" s="160"/>
      <c r="L1128" s="160"/>
      <c r="M1128" s="160"/>
      <c r="N1128" s="160"/>
      <c r="O1128" s="160"/>
      <c r="P1128" s="160"/>
      <c r="Q1128" s="160"/>
      <c r="R1128" s="160"/>
      <c r="S1128" s="160"/>
      <c r="T1128" s="160"/>
      <c r="U1128" s="160"/>
      <c r="V1128" s="160"/>
      <c r="W1128" s="160"/>
      <c r="X1128" s="160"/>
      <c r="Y1128" s="151"/>
      <c r="Z1128" s="151"/>
      <c r="AA1128" s="151"/>
      <c r="AB1128" s="151"/>
      <c r="AC1128" s="151"/>
      <c r="AD1128" s="151"/>
      <c r="AE1128" s="151"/>
      <c r="AF1128" s="151"/>
      <c r="AG1128" s="151" t="s">
        <v>190</v>
      </c>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84" t="str">
        <f>C1128</f>
        <v>Nové schodiště z tesaných dubových hranolů v místnosti SP_101 - vyrobeno formou repliky a místní analogie SHaZ Bečov;</v>
      </c>
      <c r="BB1128" s="151"/>
      <c r="BC1128" s="151"/>
      <c r="BD1128" s="151"/>
      <c r="BE1128" s="151"/>
      <c r="BF1128" s="151"/>
      <c r="BG1128" s="151"/>
      <c r="BH1128" s="151"/>
    </row>
    <row r="1129" spans="1:60" outlineLevel="1" x14ac:dyDescent="0.25">
      <c r="A1129" s="158"/>
      <c r="B1129" s="159"/>
      <c r="C1129" s="271" t="s">
        <v>781</v>
      </c>
      <c r="D1129" s="272"/>
      <c r="E1129" s="272"/>
      <c r="F1129" s="272"/>
      <c r="G1129" s="272"/>
      <c r="H1129" s="160"/>
      <c r="I1129" s="160"/>
      <c r="J1129" s="160"/>
      <c r="K1129" s="160"/>
      <c r="L1129" s="160"/>
      <c r="M1129" s="160"/>
      <c r="N1129" s="160"/>
      <c r="O1129" s="160"/>
      <c r="P1129" s="160"/>
      <c r="Q1129" s="160"/>
      <c r="R1129" s="160"/>
      <c r="S1129" s="160"/>
      <c r="T1129" s="160"/>
      <c r="U1129" s="160"/>
      <c r="V1129" s="160"/>
      <c r="W1129" s="160"/>
      <c r="X1129" s="160"/>
      <c r="Y1129" s="151"/>
      <c r="Z1129" s="151"/>
      <c r="AA1129" s="151"/>
      <c r="AB1129" s="151"/>
      <c r="AC1129" s="151"/>
      <c r="AD1129" s="151"/>
      <c r="AE1129" s="151"/>
      <c r="AF1129" s="151"/>
      <c r="AG1129" s="151" t="s">
        <v>190</v>
      </c>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row>
    <row r="1130" spans="1:60" outlineLevel="1" x14ac:dyDescent="0.25">
      <c r="A1130" s="158"/>
      <c r="B1130" s="159"/>
      <c r="C1130" s="192" t="s">
        <v>204</v>
      </c>
      <c r="D1130" s="161"/>
      <c r="E1130" s="162"/>
      <c r="F1130" s="163"/>
      <c r="G1130" s="163"/>
      <c r="H1130" s="160"/>
      <c r="I1130" s="160"/>
      <c r="J1130" s="160"/>
      <c r="K1130" s="160"/>
      <c r="L1130" s="160"/>
      <c r="M1130" s="160"/>
      <c r="N1130" s="160"/>
      <c r="O1130" s="160"/>
      <c r="P1130" s="160"/>
      <c r="Q1130" s="160"/>
      <c r="R1130" s="160"/>
      <c r="S1130" s="160"/>
      <c r="T1130" s="160"/>
      <c r="U1130" s="160"/>
      <c r="V1130" s="160"/>
      <c r="W1130" s="160"/>
      <c r="X1130" s="160"/>
      <c r="Y1130" s="151"/>
      <c r="Z1130" s="151"/>
      <c r="AA1130" s="151"/>
      <c r="AB1130" s="151"/>
      <c r="AC1130" s="151"/>
      <c r="AD1130" s="151"/>
      <c r="AE1130" s="151"/>
      <c r="AF1130" s="151"/>
      <c r="AG1130" s="151" t="s">
        <v>190</v>
      </c>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row>
    <row r="1131" spans="1:60" outlineLevel="1" x14ac:dyDescent="0.25">
      <c r="A1131" s="158"/>
      <c r="B1131" s="159"/>
      <c r="C1131" s="271" t="s">
        <v>796</v>
      </c>
      <c r="D1131" s="272"/>
      <c r="E1131" s="272"/>
      <c r="F1131" s="272"/>
      <c r="G1131" s="272"/>
      <c r="H1131" s="160"/>
      <c r="I1131" s="160"/>
      <c r="J1131" s="160"/>
      <c r="K1131" s="160"/>
      <c r="L1131" s="160"/>
      <c r="M1131" s="160"/>
      <c r="N1131" s="160"/>
      <c r="O1131" s="160"/>
      <c r="P1131" s="160"/>
      <c r="Q1131" s="160"/>
      <c r="R1131" s="160"/>
      <c r="S1131" s="160"/>
      <c r="T1131" s="160"/>
      <c r="U1131" s="160"/>
      <c r="V1131" s="160"/>
      <c r="W1131" s="160"/>
      <c r="X1131" s="160"/>
      <c r="Y1131" s="151"/>
      <c r="Z1131" s="151"/>
      <c r="AA1131" s="151"/>
      <c r="AB1131" s="151"/>
      <c r="AC1131" s="151"/>
      <c r="AD1131" s="151"/>
      <c r="AE1131" s="151"/>
      <c r="AF1131" s="151"/>
      <c r="AG1131" s="151" t="s">
        <v>190</v>
      </c>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row>
    <row r="1132" spans="1:60" outlineLevel="1" x14ac:dyDescent="0.25">
      <c r="A1132" s="158"/>
      <c r="B1132" s="159"/>
      <c r="C1132" s="271" t="s">
        <v>1002</v>
      </c>
      <c r="D1132" s="272"/>
      <c r="E1132" s="272"/>
      <c r="F1132" s="272"/>
      <c r="G1132" s="272"/>
      <c r="H1132" s="160"/>
      <c r="I1132" s="160"/>
      <c r="J1132" s="160"/>
      <c r="K1132" s="160"/>
      <c r="L1132" s="160"/>
      <c r="M1132" s="160"/>
      <c r="N1132" s="160"/>
      <c r="O1132" s="160"/>
      <c r="P1132" s="160"/>
      <c r="Q1132" s="160"/>
      <c r="R1132" s="160"/>
      <c r="S1132" s="160"/>
      <c r="T1132" s="160"/>
      <c r="U1132" s="160"/>
      <c r="V1132" s="160"/>
      <c r="W1132" s="160"/>
      <c r="X1132" s="160"/>
      <c r="Y1132" s="151"/>
      <c r="Z1132" s="151"/>
      <c r="AA1132" s="151"/>
      <c r="AB1132" s="151"/>
      <c r="AC1132" s="151"/>
      <c r="AD1132" s="151"/>
      <c r="AE1132" s="151"/>
      <c r="AF1132" s="151"/>
      <c r="AG1132" s="151" t="s">
        <v>190</v>
      </c>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84" t="str">
        <f>C1132</f>
        <v>Demontáž stávajícího provizorního schodnicového dřevěného schodiště (druhotně použitá hoblovaná prkna), sondážní práce po odkrytí situace.</v>
      </c>
      <c r="BB1132" s="151"/>
      <c r="BC1132" s="151"/>
      <c r="BD1132" s="151"/>
      <c r="BE1132" s="151"/>
      <c r="BF1132" s="151"/>
      <c r="BG1132" s="151"/>
      <c r="BH1132" s="151"/>
    </row>
    <row r="1133" spans="1:60" outlineLevel="1" x14ac:dyDescent="0.25">
      <c r="A1133" s="158"/>
      <c r="B1133" s="159"/>
      <c r="C1133" s="192" t="s">
        <v>204</v>
      </c>
      <c r="D1133" s="161"/>
      <c r="E1133" s="162"/>
      <c r="F1133" s="163"/>
      <c r="G1133" s="163"/>
      <c r="H1133" s="160"/>
      <c r="I1133" s="160"/>
      <c r="J1133" s="160"/>
      <c r="K1133" s="160"/>
      <c r="L1133" s="160"/>
      <c r="M1133" s="160"/>
      <c r="N1133" s="160"/>
      <c r="O1133" s="160"/>
      <c r="P1133" s="160"/>
      <c r="Q1133" s="160"/>
      <c r="R1133" s="160"/>
      <c r="S1133" s="160"/>
      <c r="T1133" s="160"/>
      <c r="U1133" s="160"/>
      <c r="V1133" s="160"/>
      <c r="W1133" s="160"/>
      <c r="X1133" s="160"/>
      <c r="Y1133" s="151"/>
      <c r="Z1133" s="151"/>
      <c r="AA1133" s="151"/>
      <c r="AB1133" s="151"/>
      <c r="AC1133" s="151"/>
      <c r="AD1133" s="151"/>
      <c r="AE1133" s="151"/>
      <c r="AF1133" s="151"/>
      <c r="AG1133" s="151" t="s">
        <v>190</v>
      </c>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row>
    <row r="1134" spans="1:60" outlineLevel="1" x14ac:dyDescent="0.25">
      <c r="A1134" s="158"/>
      <c r="B1134" s="159"/>
      <c r="C1134" s="271" t="s">
        <v>1003</v>
      </c>
      <c r="D1134" s="272"/>
      <c r="E1134" s="272"/>
      <c r="F1134" s="272"/>
      <c r="G1134" s="272"/>
      <c r="H1134" s="160"/>
      <c r="I1134" s="160"/>
      <c r="J1134" s="160"/>
      <c r="K1134" s="160"/>
      <c r="L1134" s="160"/>
      <c r="M1134" s="160"/>
      <c r="N1134" s="160"/>
      <c r="O1134" s="160"/>
      <c r="P1134" s="160"/>
      <c r="Q1134" s="160"/>
      <c r="R1134" s="160"/>
      <c r="S1134" s="160"/>
      <c r="T1134" s="160"/>
      <c r="U1134" s="160"/>
      <c r="V1134" s="160"/>
      <c r="W1134" s="160"/>
      <c r="X1134" s="160"/>
      <c r="Y1134" s="151"/>
      <c r="Z1134" s="151"/>
      <c r="AA1134" s="151"/>
      <c r="AB1134" s="151"/>
      <c r="AC1134" s="151"/>
      <c r="AD1134" s="151"/>
      <c r="AE1134" s="151"/>
      <c r="AF1134" s="151"/>
      <c r="AG1134" s="151" t="s">
        <v>190</v>
      </c>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row>
    <row r="1135" spans="1:60" outlineLevel="1" x14ac:dyDescent="0.25">
      <c r="A1135" s="158"/>
      <c r="B1135" s="159"/>
      <c r="C1135" s="271" t="s">
        <v>782</v>
      </c>
      <c r="D1135" s="272"/>
      <c r="E1135" s="272"/>
      <c r="F1135" s="272"/>
      <c r="G1135" s="272"/>
      <c r="H1135" s="160"/>
      <c r="I1135" s="160"/>
      <c r="J1135" s="160"/>
      <c r="K1135" s="160"/>
      <c r="L1135" s="160"/>
      <c r="M1135" s="160"/>
      <c r="N1135" s="160"/>
      <c r="O1135" s="160"/>
      <c r="P1135" s="160"/>
      <c r="Q1135" s="160"/>
      <c r="R1135" s="160"/>
      <c r="S1135" s="160"/>
      <c r="T1135" s="160"/>
      <c r="U1135" s="160"/>
      <c r="V1135" s="160"/>
      <c r="W1135" s="160"/>
      <c r="X1135" s="160"/>
      <c r="Y1135" s="151"/>
      <c r="Z1135" s="151"/>
      <c r="AA1135" s="151"/>
      <c r="AB1135" s="151"/>
      <c r="AC1135" s="151"/>
      <c r="AD1135" s="151"/>
      <c r="AE1135" s="151"/>
      <c r="AF1135" s="151"/>
      <c r="AG1135" s="151" t="s">
        <v>190</v>
      </c>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row>
    <row r="1136" spans="1:60" outlineLevel="1" x14ac:dyDescent="0.25">
      <c r="A1136" s="158"/>
      <c r="B1136" s="159"/>
      <c r="C1136" s="271" t="s">
        <v>783</v>
      </c>
      <c r="D1136" s="272"/>
      <c r="E1136" s="272"/>
      <c r="F1136" s="272"/>
      <c r="G1136" s="272"/>
      <c r="H1136" s="160"/>
      <c r="I1136" s="160"/>
      <c r="J1136" s="160"/>
      <c r="K1136" s="160"/>
      <c r="L1136" s="160"/>
      <c r="M1136" s="160"/>
      <c r="N1136" s="160"/>
      <c r="O1136" s="160"/>
      <c r="P1136" s="160"/>
      <c r="Q1136" s="160"/>
      <c r="R1136" s="160"/>
      <c r="S1136" s="160"/>
      <c r="T1136" s="160"/>
      <c r="U1136" s="160"/>
      <c r="V1136" s="160"/>
      <c r="W1136" s="160"/>
      <c r="X1136" s="160"/>
      <c r="Y1136" s="151"/>
      <c r="Z1136" s="151"/>
      <c r="AA1136" s="151"/>
      <c r="AB1136" s="151"/>
      <c r="AC1136" s="151"/>
      <c r="AD1136" s="151"/>
      <c r="AE1136" s="151"/>
      <c r="AF1136" s="151"/>
      <c r="AG1136" s="151" t="s">
        <v>190</v>
      </c>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row>
    <row r="1137" spans="1:60" outlineLevel="1" x14ac:dyDescent="0.25">
      <c r="A1137" s="158"/>
      <c r="B1137" s="159"/>
      <c r="C1137" s="271" t="s">
        <v>784</v>
      </c>
      <c r="D1137" s="272"/>
      <c r="E1137" s="272"/>
      <c r="F1137" s="272"/>
      <c r="G1137" s="272"/>
      <c r="H1137" s="160"/>
      <c r="I1137" s="160"/>
      <c r="J1137" s="160"/>
      <c r="K1137" s="160"/>
      <c r="L1137" s="160"/>
      <c r="M1137" s="160"/>
      <c r="N1137" s="160"/>
      <c r="O1137" s="160"/>
      <c r="P1137" s="160"/>
      <c r="Q1137" s="160"/>
      <c r="R1137" s="160"/>
      <c r="S1137" s="160"/>
      <c r="T1137" s="160"/>
      <c r="U1137" s="160"/>
      <c r="V1137" s="160"/>
      <c r="W1137" s="160"/>
      <c r="X1137" s="160"/>
      <c r="Y1137" s="151"/>
      <c r="Z1137" s="151"/>
      <c r="AA1137" s="151"/>
      <c r="AB1137" s="151"/>
      <c r="AC1137" s="151"/>
      <c r="AD1137" s="151"/>
      <c r="AE1137" s="151"/>
      <c r="AF1137" s="151"/>
      <c r="AG1137" s="151" t="s">
        <v>190</v>
      </c>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row>
    <row r="1138" spans="1:60" outlineLevel="1" x14ac:dyDescent="0.25">
      <c r="A1138" s="158"/>
      <c r="B1138" s="159"/>
      <c r="C1138" s="192" t="s">
        <v>204</v>
      </c>
      <c r="D1138" s="161"/>
      <c r="E1138" s="162"/>
      <c r="F1138" s="163"/>
      <c r="G1138" s="163"/>
      <c r="H1138" s="160"/>
      <c r="I1138" s="160"/>
      <c r="J1138" s="160"/>
      <c r="K1138" s="160"/>
      <c r="L1138" s="160"/>
      <c r="M1138" s="160"/>
      <c r="N1138" s="160"/>
      <c r="O1138" s="160"/>
      <c r="P1138" s="160"/>
      <c r="Q1138" s="160"/>
      <c r="R1138" s="160"/>
      <c r="S1138" s="160"/>
      <c r="T1138" s="160"/>
      <c r="U1138" s="160"/>
      <c r="V1138" s="160"/>
      <c r="W1138" s="160"/>
      <c r="X1138" s="160"/>
      <c r="Y1138" s="151"/>
      <c r="Z1138" s="151"/>
      <c r="AA1138" s="151"/>
      <c r="AB1138" s="151"/>
      <c r="AC1138" s="151"/>
      <c r="AD1138" s="151"/>
      <c r="AE1138" s="151"/>
      <c r="AF1138" s="151"/>
      <c r="AG1138" s="151" t="s">
        <v>190</v>
      </c>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row>
    <row r="1139" spans="1:60" outlineLevel="1" x14ac:dyDescent="0.25">
      <c r="A1139" s="158"/>
      <c r="B1139" s="159"/>
      <c r="C1139" s="271" t="s">
        <v>785</v>
      </c>
      <c r="D1139" s="272"/>
      <c r="E1139" s="272"/>
      <c r="F1139" s="272"/>
      <c r="G1139" s="272"/>
      <c r="H1139" s="160"/>
      <c r="I1139" s="160"/>
      <c r="J1139" s="160"/>
      <c r="K1139" s="160"/>
      <c r="L1139" s="160"/>
      <c r="M1139" s="160"/>
      <c r="N1139" s="160"/>
      <c r="O1139" s="160"/>
      <c r="P1139" s="160"/>
      <c r="Q1139" s="160"/>
      <c r="R1139" s="160"/>
      <c r="S1139" s="160"/>
      <c r="T1139" s="160"/>
      <c r="U1139" s="160"/>
      <c r="V1139" s="160"/>
      <c r="W1139" s="160"/>
      <c r="X1139" s="160"/>
      <c r="Y1139" s="151"/>
      <c r="Z1139" s="151"/>
      <c r="AA1139" s="151"/>
      <c r="AB1139" s="151"/>
      <c r="AC1139" s="151"/>
      <c r="AD1139" s="151"/>
      <c r="AE1139" s="151"/>
      <c r="AF1139" s="151"/>
      <c r="AG1139" s="151" t="s">
        <v>190</v>
      </c>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row>
    <row r="1140" spans="1:60" outlineLevel="1" x14ac:dyDescent="0.25">
      <c r="A1140" s="158"/>
      <c r="B1140" s="159"/>
      <c r="C1140" s="271" t="s">
        <v>786</v>
      </c>
      <c r="D1140" s="272"/>
      <c r="E1140" s="272"/>
      <c r="F1140" s="272"/>
      <c r="G1140" s="272"/>
      <c r="H1140" s="160"/>
      <c r="I1140" s="160"/>
      <c r="J1140" s="160"/>
      <c r="K1140" s="160"/>
      <c r="L1140" s="160"/>
      <c r="M1140" s="160"/>
      <c r="N1140" s="160"/>
      <c r="O1140" s="160"/>
      <c r="P1140" s="160"/>
      <c r="Q1140" s="160"/>
      <c r="R1140" s="160"/>
      <c r="S1140" s="160"/>
      <c r="T1140" s="160"/>
      <c r="U1140" s="160"/>
      <c r="V1140" s="160"/>
      <c r="W1140" s="160"/>
      <c r="X1140" s="160"/>
      <c r="Y1140" s="151"/>
      <c r="Z1140" s="151"/>
      <c r="AA1140" s="151"/>
      <c r="AB1140" s="151"/>
      <c r="AC1140" s="151"/>
      <c r="AD1140" s="151"/>
      <c r="AE1140" s="151"/>
      <c r="AF1140" s="151"/>
      <c r="AG1140" s="151" t="s">
        <v>190</v>
      </c>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row>
    <row r="1141" spans="1:60" outlineLevel="1" x14ac:dyDescent="0.25">
      <c r="A1141" s="158"/>
      <c r="B1141" s="159"/>
      <c r="C1141" s="271" t="s">
        <v>726</v>
      </c>
      <c r="D1141" s="272"/>
      <c r="E1141" s="272"/>
      <c r="F1141" s="272"/>
      <c r="G1141" s="272"/>
      <c r="H1141" s="160"/>
      <c r="I1141" s="160"/>
      <c r="J1141" s="160"/>
      <c r="K1141" s="160"/>
      <c r="L1141" s="160"/>
      <c r="M1141" s="160"/>
      <c r="N1141" s="160"/>
      <c r="O1141" s="160"/>
      <c r="P1141" s="160"/>
      <c r="Q1141" s="160"/>
      <c r="R1141" s="160"/>
      <c r="S1141" s="160"/>
      <c r="T1141" s="160"/>
      <c r="U1141" s="160"/>
      <c r="V1141" s="160"/>
      <c r="W1141" s="160"/>
      <c r="X1141" s="160"/>
      <c r="Y1141" s="151"/>
      <c r="Z1141" s="151"/>
      <c r="AA1141" s="151"/>
      <c r="AB1141" s="151"/>
      <c r="AC1141" s="151"/>
      <c r="AD1141" s="151"/>
      <c r="AE1141" s="151"/>
      <c r="AF1141" s="151"/>
      <c r="AG1141" s="151" t="s">
        <v>190</v>
      </c>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row>
    <row r="1142" spans="1:60" ht="21" outlineLevel="1" x14ac:dyDescent="0.25">
      <c r="A1142" s="158"/>
      <c r="B1142" s="159"/>
      <c r="C1142" s="271" t="s">
        <v>727</v>
      </c>
      <c r="D1142" s="272"/>
      <c r="E1142" s="272"/>
      <c r="F1142" s="272"/>
      <c r="G1142" s="272"/>
      <c r="H1142" s="160"/>
      <c r="I1142" s="160"/>
      <c r="J1142" s="160"/>
      <c r="K1142" s="160"/>
      <c r="L1142" s="160"/>
      <c r="M1142" s="160"/>
      <c r="N1142" s="160"/>
      <c r="O1142" s="160"/>
      <c r="P1142" s="160"/>
      <c r="Q1142" s="160"/>
      <c r="R1142" s="160"/>
      <c r="S1142" s="160"/>
      <c r="T1142" s="160"/>
      <c r="U1142" s="160"/>
      <c r="V1142" s="160"/>
      <c r="W1142" s="160"/>
      <c r="X1142" s="160"/>
      <c r="Y1142" s="151"/>
      <c r="Z1142" s="151"/>
      <c r="AA1142" s="151"/>
      <c r="AB1142" s="151"/>
      <c r="AC1142" s="151"/>
      <c r="AD1142" s="151"/>
      <c r="AE1142" s="151"/>
      <c r="AF1142" s="151"/>
      <c r="AG1142" s="151" t="s">
        <v>190</v>
      </c>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84" t="str">
        <f>C1142</f>
        <v>Pozn.: přesný typ nátěru a odstín bude odsouhlasen projektantem, odpovědnými zástupci (pracovníky) NPÚ a KÚ KK na vzorcích před započetím prací.</v>
      </c>
      <c r="BB1142" s="151"/>
      <c r="BC1142" s="151"/>
      <c r="BD1142" s="151"/>
      <c r="BE1142" s="151"/>
      <c r="BF1142" s="151"/>
      <c r="BG1142" s="151"/>
      <c r="BH1142" s="151"/>
    </row>
    <row r="1143" spans="1:60" ht="20.399999999999999" outlineLevel="1" x14ac:dyDescent="0.25">
      <c r="A1143" s="177">
        <v>105</v>
      </c>
      <c r="B1143" s="178" t="s">
        <v>787</v>
      </c>
      <c r="C1143" s="187" t="s">
        <v>788</v>
      </c>
      <c r="D1143" s="179" t="s">
        <v>255</v>
      </c>
      <c r="E1143" s="180">
        <v>1</v>
      </c>
      <c r="F1143" s="181">
        <v>2978</v>
      </c>
      <c r="G1143" s="182">
        <f>ROUND(E1143*F1143,2)</f>
        <v>2978</v>
      </c>
      <c r="H1143" s="181"/>
      <c r="I1143" s="182">
        <f>ROUND(E1143*H1143,2)</f>
        <v>0</v>
      </c>
      <c r="J1143" s="181"/>
      <c r="K1143" s="182">
        <f>ROUND(E1143*J1143,2)</f>
        <v>0</v>
      </c>
      <c r="L1143" s="182">
        <v>21</v>
      </c>
      <c r="M1143" s="182">
        <f>G1143*(1+L1143/100)</f>
        <v>3603.38</v>
      </c>
      <c r="N1143" s="182">
        <v>0.02</v>
      </c>
      <c r="O1143" s="182">
        <f>ROUND(E1143*N1143,2)</f>
        <v>0.02</v>
      </c>
      <c r="P1143" s="182">
        <v>0</v>
      </c>
      <c r="Q1143" s="182">
        <f>ROUND(E1143*P1143,2)</f>
        <v>0</v>
      </c>
      <c r="R1143" s="182"/>
      <c r="S1143" s="182" t="s">
        <v>277</v>
      </c>
      <c r="T1143" s="183" t="s">
        <v>186</v>
      </c>
      <c r="U1143" s="160">
        <v>0</v>
      </c>
      <c r="V1143" s="160">
        <f>ROUND(E1143*U1143,2)</f>
        <v>0</v>
      </c>
      <c r="W1143" s="160"/>
      <c r="X1143" s="160" t="s">
        <v>310</v>
      </c>
      <c r="Y1143" s="151"/>
      <c r="Z1143" s="151"/>
      <c r="AA1143" s="151"/>
      <c r="AB1143" s="151"/>
      <c r="AC1143" s="151"/>
      <c r="AD1143" s="151"/>
      <c r="AE1143" s="151"/>
      <c r="AF1143" s="151"/>
      <c r="AG1143" s="151" t="s">
        <v>311</v>
      </c>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row>
    <row r="1144" spans="1:60" outlineLevel="1" x14ac:dyDescent="0.25">
      <c r="A1144" s="158"/>
      <c r="B1144" s="159"/>
      <c r="C1144" s="260" t="s">
        <v>716</v>
      </c>
      <c r="D1144" s="261"/>
      <c r="E1144" s="261"/>
      <c r="F1144" s="261"/>
      <c r="G1144" s="261"/>
      <c r="H1144" s="160"/>
      <c r="I1144" s="160"/>
      <c r="J1144" s="160"/>
      <c r="K1144" s="160"/>
      <c r="L1144" s="160"/>
      <c r="M1144" s="160"/>
      <c r="N1144" s="160"/>
      <c r="O1144" s="160"/>
      <c r="P1144" s="160"/>
      <c r="Q1144" s="160"/>
      <c r="R1144" s="160"/>
      <c r="S1144" s="160"/>
      <c r="T1144" s="160"/>
      <c r="U1144" s="160"/>
      <c r="V1144" s="160"/>
      <c r="W1144" s="160"/>
      <c r="X1144" s="160"/>
      <c r="Y1144" s="151"/>
      <c r="Z1144" s="151"/>
      <c r="AA1144" s="151"/>
      <c r="AB1144" s="151"/>
      <c r="AC1144" s="151"/>
      <c r="AD1144" s="151"/>
      <c r="AE1144" s="151"/>
      <c r="AF1144" s="151"/>
      <c r="AG1144" s="151" t="s">
        <v>190</v>
      </c>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84" t="str">
        <f>C1144</f>
        <v>1.NP - přízemí, popis prvku a návrh na jeho opravu nebo restaurování viz D1.1.9 Tabulky truhlářských prvků</v>
      </c>
      <c r="BB1144" s="151"/>
      <c r="BC1144" s="151"/>
      <c r="BD1144" s="151"/>
      <c r="BE1144" s="151"/>
      <c r="BF1144" s="151"/>
      <c r="BG1144" s="151"/>
      <c r="BH1144" s="151"/>
    </row>
    <row r="1145" spans="1:60" outlineLevel="1" x14ac:dyDescent="0.25">
      <c r="A1145" s="158"/>
      <c r="B1145" s="159"/>
      <c r="C1145" s="192" t="s">
        <v>204</v>
      </c>
      <c r="D1145" s="161"/>
      <c r="E1145" s="162"/>
      <c r="F1145" s="163"/>
      <c r="G1145" s="163"/>
      <c r="H1145" s="160"/>
      <c r="I1145" s="160"/>
      <c r="J1145" s="160"/>
      <c r="K1145" s="160"/>
      <c r="L1145" s="160"/>
      <c r="M1145" s="160"/>
      <c r="N1145" s="160"/>
      <c r="O1145" s="160"/>
      <c r="P1145" s="160"/>
      <c r="Q1145" s="160"/>
      <c r="R1145" s="160"/>
      <c r="S1145" s="160"/>
      <c r="T1145" s="160"/>
      <c r="U1145" s="160"/>
      <c r="V1145" s="160"/>
      <c r="W1145" s="160"/>
      <c r="X1145" s="160"/>
      <c r="Y1145" s="151"/>
      <c r="Z1145" s="151"/>
      <c r="AA1145" s="151"/>
      <c r="AB1145" s="151"/>
      <c r="AC1145" s="151"/>
      <c r="AD1145" s="151"/>
      <c r="AE1145" s="151"/>
      <c r="AF1145" s="151"/>
      <c r="AG1145" s="151" t="s">
        <v>190</v>
      </c>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c r="BG1145" s="151"/>
      <c r="BH1145" s="151"/>
    </row>
    <row r="1146" spans="1:60" outlineLevel="1" x14ac:dyDescent="0.25">
      <c r="A1146" s="158"/>
      <c r="B1146" s="159"/>
      <c r="C1146" s="271" t="s">
        <v>1004</v>
      </c>
      <c r="D1146" s="272"/>
      <c r="E1146" s="272"/>
      <c r="F1146" s="272"/>
      <c r="G1146" s="272"/>
      <c r="H1146" s="160"/>
      <c r="I1146" s="160"/>
      <c r="J1146" s="160"/>
      <c r="K1146" s="160"/>
      <c r="L1146" s="160"/>
      <c r="M1146" s="160"/>
      <c r="N1146" s="160"/>
      <c r="O1146" s="160"/>
      <c r="P1146" s="160"/>
      <c r="Q1146" s="160"/>
      <c r="R1146" s="160"/>
      <c r="S1146" s="160"/>
      <c r="T1146" s="160"/>
      <c r="U1146" s="160"/>
      <c r="V1146" s="160"/>
      <c r="W1146" s="160"/>
      <c r="X1146" s="160"/>
      <c r="Y1146" s="151"/>
      <c r="Z1146" s="151"/>
      <c r="AA1146" s="151"/>
      <c r="AB1146" s="151"/>
      <c r="AC1146" s="151"/>
      <c r="AD1146" s="151"/>
      <c r="AE1146" s="151"/>
      <c r="AF1146" s="151"/>
      <c r="AG1146" s="151" t="s">
        <v>190</v>
      </c>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row>
    <row r="1147" spans="1:60" outlineLevel="1" x14ac:dyDescent="0.25">
      <c r="A1147" s="158"/>
      <c r="B1147" s="159"/>
      <c r="C1147" s="271" t="s">
        <v>782</v>
      </c>
      <c r="D1147" s="272"/>
      <c r="E1147" s="272"/>
      <c r="F1147" s="272"/>
      <c r="G1147" s="272"/>
      <c r="H1147" s="160"/>
      <c r="I1147" s="160"/>
      <c r="J1147" s="160"/>
      <c r="K1147" s="160"/>
      <c r="L1147" s="160"/>
      <c r="M1147" s="160"/>
      <c r="N1147" s="160"/>
      <c r="O1147" s="160"/>
      <c r="P1147" s="160"/>
      <c r="Q1147" s="160"/>
      <c r="R1147" s="160"/>
      <c r="S1147" s="160"/>
      <c r="T1147" s="160"/>
      <c r="U1147" s="160"/>
      <c r="V1147" s="160"/>
      <c r="W1147" s="160"/>
      <c r="X1147" s="160"/>
      <c r="Y1147" s="151"/>
      <c r="Z1147" s="151"/>
      <c r="AA1147" s="151"/>
      <c r="AB1147" s="151"/>
      <c r="AC1147" s="151"/>
      <c r="AD1147" s="151"/>
      <c r="AE1147" s="151"/>
      <c r="AF1147" s="151"/>
      <c r="AG1147" s="151" t="s">
        <v>190</v>
      </c>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row>
    <row r="1148" spans="1:60" outlineLevel="1" x14ac:dyDescent="0.25">
      <c r="A1148" s="158"/>
      <c r="B1148" s="159"/>
      <c r="C1148" s="271" t="s">
        <v>789</v>
      </c>
      <c r="D1148" s="272"/>
      <c r="E1148" s="272"/>
      <c r="F1148" s="272"/>
      <c r="G1148" s="272"/>
      <c r="H1148" s="160"/>
      <c r="I1148" s="160"/>
      <c r="J1148" s="160"/>
      <c r="K1148" s="160"/>
      <c r="L1148" s="160"/>
      <c r="M1148" s="160"/>
      <c r="N1148" s="160"/>
      <c r="O1148" s="160"/>
      <c r="P1148" s="160"/>
      <c r="Q1148" s="160"/>
      <c r="R1148" s="160"/>
      <c r="S1148" s="160"/>
      <c r="T1148" s="160"/>
      <c r="U1148" s="160"/>
      <c r="V1148" s="160"/>
      <c r="W1148" s="160"/>
      <c r="X1148" s="160"/>
      <c r="Y1148" s="151"/>
      <c r="Z1148" s="151"/>
      <c r="AA1148" s="151"/>
      <c r="AB1148" s="151"/>
      <c r="AC1148" s="151"/>
      <c r="AD1148" s="151"/>
      <c r="AE1148" s="151"/>
      <c r="AF1148" s="151"/>
      <c r="AG1148" s="151" t="s">
        <v>190</v>
      </c>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row>
    <row r="1149" spans="1:60" outlineLevel="1" x14ac:dyDescent="0.25">
      <c r="A1149" s="158"/>
      <c r="B1149" s="159"/>
      <c r="C1149" s="271" t="s">
        <v>790</v>
      </c>
      <c r="D1149" s="272"/>
      <c r="E1149" s="272"/>
      <c r="F1149" s="272"/>
      <c r="G1149" s="272"/>
      <c r="H1149" s="160"/>
      <c r="I1149" s="160"/>
      <c r="J1149" s="160"/>
      <c r="K1149" s="160"/>
      <c r="L1149" s="160"/>
      <c r="M1149" s="160"/>
      <c r="N1149" s="160"/>
      <c r="O1149" s="160"/>
      <c r="P1149" s="160"/>
      <c r="Q1149" s="160"/>
      <c r="R1149" s="160"/>
      <c r="S1149" s="160"/>
      <c r="T1149" s="160"/>
      <c r="U1149" s="160"/>
      <c r="V1149" s="160"/>
      <c r="W1149" s="160"/>
      <c r="X1149" s="160"/>
      <c r="Y1149" s="151"/>
      <c r="Z1149" s="151"/>
      <c r="AA1149" s="151"/>
      <c r="AB1149" s="151"/>
      <c r="AC1149" s="151"/>
      <c r="AD1149" s="151"/>
      <c r="AE1149" s="151"/>
      <c r="AF1149" s="151"/>
      <c r="AG1149" s="151" t="s">
        <v>190</v>
      </c>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row>
    <row r="1150" spans="1:60" outlineLevel="1" x14ac:dyDescent="0.25">
      <c r="A1150" s="158"/>
      <c r="B1150" s="159"/>
      <c r="C1150" s="192" t="s">
        <v>204</v>
      </c>
      <c r="D1150" s="161"/>
      <c r="E1150" s="162"/>
      <c r="F1150" s="163"/>
      <c r="G1150" s="163"/>
      <c r="H1150" s="160"/>
      <c r="I1150" s="160"/>
      <c r="J1150" s="160"/>
      <c r="K1150" s="160"/>
      <c r="L1150" s="160"/>
      <c r="M1150" s="160"/>
      <c r="N1150" s="160"/>
      <c r="O1150" s="160"/>
      <c r="P1150" s="160"/>
      <c r="Q1150" s="160"/>
      <c r="R1150" s="160"/>
      <c r="S1150" s="160"/>
      <c r="T1150" s="160"/>
      <c r="U1150" s="160"/>
      <c r="V1150" s="160"/>
      <c r="W1150" s="160"/>
      <c r="X1150" s="160"/>
      <c r="Y1150" s="151"/>
      <c r="Z1150" s="151"/>
      <c r="AA1150" s="151"/>
      <c r="AB1150" s="151"/>
      <c r="AC1150" s="151"/>
      <c r="AD1150" s="151"/>
      <c r="AE1150" s="151"/>
      <c r="AF1150" s="151"/>
      <c r="AG1150" s="151" t="s">
        <v>190</v>
      </c>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row>
    <row r="1151" spans="1:60" outlineLevel="1" x14ac:dyDescent="0.25">
      <c r="A1151" s="158"/>
      <c r="B1151" s="159"/>
      <c r="C1151" s="271" t="s">
        <v>785</v>
      </c>
      <c r="D1151" s="272"/>
      <c r="E1151" s="272"/>
      <c r="F1151" s="272"/>
      <c r="G1151" s="272"/>
      <c r="H1151" s="160"/>
      <c r="I1151" s="160"/>
      <c r="J1151" s="160"/>
      <c r="K1151" s="160"/>
      <c r="L1151" s="160"/>
      <c r="M1151" s="160"/>
      <c r="N1151" s="160"/>
      <c r="O1151" s="160"/>
      <c r="P1151" s="160"/>
      <c r="Q1151" s="160"/>
      <c r="R1151" s="160"/>
      <c r="S1151" s="160"/>
      <c r="T1151" s="160"/>
      <c r="U1151" s="160"/>
      <c r="V1151" s="160"/>
      <c r="W1151" s="160"/>
      <c r="X1151" s="160"/>
      <c r="Y1151" s="151"/>
      <c r="Z1151" s="151"/>
      <c r="AA1151" s="151"/>
      <c r="AB1151" s="151"/>
      <c r="AC1151" s="151"/>
      <c r="AD1151" s="151"/>
      <c r="AE1151" s="151"/>
      <c r="AF1151" s="151"/>
      <c r="AG1151" s="151" t="s">
        <v>190</v>
      </c>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row>
    <row r="1152" spans="1:60" outlineLevel="1" x14ac:dyDescent="0.25">
      <c r="A1152" s="158"/>
      <c r="B1152" s="159"/>
      <c r="C1152" s="271" t="s">
        <v>791</v>
      </c>
      <c r="D1152" s="272"/>
      <c r="E1152" s="272"/>
      <c r="F1152" s="272"/>
      <c r="G1152" s="272"/>
      <c r="H1152" s="160"/>
      <c r="I1152" s="160"/>
      <c r="J1152" s="160"/>
      <c r="K1152" s="160"/>
      <c r="L1152" s="160"/>
      <c r="M1152" s="160"/>
      <c r="N1152" s="160"/>
      <c r="O1152" s="160"/>
      <c r="P1152" s="160"/>
      <c r="Q1152" s="160"/>
      <c r="R1152" s="160"/>
      <c r="S1152" s="160"/>
      <c r="T1152" s="160"/>
      <c r="U1152" s="160"/>
      <c r="V1152" s="160"/>
      <c r="W1152" s="160"/>
      <c r="X1152" s="160"/>
      <c r="Y1152" s="151"/>
      <c r="Z1152" s="151"/>
      <c r="AA1152" s="151"/>
      <c r="AB1152" s="151"/>
      <c r="AC1152" s="151"/>
      <c r="AD1152" s="151"/>
      <c r="AE1152" s="151"/>
      <c r="AF1152" s="151"/>
      <c r="AG1152" s="151" t="s">
        <v>190</v>
      </c>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row>
    <row r="1153" spans="1:60" outlineLevel="1" x14ac:dyDescent="0.25">
      <c r="A1153" s="158"/>
      <c r="B1153" s="159"/>
      <c r="C1153" s="271" t="s">
        <v>726</v>
      </c>
      <c r="D1153" s="272"/>
      <c r="E1153" s="272"/>
      <c r="F1153" s="272"/>
      <c r="G1153" s="272"/>
      <c r="H1153" s="160"/>
      <c r="I1153" s="160"/>
      <c r="J1153" s="160"/>
      <c r="K1153" s="160"/>
      <c r="L1153" s="160"/>
      <c r="M1153" s="160"/>
      <c r="N1153" s="160"/>
      <c r="O1153" s="160"/>
      <c r="P1153" s="160"/>
      <c r="Q1153" s="160"/>
      <c r="R1153" s="160"/>
      <c r="S1153" s="160"/>
      <c r="T1153" s="160"/>
      <c r="U1153" s="160"/>
      <c r="V1153" s="160"/>
      <c r="W1153" s="160"/>
      <c r="X1153" s="160"/>
      <c r="Y1153" s="151"/>
      <c r="Z1153" s="151"/>
      <c r="AA1153" s="151"/>
      <c r="AB1153" s="151"/>
      <c r="AC1153" s="151"/>
      <c r="AD1153" s="151"/>
      <c r="AE1153" s="151"/>
      <c r="AF1153" s="151"/>
      <c r="AG1153" s="151" t="s">
        <v>190</v>
      </c>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row>
    <row r="1154" spans="1:60" ht="21" outlineLevel="1" x14ac:dyDescent="0.25">
      <c r="A1154" s="158"/>
      <c r="B1154" s="159"/>
      <c r="C1154" s="271" t="s">
        <v>727</v>
      </c>
      <c r="D1154" s="272"/>
      <c r="E1154" s="272"/>
      <c r="F1154" s="272"/>
      <c r="G1154" s="272"/>
      <c r="H1154" s="160"/>
      <c r="I1154" s="160"/>
      <c r="J1154" s="160"/>
      <c r="K1154" s="160"/>
      <c r="L1154" s="160"/>
      <c r="M1154" s="160"/>
      <c r="N1154" s="160"/>
      <c r="O1154" s="160"/>
      <c r="P1154" s="160"/>
      <c r="Q1154" s="160"/>
      <c r="R1154" s="160"/>
      <c r="S1154" s="160"/>
      <c r="T1154" s="160"/>
      <c r="U1154" s="160"/>
      <c r="V1154" s="160"/>
      <c r="W1154" s="160"/>
      <c r="X1154" s="160"/>
      <c r="Y1154" s="151"/>
      <c r="Z1154" s="151"/>
      <c r="AA1154" s="151"/>
      <c r="AB1154" s="151"/>
      <c r="AC1154" s="151"/>
      <c r="AD1154" s="151"/>
      <c r="AE1154" s="151"/>
      <c r="AF1154" s="151"/>
      <c r="AG1154" s="151" t="s">
        <v>190</v>
      </c>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84" t="str">
        <f>C1154</f>
        <v>Pozn.: přesný typ nátěru a odstín bude odsouhlasen projektantem, odpovědnými zástupci (pracovníky) NPÚ a KÚ KK na vzorcích před započetím prací.</v>
      </c>
      <c r="BB1154" s="151"/>
      <c r="BC1154" s="151"/>
      <c r="BD1154" s="151"/>
      <c r="BE1154" s="151"/>
      <c r="BF1154" s="151"/>
      <c r="BG1154" s="151"/>
      <c r="BH1154" s="151"/>
    </row>
    <row r="1155" spans="1:60" outlineLevel="1" x14ac:dyDescent="0.25">
      <c r="A1155" s="158"/>
      <c r="B1155" s="159"/>
      <c r="C1155" s="192" t="s">
        <v>204</v>
      </c>
      <c r="D1155" s="161"/>
      <c r="E1155" s="162"/>
      <c r="F1155" s="163"/>
      <c r="G1155" s="163"/>
      <c r="H1155" s="160"/>
      <c r="I1155" s="160"/>
      <c r="J1155" s="160"/>
      <c r="K1155" s="160"/>
      <c r="L1155" s="160"/>
      <c r="M1155" s="160"/>
      <c r="N1155" s="160"/>
      <c r="O1155" s="160"/>
      <c r="P1155" s="160"/>
      <c r="Q1155" s="160"/>
      <c r="R1155" s="160"/>
      <c r="S1155" s="160"/>
      <c r="T1155" s="160"/>
      <c r="U1155" s="160"/>
      <c r="V1155" s="160"/>
      <c r="W1155" s="160"/>
      <c r="X1155" s="160"/>
      <c r="Y1155" s="151"/>
      <c r="Z1155" s="151"/>
      <c r="AA1155" s="151"/>
      <c r="AB1155" s="151"/>
      <c r="AC1155" s="151"/>
      <c r="AD1155" s="151"/>
      <c r="AE1155" s="151"/>
      <c r="AF1155" s="151"/>
      <c r="AG1155" s="151" t="s">
        <v>190</v>
      </c>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row>
    <row r="1156" spans="1:60" outlineLevel="1" x14ac:dyDescent="0.25">
      <c r="A1156" s="158"/>
      <c r="B1156" s="159"/>
      <c r="C1156" s="271" t="s">
        <v>733</v>
      </c>
      <c r="D1156" s="272"/>
      <c r="E1156" s="272"/>
      <c r="F1156" s="272"/>
      <c r="G1156" s="272"/>
      <c r="H1156" s="160"/>
      <c r="I1156" s="160"/>
      <c r="J1156" s="160"/>
      <c r="K1156" s="160"/>
      <c r="L1156" s="160"/>
      <c r="M1156" s="160"/>
      <c r="N1156" s="160"/>
      <c r="O1156" s="160"/>
      <c r="P1156" s="160"/>
      <c r="Q1156" s="160"/>
      <c r="R1156" s="160"/>
      <c r="S1156" s="160"/>
      <c r="T1156" s="160"/>
      <c r="U1156" s="160"/>
      <c r="V1156" s="160"/>
      <c r="W1156" s="160"/>
      <c r="X1156" s="160"/>
      <c r="Y1156" s="151"/>
      <c r="Z1156" s="151"/>
      <c r="AA1156" s="151"/>
      <c r="AB1156" s="151"/>
      <c r="AC1156" s="151"/>
      <c r="AD1156" s="151"/>
      <c r="AE1156" s="151"/>
      <c r="AF1156" s="151"/>
      <c r="AG1156" s="151" t="s">
        <v>190</v>
      </c>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c r="BG1156" s="151"/>
      <c r="BH1156" s="151"/>
    </row>
    <row r="1157" spans="1:60" outlineLevel="1" x14ac:dyDescent="0.25">
      <c r="A1157" s="158"/>
      <c r="B1157" s="159"/>
      <c r="C1157" s="271" t="s">
        <v>734</v>
      </c>
      <c r="D1157" s="272"/>
      <c r="E1157" s="272"/>
      <c r="F1157" s="272"/>
      <c r="G1157" s="272"/>
      <c r="H1157" s="160"/>
      <c r="I1157" s="160"/>
      <c r="J1157" s="160"/>
      <c r="K1157" s="160"/>
      <c r="L1157" s="160"/>
      <c r="M1157" s="160"/>
      <c r="N1157" s="160"/>
      <c r="O1157" s="160"/>
      <c r="P1157" s="160"/>
      <c r="Q1157" s="160"/>
      <c r="R1157" s="160"/>
      <c r="S1157" s="160"/>
      <c r="T1157" s="160"/>
      <c r="U1157" s="160"/>
      <c r="V1157" s="160"/>
      <c r="W1157" s="160"/>
      <c r="X1157" s="160"/>
      <c r="Y1157" s="151"/>
      <c r="Z1157" s="151"/>
      <c r="AA1157" s="151"/>
      <c r="AB1157" s="151"/>
      <c r="AC1157" s="151"/>
      <c r="AD1157" s="151"/>
      <c r="AE1157" s="151"/>
      <c r="AF1157" s="151"/>
      <c r="AG1157" s="151" t="s">
        <v>190</v>
      </c>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row>
    <row r="1158" spans="1:60" outlineLevel="1" x14ac:dyDescent="0.25">
      <c r="A1158" s="158"/>
      <c r="B1158" s="159"/>
      <c r="C1158" s="271" t="s">
        <v>735</v>
      </c>
      <c r="D1158" s="272"/>
      <c r="E1158" s="272"/>
      <c r="F1158" s="272"/>
      <c r="G1158" s="272"/>
      <c r="H1158" s="160"/>
      <c r="I1158" s="160"/>
      <c r="J1158" s="160"/>
      <c r="K1158" s="160"/>
      <c r="L1158" s="160"/>
      <c r="M1158" s="160"/>
      <c r="N1158" s="160"/>
      <c r="O1158" s="160"/>
      <c r="P1158" s="160"/>
      <c r="Q1158" s="160"/>
      <c r="R1158" s="160"/>
      <c r="S1158" s="160"/>
      <c r="T1158" s="160"/>
      <c r="U1158" s="160"/>
      <c r="V1158" s="160"/>
      <c r="W1158" s="160"/>
      <c r="X1158" s="160"/>
      <c r="Y1158" s="151"/>
      <c r="Z1158" s="151"/>
      <c r="AA1158" s="151"/>
      <c r="AB1158" s="151"/>
      <c r="AC1158" s="151"/>
      <c r="AD1158" s="151"/>
      <c r="AE1158" s="151"/>
      <c r="AF1158" s="151"/>
      <c r="AG1158" s="151" t="s">
        <v>190</v>
      </c>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c r="BG1158" s="151"/>
      <c r="BH1158" s="151"/>
    </row>
    <row r="1159" spans="1:60" outlineLevel="1" x14ac:dyDescent="0.25">
      <c r="A1159" s="158"/>
      <c r="B1159" s="159"/>
      <c r="C1159" s="271" t="s">
        <v>736</v>
      </c>
      <c r="D1159" s="272"/>
      <c r="E1159" s="272"/>
      <c r="F1159" s="272"/>
      <c r="G1159" s="272"/>
      <c r="H1159" s="160"/>
      <c r="I1159" s="160"/>
      <c r="J1159" s="160"/>
      <c r="K1159" s="160"/>
      <c r="L1159" s="160"/>
      <c r="M1159" s="160"/>
      <c r="N1159" s="160"/>
      <c r="O1159" s="160"/>
      <c r="P1159" s="160"/>
      <c r="Q1159" s="160"/>
      <c r="R1159" s="160"/>
      <c r="S1159" s="160"/>
      <c r="T1159" s="160"/>
      <c r="U1159" s="160"/>
      <c r="V1159" s="160"/>
      <c r="W1159" s="160"/>
      <c r="X1159" s="160"/>
      <c r="Y1159" s="151"/>
      <c r="Z1159" s="151"/>
      <c r="AA1159" s="151"/>
      <c r="AB1159" s="151"/>
      <c r="AC1159" s="151"/>
      <c r="AD1159" s="151"/>
      <c r="AE1159" s="151"/>
      <c r="AF1159" s="151"/>
      <c r="AG1159" s="151" t="s">
        <v>190</v>
      </c>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84" t="str">
        <f>C1159</f>
        <v>- 2x vrchní matný černý fermežový grafitový nátěr (před úplným zaschnutím „přeleštit“ jemným kartáčkem)</v>
      </c>
      <c r="BB1159" s="151"/>
      <c r="BC1159" s="151"/>
      <c r="BD1159" s="151"/>
      <c r="BE1159" s="151"/>
      <c r="BF1159" s="151"/>
      <c r="BG1159" s="151"/>
      <c r="BH1159" s="151"/>
    </row>
    <row r="1160" spans="1:60" ht="20.399999999999999" outlineLevel="1" x14ac:dyDescent="0.25">
      <c r="A1160" s="177">
        <v>106</v>
      </c>
      <c r="B1160" s="178" t="s">
        <v>792</v>
      </c>
      <c r="C1160" s="187" t="s">
        <v>793</v>
      </c>
      <c r="D1160" s="179" t="s">
        <v>255</v>
      </c>
      <c r="E1160" s="180">
        <v>1</v>
      </c>
      <c r="F1160" s="181">
        <v>7924</v>
      </c>
      <c r="G1160" s="182">
        <f>ROUND(E1160*F1160,2)</f>
        <v>7924</v>
      </c>
      <c r="H1160" s="181"/>
      <c r="I1160" s="182">
        <f>ROUND(E1160*H1160,2)</f>
        <v>0</v>
      </c>
      <c r="J1160" s="181"/>
      <c r="K1160" s="182">
        <f>ROUND(E1160*J1160,2)</f>
        <v>0</v>
      </c>
      <c r="L1160" s="182">
        <v>21</v>
      </c>
      <c r="M1160" s="182">
        <f>G1160*(1+L1160/100)</f>
        <v>9588.0399999999991</v>
      </c>
      <c r="N1160" s="182">
        <v>0.06</v>
      </c>
      <c r="O1160" s="182">
        <f>ROUND(E1160*N1160,2)</f>
        <v>0.06</v>
      </c>
      <c r="P1160" s="182">
        <v>0</v>
      </c>
      <c r="Q1160" s="182">
        <f>ROUND(E1160*P1160,2)</f>
        <v>0</v>
      </c>
      <c r="R1160" s="182"/>
      <c r="S1160" s="182" t="s">
        <v>277</v>
      </c>
      <c r="T1160" s="183" t="s">
        <v>186</v>
      </c>
      <c r="U1160" s="160">
        <v>0</v>
      </c>
      <c r="V1160" s="160">
        <f>ROUND(E1160*U1160,2)</f>
        <v>0</v>
      </c>
      <c r="W1160" s="160"/>
      <c r="X1160" s="160" t="s">
        <v>310</v>
      </c>
      <c r="Y1160" s="151"/>
      <c r="Z1160" s="151"/>
      <c r="AA1160" s="151"/>
      <c r="AB1160" s="151"/>
      <c r="AC1160" s="151"/>
      <c r="AD1160" s="151"/>
      <c r="AE1160" s="151"/>
      <c r="AF1160" s="151"/>
      <c r="AG1160" s="151" t="s">
        <v>311</v>
      </c>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c r="BG1160" s="151"/>
      <c r="BH1160" s="151"/>
    </row>
    <row r="1161" spans="1:60" outlineLevel="1" x14ac:dyDescent="0.25">
      <c r="A1161" s="158"/>
      <c r="B1161" s="159"/>
      <c r="C1161" s="260" t="s">
        <v>716</v>
      </c>
      <c r="D1161" s="261"/>
      <c r="E1161" s="261"/>
      <c r="F1161" s="261"/>
      <c r="G1161" s="261"/>
      <c r="H1161" s="160"/>
      <c r="I1161" s="160"/>
      <c r="J1161" s="160"/>
      <c r="K1161" s="160"/>
      <c r="L1161" s="160"/>
      <c r="M1161" s="160"/>
      <c r="N1161" s="160"/>
      <c r="O1161" s="160"/>
      <c r="P1161" s="160"/>
      <c r="Q1161" s="160"/>
      <c r="R1161" s="160"/>
      <c r="S1161" s="160"/>
      <c r="T1161" s="160"/>
      <c r="U1161" s="160"/>
      <c r="V1161" s="160"/>
      <c r="W1161" s="160"/>
      <c r="X1161" s="160"/>
      <c r="Y1161" s="151"/>
      <c r="Z1161" s="151"/>
      <c r="AA1161" s="151"/>
      <c r="AB1161" s="151"/>
      <c r="AC1161" s="151"/>
      <c r="AD1161" s="151"/>
      <c r="AE1161" s="151"/>
      <c r="AF1161" s="151"/>
      <c r="AG1161" s="151" t="s">
        <v>190</v>
      </c>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84" t="str">
        <f>C1161</f>
        <v>1.NP - přízemí, popis prvku a návrh na jeho opravu nebo restaurování viz D1.1.9 Tabulky truhlářských prvků</v>
      </c>
      <c r="BB1161" s="151"/>
      <c r="BC1161" s="151"/>
      <c r="BD1161" s="151"/>
      <c r="BE1161" s="151"/>
      <c r="BF1161" s="151"/>
      <c r="BG1161" s="151"/>
      <c r="BH1161" s="151"/>
    </row>
    <row r="1162" spans="1:60" outlineLevel="1" x14ac:dyDescent="0.25">
      <c r="A1162" s="158"/>
      <c r="B1162" s="159"/>
      <c r="C1162" s="192" t="s">
        <v>204</v>
      </c>
      <c r="D1162" s="161"/>
      <c r="E1162" s="162"/>
      <c r="F1162" s="163"/>
      <c r="G1162" s="163"/>
      <c r="H1162" s="160"/>
      <c r="I1162" s="160"/>
      <c r="J1162" s="160"/>
      <c r="K1162" s="160"/>
      <c r="L1162" s="160"/>
      <c r="M1162" s="160"/>
      <c r="N1162" s="160"/>
      <c r="O1162" s="160"/>
      <c r="P1162" s="160"/>
      <c r="Q1162" s="160"/>
      <c r="R1162" s="160"/>
      <c r="S1162" s="160"/>
      <c r="T1162" s="160"/>
      <c r="U1162" s="160"/>
      <c r="V1162" s="160"/>
      <c r="W1162" s="160"/>
      <c r="X1162" s="160"/>
      <c r="Y1162" s="151"/>
      <c r="Z1162" s="151"/>
      <c r="AA1162" s="151"/>
      <c r="AB1162" s="151"/>
      <c r="AC1162" s="151"/>
      <c r="AD1162" s="151"/>
      <c r="AE1162" s="151"/>
      <c r="AF1162" s="151"/>
      <c r="AG1162" s="151" t="s">
        <v>190</v>
      </c>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c r="BG1162" s="151"/>
      <c r="BH1162" s="151"/>
    </row>
    <row r="1163" spans="1:60" outlineLevel="1" x14ac:dyDescent="0.25">
      <c r="A1163" s="158"/>
      <c r="B1163" s="159"/>
      <c r="C1163" s="271" t="s">
        <v>794</v>
      </c>
      <c r="D1163" s="272"/>
      <c r="E1163" s="272"/>
      <c r="F1163" s="272"/>
      <c r="G1163" s="272"/>
      <c r="H1163" s="160"/>
      <c r="I1163" s="160"/>
      <c r="J1163" s="160"/>
      <c r="K1163" s="160"/>
      <c r="L1163" s="160"/>
      <c r="M1163" s="160"/>
      <c r="N1163" s="160"/>
      <c r="O1163" s="160"/>
      <c r="P1163" s="160"/>
      <c r="Q1163" s="160"/>
      <c r="R1163" s="160"/>
      <c r="S1163" s="160"/>
      <c r="T1163" s="160"/>
      <c r="U1163" s="160"/>
      <c r="V1163" s="160"/>
      <c r="W1163" s="160"/>
      <c r="X1163" s="160"/>
      <c r="Y1163" s="151"/>
      <c r="Z1163" s="151"/>
      <c r="AA1163" s="151"/>
      <c r="AB1163" s="151"/>
      <c r="AC1163" s="151"/>
      <c r="AD1163" s="151"/>
      <c r="AE1163" s="151"/>
      <c r="AF1163" s="151"/>
      <c r="AG1163" s="151" t="s">
        <v>190</v>
      </c>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84" t="str">
        <f>C1163</f>
        <v>Nové vyrovnávací schodiště z tesaných dubových hranolů v místnosti SK_101 - vyrobeno formou repliky a místní analogie SHaZ Bečov;</v>
      </c>
      <c r="BB1163" s="151"/>
      <c r="BC1163" s="151"/>
      <c r="BD1163" s="151"/>
      <c r="BE1163" s="151"/>
      <c r="BF1163" s="151"/>
      <c r="BG1163" s="151"/>
      <c r="BH1163" s="151"/>
    </row>
    <row r="1164" spans="1:60" outlineLevel="1" x14ac:dyDescent="0.25">
      <c r="A1164" s="158"/>
      <c r="B1164" s="159"/>
      <c r="C1164" s="271" t="s">
        <v>795</v>
      </c>
      <c r="D1164" s="272"/>
      <c r="E1164" s="272"/>
      <c r="F1164" s="272"/>
      <c r="G1164" s="272"/>
      <c r="H1164" s="160"/>
      <c r="I1164" s="160"/>
      <c r="J1164" s="160"/>
      <c r="K1164" s="160"/>
      <c r="L1164" s="160"/>
      <c r="M1164" s="160"/>
      <c r="N1164" s="160"/>
      <c r="O1164" s="160"/>
      <c r="P1164" s="160"/>
      <c r="Q1164" s="160"/>
      <c r="R1164" s="160"/>
      <c r="S1164" s="160"/>
      <c r="T1164" s="160"/>
      <c r="U1164" s="160"/>
      <c r="V1164" s="160"/>
      <c r="W1164" s="160"/>
      <c r="X1164" s="160"/>
      <c r="Y1164" s="151"/>
      <c r="Z1164" s="151"/>
      <c r="AA1164" s="151"/>
      <c r="AB1164" s="151"/>
      <c r="AC1164" s="151"/>
      <c r="AD1164" s="151"/>
      <c r="AE1164" s="151"/>
      <c r="AF1164" s="151"/>
      <c r="AG1164" s="151" t="s">
        <v>190</v>
      </c>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row>
    <row r="1165" spans="1:60" outlineLevel="1" x14ac:dyDescent="0.25">
      <c r="A1165" s="158"/>
      <c r="B1165" s="159"/>
      <c r="C1165" s="271" t="s">
        <v>796</v>
      </c>
      <c r="D1165" s="272"/>
      <c r="E1165" s="272"/>
      <c r="F1165" s="272"/>
      <c r="G1165" s="272"/>
      <c r="H1165" s="160"/>
      <c r="I1165" s="160"/>
      <c r="J1165" s="160"/>
      <c r="K1165" s="160"/>
      <c r="L1165" s="160"/>
      <c r="M1165" s="160"/>
      <c r="N1165" s="160"/>
      <c r="O1165" s="160"/>
      <c r="P1165" s="160"/>
      <c r="Q1165" s="160"/>
      <c r="R1165" s="160"/>
      <c r="S1165" s="160"/>
      <c r="T1165" s="160"/>
      <c r="U1165" s="160"/>
      <c r="V1165" s="160"/>
      <c r="W1165" s="160"/>
      <c r="X1165" s="160"/>
      <c r="Y1165" s="151"/>
      <c r="Z1165" s="151"/>
      <c r="AA1165" s="151"/>
      <c r="AB1165" s="151"/>
      <c r="AC1165" s="151"/>
      <c r="AD1165" s="151"/>
      <c r="AE1165" s="151"/>
      <c r="AF1165" s="151"/>
      <c r="AG1165" s="151" t="s">
        <v>190</v>
      </c>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row>
    <row r="1166" spans="1:60" ht="21" outlineLevel="1" x14ac:dyDescent="0.25">
      <c r="A1166" s="158"/>
      <c r="B1166" s="159"/>
      <c r="C1166" s="271" t="s">
        <v>797</v>
      </c>
      <c r="D1166" s="272"/>
      <c r="E1166" s="272"/>
      <c r="F1166" s="272"/>
      <c r="G1166" s="272"/>
      <c r="H1166" s="160"/>
      <c r="I1166" s="160"/>
      <c r="J1166" s="160"/>
      <c r="K1166" s="160"/>
      <c r="L1166" s="160"/>
      <c r="M1166" s="160"/>
      <c r="N1166" s="160"/>
      <c r="O1166" s="160"/>
      <c r="P1166" s="160"/>
      <c r="Q1166" s="160"/>
      <c r="R1166" s="160"/>
      <c r="S1166" s="160"/>
      <c r="T1166" s="160"/>
      <c r="U1166" s="160"/>
      <c r="V1166" s="160"/>
      <c r="W1166" s="160"/>
      <c r="X1166" s="160"/>
      <c r="Y1166" s="151"/>
      <c r="Z1166" s="151"/>
      <c r="AA1166" s="151"/>
      <c r="AB1166" s="151"/>
      <c r="AC1166" s="151"/>
      <c r="AD1166" s="151"/>
      <c r="AE1166" s="151"/>
      <c r="AF1166" s="151"/>
      <c r="AG1166" s="151" t="s">
        <v>190</v>
      </c>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84" t="str">
        <f>C1166</f>
        <v>Z důvodu otevření zazděného průchodu na terasu ZO_201 doplnění nového vyrovnávacího schodiště. Demontáž stávající prkenné podlahy, odstranění navazujících podkladních podlahových vrstev v tl. cca 300 mm.</v>
      </c>
      <c r="BB1166" s="151"/>
      <c r="BC1166" s="151"/>
      <c r="BD1166" s="151"/>
      <c r="BE1166" s="151"/>
      <c r="BF1166" s="151"/>
      <c r="BG1166" s="151"/>
      <c r="BH1166" s="151"/>
    </row>
    <row r="1167" spans="1:60" outlineLevel="1" x14ac:dyDescent="0.25">
      <c r="A1167" s="158"/>
      <c r="B1167" s="159"/>
      <c r="C1167" s="192" t="s">
        <v>204</v>
      </c>
      <c r="D1167" s="161"/>
      <c r="E1167" s="162"/>
      <c r="F1167" s="163"/>
      <c r="G1167" s="163"/>
      <c r="H1167" s="160"/>
      <c r="I1167" s="160"/>
      <c r="J1167" s="160"/>
      <c r="K1167" s="160"/>
      <c r="L1167" s="160"/>
      <c r="M1167" s="160"/>
      <c r="N1167" s="160"/>
      <c r="O1167" s="160"/>
      <c r="P1167" s="160"/>
      <c r="Q1167" s="160"/>
      <c r="R1167" s="160"/>
      <c r="S1167" s="160"/>
      <c r="T1167" s="160"/>
      <c r="U1167" s="160"/>
      <c r="V1167" s="160"/>
      <c r="W1167" s="160"/>
      <c r="X1167" s="160"/>
      <c r="Y1167" s="151"/>
      <c r="Z1167" s="151"/>
      <c r="AA1167" s="151"/>
      <c r="AB1167" s="151"/>
      <c r="AC1167" s="151"/>
      <c r="AD1167" s="151"/>
      <c r="AE1167" s="151"/>
      <c r="AF1167" s="151"/>
      <c r="AG1167" s="151" t="s">
        <v>190</v>
      </c>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row>
    <row r="1168" spans="1:60" outlineLevel="1" x14ac:dyDescent="0.25">
      <c r="A1168" s="158"/>
      <c r="B1168" s="159"/>
      <c r="C1168" s="271" t="s">
        <v>798</v>
      </c>
      <c r="D1168" s="272"/>
      <c r="E1168" s="272"/>
      <c r="F1168" s="272"/>
      <c r="G1168" s="272"/>
      <c r="H1168" s="160"/>
      <c r="I1168" s="160"/>
      <c r="J1168" s="160"/>
      <c r="K1168" s="160"/>
      <c r="L1168" s="160"/>
      <c r="M1168" s="160"/>
      <c r="N1168" s="160"/>
      <c r="O1168" s="160"/>
      <c r="P1168" s="160"/>
      <c r="Q1168" s="160"/>
      <c r="R1168" s="160"/>
      <c r="S1168" s="160"/>
      <c r="T1168" s="160"/>
      <c r="U1168" s="160"/>
      <c r="V1168" s="160"/>
      <c r="W1168" s="160"/>
      <c r="X1168" s="160"/>
      <c r="Y1168" s="151"/>
      <c r="Z1168" s="151"/>
      <c r="AA1168" s="151"/>
      <c r="AB1168" s="151"/>
      <c r="AC1168" s="151"/>
      <c r="AD1168" s="151"/>
      <c r="AE1168" s="151"/>
      <c r="AF1168" s="151"/>
      <c r="AG1168" s="151" t="s">
        <v>190</v>
      </c>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row>
    <row r="1169" spans="1:60" outlineLevel="1" x14ac:dyDescent="0.25">
      <c r="A1169" s="158"/>
      <c r="B1169" s="159"/>
      <c r="C1169" s="271" t="s">
        <v>782</v>
      </c>
      <c r="D1169" s="272"/>
      <c r="E1169" s="272"/>
      <c r="F1169" s="272"/>
      <c r="G1169" s="272"/>
      <c r="H1169" s="160"/>
      <c r="I1169" s="160"/>
      <c r="J1169" s="160"/>
      <c r="K1169" s="160"/>
      <c r="L1169" s="160"/>
      <c r="M1169" s="160"/>
      <c r="N1169" s="160"/>
      <c r="O1169" s="160"/>
      <c r="P1169" s="160"/>
      <c r="Q1169" s="160"/>
      <c r="R1169" s="160"/>
      <c r="S1169" s="160"/>
      <c r="T1169" s="160"/>
      <c r="U1169" s="160"/>
      <c r="V1169" s="160"/>
      <c r="W1169" s="160"/>
      <c r="X1169" s="160"/>
      <c r="Y1169" s="151"/>
      <c r="Z1169" s="151"/>
      <c r="AA1169" s="151"/>
      <c r="AB1169" s="151"/>
      <c r="AC1169" s="151"/>
      <c r="AD1169" s="151"/>
      <c r="AE1169" s="151"/>
      <c r="AF1169" s="151"/>
      <c r="AG1169" s="151" t="s">
        <v>190</v>
      </c>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row>
    <row r="1170" spans="1:60" outlineLevel="1" x14ac:dyDescent="0.25">
      <c r="A1170" s="158"/>
      <c r="B1170" s="159"/>
      <c r="C1170" s="271" t="s">
        <v>799</v>
      </c>
      <c r="D1170" s="272"/>
      <c r="E1170" s="272"/>
      <c r="F1170" s="272"/>
      <c r="G1170" s="272"/>
      <c r="H1170" s="160"/>
      <c r="I1170" s="160"/>
      <c r="J1170" s="160"/>
      <c r="K1170" s="160"/>
      <c r="L1170" s="160"/>
      <c r="M1170" s="160"/>
      <c r="N1170" s="160"/>
      <c r="O1170" s="160"/>
      <c r="P1170" s="160"/>
      <c r="Q1170" s="160"/>
      <c r="R1170" s="160"/>
      <c r="S1170" s="160"/>
      <c r="T1170" s="160"/>
      <c r="U1170" s="160"/>
      <c r="V1170" s="160"/>
      <c r="W1170" s="160"/>
      <c r="X1170" s="160"/>
      <c r="Y1170" s="151"/>
      <c r="Z1170" s="151"/>
      <c r="AA1170" s="151"/>
      <c r="AB1170" s="151"/>
      <c r="AC1170" s="151"/>
      <c r="AD1170" s="151"/>
      <c r="AE1170" s="151"/>
      <c r="AF1170" s="151"/>
      <c r="AG1170" s="151" t="s">
        <v>190</v>
      </c>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row>
    <row r="1171" spans="1:60" outlineLevel="1" x14ac:dyDescent="0.25">
      <c r="A1171" s="158"/>
      <c r="B1171" s="159"/>
      <c r="C1171" s="192" t="s">
        <v>204</v>
      </c>
      <c r="D1171" s="161"/>
      <c r="E1171" s="162"/>
      <c r="F1171" s="163"/>
      <c r="G1171" s="163"/>
      <c r="H1171" s="160"/>
      <c r="I1171" s="160"/>
      <c r="J1171" s="160"/>
      <c r="K1171" s="160"/>
      <c r="L1171" s="160"/>
      <c r="M1171" s="160"/>
      <c r="N1171" s="160"/>
      <c r="O1171" s="160"/>
      <c r="P1171" s="160"/>
      <c r="Q1171" s="160"/>
      <c r="R1171" s="160"/>
      <c r="S1171" s="160"/>
      <c r="T1171" s="160"/>
      <c r="U1171" s="160"/>
      <c r="V1171" s="160"/>
      <c r="W1171" s="160"/>
      <c r="X1171" s="160"/>
      <c r="Y1171" s="151"/>
      <c r="Z1171" s="151"/>
      <c r="AA1171" s="151"/>
      <c r="AB1171" s="151"/>
      <c r="AC1171" s="151"/>
      <c r="AD1171" s="151"/>
      <c r="AE1171" s="151"/>
      <c r="AF1171" s="151"/>
      <c r="AG1171" s="151" t="s">
        <v>190</v>
      </c>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row>
    <row r="1172" spans="1:60" outlineLevel="1" x14ac:dyDescent="0.25">
      <c r="A1172" s="158"/>
      <c r="B1172" s="159"/>
      <c r="C1172" s="271" t="s">
        <v>785</v>
      </c>
      <c r="D1172" s="272"/>
      <c r="E1172" s="272"/>
      <c r="F1172" s="272"/>
      <c r="G1172" s="272"/>
      <c r="H1172" s="160"/>
      <c r="I1172" s="160"/>
      <c r="J1172" s="160"/>
      <c r="K1172" s="160"/>
      <c r="L1172" s="160"/>
      <c r="M1172" s="160"/>
      <c r="N1172" s="160"/>
      <c r="O1172" s="160"/>
      <c r="P1172" s="160"/>
      <c r="Q1172" s="160"/>
      <c r="R1172" s="160"/>
      <c r="S1172" s="160"/>
      <c r="T1172" s="160"/>
      <c r="U1172" s="160"/>
      <c r="V1172" s="160"/>
      <c r="W1172" s="160"/>
      <c r="X1172" s="160"/>
      <c r="Y1172" s="151"/>
      <c r="Z1172" s="151"/>
      <c r="AA1172" s="151"/>
      <c r="AB1172" s="151"/>
      <c r="AC1172" s="151"/>
      <c r="AD1172" s="151"/>
      <c r="AE1172" s="151"/>
      <c r="AF1172" s="151"/>
      <c r="AG1172" s="151" t="s">
        <v>190</v>
      </c>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row>
    <row r="1173" spans="1:60" outlineLevel="1" x14ac:dyDescent="0.25">
      <c r="A1173" s="158"/>
      <c r="B1173" s="159"/>
      <c r="C1173" s="271" t="s">
        <v>786</v>
      </c>
      <c r="D1173" s="272"/>
      <c r="E1173" s="272"/>
      <c r="F1173" s="272"/>
      <c r="G1173" s="272"/>
      <c r="H1173" s="160"/>
      <c r="I1173" s="160"/>
      <c r="J1173" s="160"/>
      <c r="K1173" s="160"/>
      <c r="L1173" s="160"/>
      <c r="M1173" s="160"/>
      <c r="N1173" s="160"/>
      <c r="O1173" s="160"/>
      <c r="P1173" s="160"/>
      <c r="Q1173" s="160"/>
      <c r="R1173" s="160"/>
      <c r="S1173" s="160"/>
      <c r="T1173" s="160"/>
      <c r="U1173" s="160"/>
      <c r="V1173" s="160"/>
      <c r="W1173" s="160"/>
      <c r="X1173" s="160"/>
      <c r="Y1173" s="151"/>
      <c r="Z1173" s="151"/>
      <c r="AA1173" s="151"/>
      <c r="AB1173" s="151"/>
      <c r="AC1173" s="151"/>
      <c r="AD1173" s="151"/>
      <c r="AE1173" s="151"/>
      <c r="AF1173" s="151"/>
      <c r="AG1173" s="151" t="s">
        <v>190</v>
      </c>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row>
    <row r="1174" spans="1:60" outlineLevel="1" x14ac:dyDescent="0.25">
      <c r="A1174" s="158"/>
      <c r="B1174" s="159"/>
      <c r="C1174" s="271" t="s">
        <v>726</v>
      </c>
      <c r="D1174" s="272"/>
      <c r="E1174" s="272"/>
      <c r="F1174" s="272"/>
      <c r="G1174" s="272"/>
      <c r="H1174" s="160"/>
      <c r="I1174" s="160"/>
      <c r="J1174" s="160"/>
      <c r="K1174" s="160"/>
      <c r="L1174" s="160"/>
      <c r="M1174" s="160"/>
      <c r="N1174" s="160"/>
      <c r="O1174" s="160"/>
      <c r="P1174" s="160"/>
      <c r="Q1174" s="160"/>
      <c r="R1174" s="160"/>
      <c r="S1174" s="160"/>
      <c r="T1174" s="160"/>
      <c r="U1174" s="160"/>
      <c r="V1174" s="160"/>
      <c r="W1174" s="160"/>
      <c r="X1174" s="160"/>
      <c r="Y1174" s="151"/>
      <c r="Z1174" s="151"/>
      <c r="AA1174" s="151"/>
      <c r="AB1174" s="151"/>
      <c r="AC1174" s="151"/>
      <c r="AD1174" s="151"/>
      <c r="AE1174" s="151"/>
      <c r="AF1174" s="151"/>
      <c r="AG1174" s="151" t="s">
        <v>190</v>
      </c>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row>
    <row r="1175" spans="1:60" outlineLevel="1" x14ac:dyDescent="0.25">
      <c r="A1175" s="158"/>
      <c r="B1175" s="159"/>
      <c r="C1175" s="192" t="s">
        <v>204</v>
      </c>
      <c r="D1175" s="161"/>
      <c r="E1175" s="162"/>
      <c r="F1175" s="163"/>
      <c r="G1175" s="163"/>
      <c r="H1175" s="160"/>
      <c r="I1175" s="160"/>
      <c r="J1175" s="160"/>
      <c r="K1175" s="160"/>
      <c r="L1175" s="160"/>
      <c r="M1175" s="160"/>
      <c r="N1175" s="160"/>
      <c r="O1175" s="160"/>
      <c r="P1175" s="160"/>
      <c r="Q1175" s="160"/>
      <c r="R1175" s="160"/>
      <c r="S1175" s="160"/>
      <c r="T1175" s="160"/>
      <c r="U1175" s="160"/>
      <c r="V1175" s="160"/>
      <c r="W1175" s="160"/>
      <c r="X1175" s="160"/>
      <c r="Y1175" s="151"/>
      <c r="Z1175" s="151"/>
      <c r="AA1175" s="151"/>
      <c r="AB1175" s="151"/>
      <c r="AC1175" s="151"/>
      <c r="AD1175" s="151"/>
      <c r="AE1175" s="151"/>
      <c r="AF1175" s="151"/>
      <c r="AG1175" s="151" t="s">
        <v>190</v>
      </c>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row>
    <row r="1176" spans="1:60" ht="21" outlineLevel="1" x14ac:dyDescent="0.25">
      <c r="A1176" s="158"/>
      <c r="B1176" s="159"/>
      <c r="C1176" s="271" t="s">
        <v>727</v>
      </c>
      <c r="D1176" s="272"/>
      <c r="E1176" s="272"/>
      <c r="F1176" s="272"/>
      <c r="G1176" s="272"/>
      <c r="H1176" s="160"/>
      <c r="I1176" s="160"/>
      <c r="J1176" s="160"/>
      <c r="K1176" s="160"/>
      <c r="L1176" s="160"/>
      <c r="M1176" s="160"/>
      <c r="N1176" s="160"/>
      <c r="O1176" s="160"/>
      <c r="P1176" s="160"/>
      <c r="Q1176" s="160"/>
      <c r="R1176" s="160"/>
      <c r="S1176" s="160"/>
      <c r="T1176" s="160"/>
      <c r="U1176" s="160"/>
      <c r="V1176" s="160"/>
      <c r="W1176" s="160"/>
      <c r="X1176" s="160"/>
      <c r="Y1176" s="151"/>
      <c r="Z1176" s="151"/>
      <c r="AA1176" s="151"/>
      <c r="AB1176" s="151"/>
      <c r="AC1176" s="151"/>
      <c r="AD1176" s="151"/>
      <c r="AE1176" s="151"/>
      <c r="AF1176" s="151"/>
      <c r="AG1176" s="151" t="s">
        <v>190</v>
      </c>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84" t="str">
        <f>C1176</f>
        <v>Pozn.: přesný typ nátěru a odstín bude odsouhlasen projektantem, odpovědnými zástupci (pracovníky) NPÚ a KÚ KK na vzorcích před započetím prací.</v>
      </c>
      <c r="BB1176" s="151"/>
      <c r="BC1176" s="151"/>
      <c r="BD1176" s="151"/>
      <c r="BE1176" s="151"/>
      <c r="BF1176" s="151"/>
      <c r="BG1176" s="151"/>
      <c r="BH1176" s="151"/>
    </row>
    <row r="1177" spans="1:60" outlineLevel="1" x14ac:dyDescent="0.25">
      <c r="A1177" s="158"/>
      <c r="B1177" s="159"/>
      <c r="C1177" s="192" t="s">
        <v>204</v>
      </c>
      <c r="D1177" s="161"/>
      <c r="E1177" s="162"/>
      <c r="F1177" s="163"/>
      <c r="G1177" s="163"/>
      <c r="H1177" s="160"/>
      <c r="I1177" s="160"/>
      <c r="J1177" s="160"/>
      <c r="K1177" s="160"/>
      <c r="L1177" s="160"/>
      <c r="M1177" s="160"/>
      <c r="N1177" s="160"/>
      <c r="O1177" s="160"/>
      <c r="P1177" s="160"/>
      <c r="Q1177" s="160"/>
      <c r="R1177" s="160"/>
      <c r="S1177" s="160"/>
      <c r="T1177" s="160"/>
      <c r="U1177" s="160"/>
      <c r="V1177" s="160"/>
      <c r="W1177" s="160"/>
      <c r="X1177" s="160"/>
      <c r="Y1177" s="151"/>
      <c r="Z1177" s="151"/>
      <c r="AA1177" s="151"/>
      <c r="AB1177" s="151"/>
      <c r="AC1177" s="151"/>
      <c r="AD1177" s="151"/>
      <c r="AE1177" s="151"/>
      <c r="AF1177" s="151"/>
      <c r="AG1177" s="151" t="s">
        <v>190</v>
      </c>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row>
    <row r="1178" spans="1:60" outlineLevel="1" x14ac:dyDescent="0.25">
      <c r="A1178" s="158"/>
      <c r="B1178" s="159"/>
      <c r="C1178" s="271" t="s">
        <v>737</v>
      </c>
      <c r="D1178" s="272"/>
      <c r="E1178" s="272"/>
      <c r="F1178" s="272"/>
      <c r="G1178" s="272"/>
      <c r="H1178" s="160"/>
      <c r="I1178" s="160"/>
      <c r="J1178" s="160"/>
      <c r="K1178" s="160"/>
      <c r="L1178" s="160"/>
      <c r="M1178" s="160"/>
      <c r="N1178" s="160"/>
      <c r="O1178" s="160"/>
      <c r="P1178" s="160"/>
      <c r="Q1178" s="160"/>
      <c r="R1178" s="160"/>
      <c r="S1178" s="160"/>
      <c r="T1178" s="160"/>
      <c r="U1178" s="160"/>
      <c r="V1178" s="160"/>
      <c r="W1178" s="160"/>
      <c r="X1178" s="160"/>
      <c r="Y1178" s="151"/>
      <c r="Z1178" s="151"/>
      <c r="AA1178" s="151"/>
      <c r="AB1178" s="151"/>
      <c r="AC1178" s="151"/>
      <c r="AD1178" s="151"/>
      <c r="AE1178" s="151"/>
      <c r="AF1178" s="151"/>
      <c r="AG1178" s="151" t="s">
        <v>190</v>
      </c>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row>
    <row r="1179" spans="1:60" ht="20.399999999999999" outlineLevel="1" x14ac:dyDescent="0.25">
      <c r="A1179" s="177">
        <v>107</v>
      </c>
      <c r="B1179" s="178" t="s">
        <v>800</v>
      </c>
      <c r="C1179" s="187" t="s">
        <v>801</v>
      </c>
      <c r="D1179" s="179" t="s">
        <v>255</v>
      </c>
      <c r="E1179" s="180">
        <v>1</v>
      </c>
      <c r="F1179" s="181">
        <v>8244</v>
      </c>
      <c r="G1179" s="182">
        <f>ROUND(E1179*F1179,2)</f>
        <v>8244</v>
      </c>
      <c r="H1179" s="181"/>
      <c r="I1179" s="182">
        <f>ROUND(E1179*H1179,2)</f>
        <v>0</v>
      </c>
      <c r="J1179" s="181"/>
      <c r="K1179" s="182">
        <f>ROUND(E1179*J1179,2)</f>
        <v>0</v>
      </c>
      <c r="L1179" s="182">
        <v>21</v>
      </c>
      <c r="M1179" s="182">
        <f>G1179*(1+L1179/100)</f>
        <v>9975.24</v>
      </c>
      <c r="N1179" s="182">
        <v>0.01</v>
      </c>
      <c r="O1179" s="182">
        <f>ROUND(E1179*N1179,2)</f>
        <v>0.01</v>
      </c>
      <c r="P1179" s="182">
        <v>0</v>
      </c>
      <c r="Q1179" s="182">
        <f>ROUND(E1179*P1179,2)</f>
        <v>0</v>
      </c>
      <c r="R1179" s="182"/>
      <c r="S1179" s="182" t="s">
        <v>277</v>
      </c>
      <c r="T1179" s="183" t="s">
        <v>186</v>
      </c>
      <c r="U1179" s="160">
        <v>0</v>
      </c>
      <c r="V1179" s="160">
        <f>ROUND(E1179*U1179,2)</f>
        <v>0</v>
      </c>
      <c r="W1179" s="160"/>
      <c r="X1179" s="160" t="s">
        <v>310</v>
      </c>
      <c r="Y1179" s="151"/>
      <c r="Z1179" s="151"/>
      <c r="AA1179" s="151"/>
      <c r="AB1179" s="151"/>
      <c r="AC1179" s="151"/>
      <c r="AD1179" s="151"/>
      <c r="AE1179" s="151"/>
      <c r="AF1179" s="151"/>
      <c r="AG1179" s="151" t="s">
        <v>311</v>
      </c>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row>
    <row r="1180" spans="1:60" outlineLevel="1" x14ac:dyDescent="0.25">
      <c r="A1180" s="158"/>
      <c r="B1180" s="159"/>
      <c r="C1180" s="260" t="s">
        <v>716</v>
      </c>
      <c r="D1180" s="261"/>
      <c r="E1180" s="261"/>
      <c r="F1180" s="261"/>
      <c r="G1180" s="261"/>
      <c r="H1180" s="160"/>
      <c r="I1180" s="160"/>
      <c r="J1180" s="160"/>
      <c r="K1180" s="160"/>
      <c r="L1180" s="160"/>
      <c r="M1180" s="160"/>
      <c r="N1180" s="160"/>
      <c r="O1180" s="160"/>
      <c r="P1180" s="160"/>
      <c r="Q1180" s="160"/>
      <c r="R1180" s="160"/>
      <c r="S1180" s="160"/>
      <c r="T1180" s="160"/>
      <c r="U1180" s="160"/>
      <c r="V1180" s="160"/>
      <c r="W1180" s="160"/>
      <c r="X1180" s="160"/>
      <c r="Y1180" s="151"/>
      <c r="Z1180" s="151"/>
      <c r="AA1180" s="151"/>
      <c r="AB1180" s="151"/>
      <c r="AC1180" s="151"/>
      <c r="AD1180" s="151"/>
      <c r="AE1180" s="151"/>
      <c r="AF1180" s="151"/>
      <c r="AG1180" s="151" t="s">
        <v>190</v>
      </c>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84" t="str">
        <f>C1180</f>
        <v>1.NP - přízemí, popis prvku a návrh na jeho opravu nebo restaurování viz D1.1.9 Tabulky truhlářských prvků</v>
      </c>
      <c r="BB1180" s="151"/>
      <c r="BC1180" s="151"/>
      <c r="BD1180" s="151"/>
      <c r="BE1180" s="151"/>
      <c r="BF1180" s="151"/>
      <c r="BG1180" s="151"/>
      <c r="BH1180" s="151"/>
    </row>
    <row r="1181" spans="1:60" outlineLevel="1" x14ac:dyDescent="0.25">
      <c r="A1181" s="158"/>
      <c r="B1181" s="159"/>
      <c r="C1181" s="192" t="s">
        <v>204</v>
      </c>
      <c r="D1181" s="161"/>
      <c r="E1181" s="162"/>
      <c r="F1181" s="163"/>
      <c r="G1181" s="163"/>
      <c r="H1181" s="160"/>
      <c r="I1181" s="160"/>
      <c r="J1181" s="160"/>
      <c r="K1181" s="160"/>
      <c r="L1181" s="160"/>
      <c r="M1181" s="160"/>
      <c r="N1181" s="160"/>
      <c r="O1181" s="160"/>
      <c r="P1181" s="160"/>
      <c r="Q1181" s="160"/>
      <c r="R1181" s="160"/>
      <c r="S1181" s="160"/>
      <c r="T1181" s="160"/>
      <c r="U1181" s="160"/>
      <c r="V1181" s="160"/>
      <c r="W1181" s="160"/>
      <c r="X1181" s="160"/>
      <c r="Y1181" s="151"/>
      <c r="Z1181" s="151"/>
      <c r="AA1181" s="151"/>
      <c r="AB1181" s="151"/>
      <c r="AC1181" s="151"/>
      <c r="AD1181" s="151"/>
      <c r="AE1181" s="151"/>
      <c r="AF1181" s="151"/>
      <c r="AG1181" s="151" t="s">
        <v>190</v>
      </c>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row>
    <row r="1182" spans="1:60" outlineLevel="1" x14ac:dyDescent="0.25">
      <c r="A1182" s="158"/>
      <c r="B1182" s="159"/>
      <c r="C1182" s="271" t="s">
        <v>801</v>
      </c>
      <c r="D1182" s="272"/>
      <c r="E1182" s="272"/>
      <c r="F1182" s="272"/>
      <c r="G1182" s="272"/>
      <c r="H1182" s="160"/>
      <c r="I1182" s="160"/>
      <c r="J1182" s="160"/>
      <c r="K1182" s="160"/>
      <c r="L1182" s="160"/>
      <c r="M1182" s="160"/>
      <c r="N1182" s="160"/>
      <c r="O1182" s="160"/>
      <c r="P1182" s="160"/>
      <c r="Q1182" s="160"/>
      <c r="R1182" s="160"/>
      <c r="S1182" s="160"/>
      <c r="T1182" s="160"/>
      <c r="U1182" s="160"/>
      <c r="V1182" s="160"/>
      <c r="W1182" s="160"/>
      <c r="X1182" s="160"/>
      <c r="Y1182" s="151"/>
      <c r="Z1182" s="151"/>
      <c r="AA1182" s="151"/>
      <c r="AB1182" s="151"/>
      <c r="AC1182" s="151"/>
      <c r="AD1182" s="151"/>
      <c r="AE1182" s="151"/>
      <c r="AF1182" s="151"/>
      <c r="AG1182" s="151" t="s">
        <v>190</v>
      </c>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row>
    <row r="1183" spans="1:60" outlineLevel="1" x14ac:dyDescent="0.25">
      <c r="A1183" s="158"/>
      <c r="B1183" s="159"/>
      <c r="C1183" s="271" t="s">
        <v>802</v>
      </c>
      <c r="D1183" s="272"/>
      <c r="E1183" s="272"/>
      <c r="F1183" s="272"/>
      <c r="G1183" s="272"/>
      <c r="H1183" s="160"/>
      <c r="I1183" s="160"/>
      <c r="J1183" s="160"/>
      <c r="K1183" s="160"/>
      <c r="L1183" s="160"/>
      <c r="M1183" s="160"/>
      <c r="N1183" s="160"/>
      <c r="O1183" s="160"/>
      <c r="P1183" s="160"/>
      <c r="Q1183" s="160"/>
      <c r="R1183" s="160"/>
      <c r="S1183" s="160"/>
      <c r="T1183" s="160"/>
      <c r="U1183" s="160"/>
      <c r="V1183" s="160"/>
      <c r="W1183" s="160"/>
      <c r="X1183" s="160"/>
      <c r="Y1183" s="151"/>
      <c r="Z1183" s="151"/>
      <c r="AA1183" s="151"/>
      <c r="AB1183" s="151"/>
      <c r="AC1183" s="151"/>
      <c r="AD1183" s="151"/>
      <c r="AE1183" s="151"/>
      <c r="AF1183" s="151"/>
      <c r="AG1183" s="151" t="s">
        <v>190</v>
      </c>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row>
    <row r="1184" spans="1:60" outlineLevel="1" x14ac:dyDescent="0.25">
      <c r="A1184" s="158"/>
      <c r="B1184" s="159"/>
      <c r="C1184" s="271" t="s">
        <v>803</v>
      </c>
      <c r="D1184" s="272"/>
      <c r="E1184" s="272"/>
      <c r="F1184" s="272"/>
      <c r="G1184" s="272"/>
      <c r="H1184" s="160"/>
      <c r="I1184" s="160"/>
      <c r="J1184" s="160"/>
      <c r="K1184" s="160"/>
      <c r="L1184" s="160"/>
      <c r="M1184" s="160"/>
      <c r="N1184" s="160"/>
      <c r="O1184" s="160"/>
      <c r="P1184" s="160"/>
      <c r="Q1184" s="160"/>
      <c r="R1184" s="160"/>
      <c r="S1184" s="160"/>
      <c r="T1184" s="160"/>
      <c r="U1184" s="160"/>
      <c r="V1184" s="160"/>
      <c r="W1184" s="160"/>
      <c r="X1184" s="160"/>
      <c r="Y1184" s="151"/>
      <c r="Z1184" s="151"/>
      <c r="AA1184" s="151"/>
      <c r="AB1184" s="151"/>
      <c r="AC1184" s="151"/>
      <c r="AD1184" s="151"/>
      <c r="AE1184" s="151"/>
      <c r="AF1184" s="151"/>
      <c r="AG1184" s="151" t="s">
        <v>190</v>
      </c>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row>
    <row r="1185" spans="1:60" outlineLevel="1" x14ac:dyDescent="0.25">
      <c r="A1185" s="158"/>
      <c r="B1185" s="159"/>
      <c r="C1185" s="192" t="s">
        <v>204</v>
      </c>
      <c r="D1185" s="161"/>
      <c r="E1185" s="162"/>
      <c r="F1185" s="163"/>
      <c r="G1185" s="163"/>
      <c r="H1185" s="160"/>
      <c r="I1185" s="160"/>
      <c r="J1185" s="160"/>
      <c r="K1185" s="160"/>
      <c r="L1185" s="160"/>
      <c r="M1185" s="160"/>
      <c r="N1185" s="160"/>
      <c r="O1185" s="160"/>
      <c r="P1185" s="160"/>
      <c r="Q1185" s="160"/>
      <c r="R1185" s="160"/>
      <c r="S1185" s="160"/>
      <c r="T1185" s="160"/>
      <c r="U1185" s="160"/>
      <c r="V1185" s="160"/>
      <c r="W1185" s="160"/>
      <c r="X1185" s="160"/>
      <c r="Y1185" s="151"/>
      <c r="Z1185" s="151"/>
      <c r="AA1185" s="151"/>
      <c r="AB1185" s="151"/>
      <c r="AC1185" s="151"/>
      <c r="AD1185" s="151"/>
      <c r="AE1185" s="151"/>
      <c r="AF1185" s="151"/>
      <c r="AG1185" s="151" t="s">
        <v>190</v>
      </c>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row>
    <row r="1186" spans="1:60" outlineLevel="1" x14ac:dyDescent="0.25">
      <c r="A1186" s="158"/>
      <c r="B1186" s="159"/>
      <c r="C1186" s="271" t="s">
        <v>804</v>
      </c>
      <c r="D1186" s="272"/>
      <c r="E1186" s="272"/>
      <c r="F1186" s="272"/>
      <c r="G1186" s="272"/>
      <c r="H1186" s="160"/>
      <c r="I1186" s="160"/>
      <c r="J1186" s="160"/>
      <c r="K1186" s="160"/>
      <c r="L1186" s="160"/>
      <c r="M1186" s="160"/>
      <c r="N1186" s="160"/>
      <c r="O1186" s="160"/>
      <c r="P1186" s="160"/>
      <c r="Q1186" s="160"/>
      <c r="R1186" s="160"/>
      <c r="S1186" s="160"/>
      <c r="T1186" s="160"/>
      <c r="U1186" s="160"/>
      <c r="V1186" s="160"/>
      <c r="W1186" s="160"/>
      <c r="X1186" s="160"/>
      <c r="Y1186" s="151"/>
      <c r="Z1186" s="151"/>
      <c r="AA1186" s="151"/>
      <c r="AB1186" s="151"/>
      <c r="AC1186" s="151"/>
      <c r="AD1186" s="151"/>
      <c r="AE1186" s="151"/>
      <c r="AF1186" s="151"/>
      <c r="AG1186" s="151" t="s">
        <v>190</v>
      </c>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row>
    <row r="1187" spans="1:60" outlineLevel="1" x14ac:dyDescent="0.25">
      <c r="A1187" s="158"/>
      <c r="B1187" s="159"/>
      <c r="C1187" s="271" t="s">
        <v>782</v>
      </c>
      <c r="D1187" s="272"/>
      <c r="E1187" s="272"/>
      <c r="F1187" s="272"/>
      <c r="G1187" s="272"/>
      <c r="H1187" s="160"/>
      <c r="I1187" s="160"/>
      <c r="J1187" s="160"/>
      <c r="K1187" s="160"/>
      <c r="L1187" s="160"/>
      <c r="M1187" s="160"/>
      <c r="N1187" s="160"/>
      <c r="O1187" s="160"/>
      <c r="P1187" s="160"/>
      <c r="Q1187" s="160"/>
      <c r="R1187" s="160"/>
      <c r="S1187" s="160"/>
      <c r="T1187" s="160"/>
      <c r="U1187" s="160"/>
      <c r="V1187" s="160"/>
      <c r="W1187" s="160"/>
      <c r="X1187" s="160"/>
      <c r="Y1187" s="151"/>
      <c r="Z1187" s="151"/>
      <c r="AA1187" s="151"/>
      <c r="AB1187" s="151"/>
      <c r="AC1187" s="151"/>
      <c r="AD1187" s="151"/>
      <c r="AE1187" s="151"/>
      <c r="AF1187" s="151"/>
      <c r="AG1187" s="151" t="s">
        <v>190</v>
      </c>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row>
    <row r="1188" spans="1:60" outlineLevel="1" x14ac:dyDescent="0.25">
      <c r="A1188" s="158"/>
      <c r="B1188" s="159"/>
      <c r="C1188" s="271" t="s">
        <v>805</v>
      </c>
      <c r="D1188" s="272"/>
      <c r="E1188" s="272"/>
      <c r="F1188" s="272"/>
      <c r="G1188" s="272"/>
      <c r="H1188" s="160"/>
      <c r="I1188" s="160"/>
      <c r="J1188" s="160"/>
      <c r="K1188" s="160"/>
      <c r="L1188" s="160"/>
      <c r="M1188" s="160"/>
      <c r="N1188" s="160"/>
      <c r="O1188" s="160"/>
      <c r="P1188" s="160"/>
      <c r="Q1188" s="160"/>
      <c r="R1188" s="160"/>
      <c r="S1188" s="160"/>
      <c r="T1188" s="160"/>
      <c r="U1188" s="160"/>
      <c r="V1188" s="160"/>
      <c r="W1188" s="160"/>
      <c r="X1188" s="160"/>
      <c r="Y1188" s="151"/>
      <c r="Z1188" s="151"/>
      <c r="AA1188" s="151"/>
      <c r="AB1188" s="151"/>
      <c r="AC1188" s="151"/>
      <c r="AD1188" s="151"/>
      <c r="AE1188" s="151"/>
      <c r="AF1188" s="151"/>
      <c r="AG1188" s="151" t="s">
        <v>190</v>
      </c>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row>
    <row r="1189" spans="1:60" outlineLevel="1" x14ac:dyDescent="0.25">
      <c r="A1189" s="158"/>
      <c r="B1189" s="159"/>
      <c r="C1189" s="271" t="s">
        <v>806</v>
      </c>
      <c r="D1189" s="272"/>
      <c r="E1189" s="272"/>
      <c r="F1189" s="272"/>
      <c r="G1189" s="272"/>
      <c r="H1189" s="160"/>
      <c r="I1189" s="160"/>
      <c r="J1189" s="160"/>
      <c r="K1189" s="160"/>
      <c r="L1189" s="160"/>
      <c r="M1189" s="160"/>
      <c r="N1189" s="160"/>
      <c r="O1189" s="160"/>
      <c r="P1189" s="160"/>
      <c r="Q1189" s="160"/>
      <c r="R1189" s="160"/>
      <c r="S1189" s="160"/>
      <c r="T1189" s="160"/>
      <c r="U1189" s="160"/>
      <c r="V1189" s="160"/>
      <c r="W1189" s="160"/>
      <c r="X1189" s="160"/>
      <c r="Y1189" s="151"/>
      <c r="Z1189" s="151"/>
      <c r="AA1189" s="151"/>
      <c r="AB1189" s="151"/>
      <c r="AC1189" s="151"/>
      <c r="AD1189" s="151"/>
      <c r="AE1189" s="151"/>
      <c r="AF1189" s="151"/>
      <c r="AG1189" s="151" t="s">
        <v>190</v>
      </c>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row>
    <row r="1190" spans="1:60" outlineLevel="1" x14ac:dyDescent="0.25">
      <c r="A1190" s="158"/>
      <c r="B1190" s="159"/>
      <c r="C1190" s="271" t="s">
        <v>807</v>
      </c>
      <c r="D1190" s="272"/>
      <c r="E1190" s="272"/>
      <c r="F1190" s="272"/>
      <c r="G1190" s="272"/>
      <c r="H1190" s="160"/>
      <c r="I1190" s="160"/>
      <c r="J1190" s="160"/>
      <c r="K1190" s="160"/>
      <c r="L1190" s="160"/>
      <c r="M1190" s="160"/>
      <c r="N1190" s="160"/>
      <c r="O1190" s="160"/>
      <c r="P1190" s="160"/>
      <c r="Q1190" s="160"/>
      <c r="R1190" s="160"/>
      <c r="S1190" s="160"/>
      <c r="T1190" s="160"/>
      <c r="U1190" s="160"/>
      <c r="V1190" s="160"/>
      <c r="W1190" s="160"/>
      <c r="X1190" s="160"/>
      <c r="Y1190" s="151"/>
      <c r="Z1190" s="151"/>
      <c r="AA1190" s="151"/>
      <c r="AB1190" s="151"/>
      <c r="AC1190" s="151"/>
      <c r="AD1190" s="151"/>
      <c r="AE1190" s="151"/>
      <c r="AF1190" s="151"/>
      <c r="AG1190" s="151" t="s">
        <v>190</v>
      </c>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row>
    <row r="1191" spans="1:60" outlineLevel="1" x14ac:dyDescent="0.25">
      <c r="A1191" s="158"/>
      <c r="B1191" s="159"/>
      <c r="C1191" s="192" t="s">
        <v>204</v>
      </c>
      <c r="D1191" s="161"/>
      <c r="E1191" s="162"/>
      <c r="F1191" s="163"/>
      <c r="G1191" s="163"/>
      <c r="H1191" s="160"/>
      <c r="I1191" s="160"/>
      <c r="J1191" s="160"/>
      <c r="K1191" s="160"/>
      <c r="L1191" s="160"/>
      <c r="M1191" s="160"/>
      <c r="N1191" s="160"/>
      <c r="O1191" s="160"/>
      <c r="P1191" s="160"/>
      <c r="Q1191" s="160"/>
      <c r="R1191" s="160"/>
      <c r="S1191" s="160"/>
      <c r="T1191" s="160"/>
      <c r="U1191" s="160"/>
      <c r="V1191" s="160"/>
      <c r="W1191" s="160"/>
      <c r="X1191" s="160"/>
      <c r="Y1191" s="151"/>
      <c r="Z1191" s="151"/>
      <c r="AA1191" s="151"/>
      <c r="AB1191" s="151"/>
      <c r="AC1191" s="151"/>
      <c r="AD1191" s="151"/>
      <c r="AE1191" s="151"/>
      <c r="AF1191" s="151"/>
      <c r="AG1191" s="151" t="s">
        <v>190</v>
      </c>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row>
    <row r="1192" spans="1:60" outlineLevel="1" x14ac:dyDescent="0.25">
      <c r="A1192" s="158"/>
      <c r="B1192" s="159"/>
      <c r="C1192" s="271" t="s">
        <v>785</v>
      </c>
      <c r="D1192" s="272"/>
      <c r="E1192" s="272"/>
      <c r="F1192" s="272"/>
      <c r="G1192" s="272"/>
      <c r="H1192" s="160"/>
      <c r="I1192" s="160"/>
      <c r="J1192" s="160"/>
      <c r="K1192" s="160"/>
      <c r="L1192" s="160"/>
      <c r="M1192" s="160"/>
      <c r="N1192" s="160"/>
      <c r="O1192" s="160"/>
      <c r="P1192" s="160"/>
      <c r="Q1192" s="160"/>
      <c r="R1192" s="160"/>
      <c r="S1192" s="160"/>
      <c r="T1192" s="160"/>
      <c r="U1192" s="160"/>
      <c r="V1192" s="160"/>
      <c r="W1192" s="160"/>
      <c r="X1192" s="160"/>
      <c r="Y1192" s="151"/>
      <c r="Z1192" s="151"/>
      <c r="AA1192" s="151"/>
      <c r="AB1192" s="151"/>
      <c r="AC1192" s="151"/>
      <c r="AD1192" s="151"/>
      <c r="AE1192" s="151"/>
      <c r="AF1192" s="151"/>
      <c r="AG1192" s="151" t="s">
        <v>190</v>
      </c>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row>
    <row r="1193" spans="1:60" outlineLevel="1" x14ac:dyDescent="0.25">
      <c r="A1193" s="158"/>
      <c r="B1193" s="159"/>
      <c r="C1193" s="271" t="s">
        <v>786</v>
      </c>
      <c r="D1193" s="272"/>
      <c r="E1193" s="272"/>
      <c r="F1193" s="272"/>
      <c r="G1193" s="272"/>
      <c r="H1193" s="160"/>
      <c r="I1193" s="160"/>
      <c r="J1193" s="160"/>
      <c r="K1193" s="160"/>
      <c r="L1193" s="160"/>
      <c r="M1193" s="160"/>
      <c r="N1193" s="160"/>
      <c r="O1193" s="160"/>
      <c r="P1193" s="160"/>
      <c r="Q1193" s="160"/>
      <c r="R1193" s="160"/>
      <c r="S1193" s="160"/>
      <c r="T1193" s="160"/>
      <c r="U1193" s="160"/>
      <c r="V1193" s="160"/>
      <c r="W1193" s="160"/>
      <c r="X1193" s="160"/>
      <c r="Y1193" s="151"/>
      <c r="Z1193" s="151"/>
      <c r="AA1193" s="151"/>
      <c r="AB1193" s="151"/>
      <c r="AC1193" s="151"/>
      <c r="AD1193" s="151"/>
      <c r="AE1193" s="151"/>
      <c r="AF1193" s="151"/>
      <c r="AG1193" s="151" t="s">
        <v>190</v>
      </c>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row>
    <row r="1194" spans="1:60" outlineLevel="1" x14ac:dyDescent="0.25">
      <c r="A1194" s="158"/>
      <c r="B1194" s="159"/>
      <c r="C1194" s="271" t="s">
        <v>726</v>
      </c>
      <c r="D1194" s="272"/>
      <c r="E1194" s="272"/>
      <c r="F1194" s="272"/>
      <c r="G1194" s="272"/>
      <c r="H1194" s="160"/>
      <c r="I1194" s="160"/>
      <c r="J1194" s="160"/>
      <c r="K1194" s="160"/>
      <c r="L1194" s="160"/>
      <c r="M1194" s="160"/>
      <c r="N1194" s="160"/>
      <c r="O1194" s="160"/>
      <c r="P1194" s="160"/>
      <c r="Q1194" s="160"/>
      <c r="R1194" s="160"/>
      <c r="S1194" s="160"/>
      <c r="T1194" s="160"/>
      <c r="U1194" s="160"/>
      <c r="V1194" s="160"/>
      <c r="W1194" s="160"/>
      <c r="X1194" s="160"/>
      <c r="Y1194" s="151"/>
      <c r="Z1194" s="151"/>
      <c r="AA1194" s="151"/>
      <c r="AB1194" s="151"/>
      <c r="AC1194" s="151"/>
      <c r="AD1194" s="151"/>
      <c r="AE1194" s="151"/>
      <c r="AF1194" s="151"/>
      <c r="AG1194" s="151" t="s">
        <v>190</v>
      </c>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row>
    <row r="1195" spans="1:60" outlineLevel="1" x14ac:dyDescent="0.25">
      <c r="A1195" s="158"/>
      <c r="B1195" s="159"/>
      <c r="C1195" s="192" t="s">
        <v>204</v>
      </c>
      <c r="D1195" s="161"/>
      <c r="E1195" s="162"/>
      <c r="F1195" s="163"/>
      <c r="G1195" s="163"/>
      <c r="H1195" s="160"/>
      <c r="I1195" s="160"/>
      <c r="J1195" s="160"/>
      <c r="K1195" s="160"/>
      <c r="L1195" s="160"/>
      <c r="M1195" s="160"/>
      <c r="N1195" s="160"/>
      <c r="O1195" s="160"/>
      <c r="P1195" s="160"/>
      <c r="Q1195" s="160"/>
      <c r="R1195" s="160"/>
      <c r="S1195" s="160"/>
      <c r="T1195" s="160"/>
      <c r="U1195" s="160"/>
      <c r="V1195" s="160"/>
      <c r="W1195" s="160"/>
      <c r="X1195" s="160"/>
      <c r="Y1195" s="151"/>
      <c r="Z1195" s="151"/>
      <c r="AA1195" s="151"/>
      <c r="AB1195" s="151"/>
      <c r="AC1195" s="151"/>
      <c r="AD1195" s="151"/>
      <c r="AE1195" s="151"/>
      <c r="AF1195" s="151"/>
      <c r="AG1195" s="151" t="s">
        <v>190</v>
      </c>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row>
    <row r="1196" spans="1:60" ht="21" outlineLevel="1" x14ac:dyDescent="0.25">
      <c r="A1196" s="158"/>
      <c r="B1196" s="159"/>
      <c r="C1196" s="271" t="s">
        <v>727</v>
      </c>
      <c r="D1196" s="272"/>
      <c r="E1196" s="272"/>
      <c r="F1196" s="272"/>
      <c r="G1196" s="272"/>
      <c r="H1196" s="160"/>
      <c r="I1196" s="160"/>
      <c r="J1196" s="160"/>
      <c r="K1196" s="160"/>
      <c r="L1196" s="160"/>
      <c r="M1196" s="160"/>
      <c r="N1196" s="160"/>
      <c r="O1196" s="160"/>
      <c r="P1196" s="160"/>
      <c r="Q1196" s="160"/>
      <c r="R1196" s="160"/>
      <c r="S1196" s="160"/>
      <c r="T1196" s="160"/>
      <c r="U1196" s="160"/>
      <c r="V1196" s="160"/>
      <c r="W1196" s="160"/>
      <c r="X1196" s="160"/>
      <c r="Y1196" s="151"/>
      <c r="Z1196" s="151"/>
      <c r="AA1196" s="151"/>
      <c r="AB1196" s="151"/>
      <c r="AC1196" s="151"/>
      <c r="AD1196" s="151"/>
      <c r="AE1196" s="151"/>
      <c r="AF1196" s="151"/>
      <c r="AG1196" s="151" t="s">
        <v>190</v>
      </c>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84" t="str">
        <f>C1196</f>
        <v>Pozn.: přesný typ nátěru a odstín bude odsouhlasen projektantem, odpovědnými zástupci (pracovníky) NPÚ a KÚ KK na vzorcích před započetím prací.</v>
      </c>
      <c r="BB1196" s="151"/>
      <c r="BC1196" s="151"/>
      <c r="BD1196" s="151"/>
      <c r="BE1196" s="151"/>
      <c r="BF1196" s="151"/>
      <c r="BG1196" s="151"/>
      <c r="BH1196" s="151"/>
    </row>
    <row r="1197" spans="1:60" outlineLevel="1" x14ac:dyDescent="0.25">
      <c r="A1197" s="158"/>
      <c r="B1197" s="159"/>
      <c r="C1197" s="192" t="s">
        <v>204</v>
      </c>
      <c r="D1197" s="161"/>
      <c r="E1197" s="162"/>
      <c r="F1197" s="163"/>
      <c r="G1197" s="163"/>
      <c r="H1197" s="160"/>
      <c r="I1197" s="160"/>
      <c r="J1197" s="160"/>
      <c r="K1197" s="160"/>
      <c r="L1197" s="160"/>
      <c r="M1197" s="160"/>
      <c r="N1197" s="160"/>
      <c r="O1197" s="160"/>
      <c r="P1197" s="160"/>
      <c r="Q1197" s="160"/>
      <c r="R1197" s="160"/>
      <c r="S1197" s="160"/>
      <c r="T1197" s="160"/>
      <c r="U1197" s="160"/>
      <c r="V1197" s="160"/>
      <c r="W1197" s="160"/>
      <c r="X1197" s="160"/>
      <c r="Y1197" s="151"/>
      <c r="Z1197" s="151"/>
      <c r="AA1197" s="151"/>
      <c r="AB1197" s="151"/>
      <c r="AC1197" s="151"/>
      <c r="AD1197" s="151"/>
      <c r="AE1197" s="151"/>
      <c r="AF1197" s="151"/>
      <c r="AG1197" s="151" t="s">
        <v>190</v>
      </c>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row>
    <row r="1198" spans="1:60" outlineLevel="1" x14ac:dyDescent="0.25">
      <c r="A1198" s="158"/>
      <c r="B1198" s="159"/>
      <c r="C1198" s="271" t="s">
        <v>808</v>
      </c>
      <c r="D1198" s="272"/>
      <c r="E1198" s="272"/>
      <c r="F1198" s="272"/>
      <c r="G1198" s="272"/>
      <c r="H1198" s="160"/>
      <c r="I1198" s="160"/>
      <c r="J1198" s="160"/>
      <c r="K1198" s="160"/>
      <c r="L1198" s="160"/>
      <c r="M1198" s="160"/>
      <c r="N1198" s="160"/>
      <c r="O1198" s="160"/>
      <c r="P1198" s="160"/>
      <c r="Q1198" s="160"/>
      <c r="R1198" s="160"/>
      <c r="S1198" s="160"/>
      <c r="T1198" s="160"/>
      <c r="U1198" s="160"/>
      <c r="V1198" s="160"/>
      <c r="W1198" s="160"/>
      <c r="X1198" s="160"/>
      <c r="Y1198" s="151"/>
      <c r="Z1198" s="151"/>
      <c r="AA1198" s="151"/>
      <c r="AB1198" s="151"/>
      <c r="AC1198" s="151"/>
      <c r="AD1198" s="151"/>
      <c r="AE1198" s="151"/>
      <c r="AF1198" s="151"/>
      <c r="AG1198" s="151" t="s">
        <v>190</v>
      </c>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row>
    <row r="1199" spans="1:60" outlineLevel="1" x14ac:dyDescent="0.25">
      <c r="A1199" s="158"/>
      <c r="B1199" s="159"/>
      <c r="C1199" s="271" t="s">
        <v>809</v>
      </c>
      <c r="D1199" s="272"/>
      <c r="E1199" s="272"/>
      <c r="F1199" s="272"/>
      <c r="G1199" s="272"/>
      <c r="H1199" s="160"/>
      <c r="I1199" s="160"/>
      <c r="J1199" s="160"/>
      <c r="K1199" s="160"/>
      <c r="L1199" s="160"/>
      <c r="M1199" s="160"/>
      <c r="N1199" s="160"/>
      <c r="O1199" s="160"/>
      <c r="P1199" s="160"/>
      <c r="Q1199" s="160"/>
      <c r="R1199" s="160"/>
      <c r="S1199" s="160"/>
      <c r="T1199" s="160"/>
      <c r="U1199" s="160"/>
      <c r="V1199" s="160"/>
      <c r="W1199" s="160"/>
      <c r="X1199" s="160"/>
      <c r="Y1199" s="151"/>
      <c r="Z1199" s="151"/>
      <c r="AA1199" s="151"/>
      <c r="AB1199" s="151"/>
      <c r="AC1199" s="151"/>
      <c r="AD1199" s="151"/>
      <c r="AE1199" s="151"/>
      <c r="AF1199" s="151"/>
      <c r="AG1199" s="151" t="s">
        <v>190</v>
      </c>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row>
    <row r="1200" spans="1:60" outlineLevel="1" x14ac:dyDescent="0.25">
      <c r="A1200" s="158"/>
      <c r="B1200" s="159"/>
      <c r="C1200" s="271" t="s">
        <v>737</v>
      </c>
      <c r="D1200" s="272"/>
      <c r="E1200" s="272"/>
      <c r="F1200" s="272"/>
      <c r="G1200" s="272"/>
      <c r="H1200" s="160"/>
      <c r="I1200" s="160"/>
      <c r="J1200" s="160"/>
      <c r="K1200" s="160"/>
      <c r="L1200" s="160"/>
      <c r="M1200" s="160"/>
      <c r="N1200" s="160"/>
      <c r="O1200" s="160"/>
      <c r="P1200" s="160"/>
      <c r="Q1200" s="160"/>
      <c r="R1200" s="160"/>
      <c r="S1200" s="160"/>
      <c r="T1200" s="160"/>
      <c r="U1200" s="160"/>
      <c r="V1200" s="160"/>
      <c r="W1200" s="160"/>
      <c r="X1200" s="160"/>
      <c r="Y1200" s="151"/>
      <c r="Z1200" s="151"/>
      <c r="AA1200" s="151"/>
      <c r="AB1200" s="151"/>
      <c r="AC1200" s="151"/>
      <c r="AD1200" s="151"/>
      <c r="AE1200" s="151"/>
      <c r="AF1200" s="151"/>
      <c r="AG1200" s="151" t="s">
        <v>190</v>
      </c>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row>
    <row r="1201" spans="1:60" outlineLevel="1" x14ac:dyDescent="0.25">
      <c r="A1201" s="177">
        <v>108</v>
      </c>
      <c r="B1201" s="178" t="s">
        <v>810</v>
      </c>
      <c r="C1201" s="187" t="s">
        <v>811</v>
      </c>
      <c r="D1201" s="179" t="s">
        <v>299</v>
      </c>
      <c r="E1201" s="180">
        <v>0.89959999999999996</v>
      </c>
      <c r="F1201" s="181">
        <v>1347</v>
      </c>
      <c r="G1201" s="182">
        <f>ROUND(E1201*F1201,2)</f>
        <v>1211.76</v>
      </c>
      <c r="H1201" s="181"/>
      <c r="I1201" s="182">
        <f>ROUND(E1201*H1201,2)</f>
        <v>0</v>
      </c>
      <c r="J1201" s="181"/>
      <c r="K1201" s="182">
        <f>ROUND(E1201*J1201,2)</f>
        <v>0</v>
      </c>
      <c r="L1201" s="182">
        <v>21</v>
      </c>
      <c r="M1201" s="182">
        <f>G1201*(1+L1201/100)</f>
        <v>1466.2295999999999</v>
      </c>
      <c r="N1201" s="182">
        <v>0</v>
      </c>
      <c r="O1201" s="182">
        <f>ROUND(E1201*N1201,2)</f>
        <v>0</v>
      </c>
      <c r="P1201" s="182">
        <v>0</v>
      </c>
      <c r="Q1201" s="182">
        <f>ROUND(E1201*P1201,2)</f>
        <v>0</v>
      </c>
      <c r="R1201" s="182" t="s">
        <v>812</v>
      </c>
      <c r="S1201" s="182" t="s">
        <v>185</v>
      </c>
      <c r="T1201" s="183" t="s">
        <v>185</v>
      </c>
      <c r="U1201" s="160">
        <v>2.4940000000000002</v>
      </c>
      <c r="V1201" s="160">
        <f>ROUND(E1201*U1201,2)</f>
        <v>2.2400000000000002</v>
      </c>
      <c r="W1201" s="160"/>
      <c r="X1201" s="160" t="s">
        <v>300</v>
      </c>
      <c r="Y1201" s="151"/>
      <c r="Z1201" s="151"/>
      <c r="AA1201" s="151"/>
      <c r="AB1201" s="151"/>
      <c r="AC1201" s="151"/>
      <c r="AD1201" s="151"/>
      <c r="AE1201" s="151"/>
      <c r="AF1201" s="151"/>
      <c r="AG1201" s="151" t="s">
        <v>301</v>
      </c>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row>
    <row r="1202" spans="1:60" outlineLevel="1" x14ac:dyDescent="0.25">
      <c r="A1202" s="158"/>
      <c r="B1202" s="159"/>
      <c r="C1202" s="269" t="s">
        <v>323</v>
      </c>
      <c r="D1202" s="270"/>
      <c r="E1202" s="270"/>
      <c r="F1202" s="270"/>
      <c r="G1202" s="270"/>
      <c r="H1202" s="160"/>
      <c r="I1202" s="160"/>
      <c r="J1202" s="160"/>
      <c r="K1202" s="160"/>
      <c r="L1202" s="160"/>
      <c r="M1202" s="160"/>
      <c r="N1202" s="160"/>
      <c r="O1202" s="160"/>
      <c r="P1202" s="160"/>
      <c r="Q1202" s="160"/>
      <c r="R1202" s="160"/>
      <c r="S1202" s="160"/>
      <c r="T1202" s="160"/>
      <c r="U1202" s="160"/>
      <c r="V1202" s="160"/>
      <c r="W1202" s="160"/>
      <c r="X1202" s="160"/>
      <c r="Y1202" s="151"/>
      <c r="Z1202" s="151"/>
      <c r="AA1202" s="151"/>
      <c r="AB1202" s="151"/>
      <c r="AC1202" s="151"/>
      <c r="AD1202" s="151"/>
      <c r="AE1202" s="151"/>
      <c r="AF1202" s="151"/>
      <c r="AG1202" s="151" t="s">
        <v>251</v>
      </c>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row>
    <row r="1203" spans="1:60" outlineLevel="1" x14ac:dyDescent="0.25">
      <c r="A1203" s="158"/>
      <c r="B1203" s="159"/>
      <c r="C1203" s="188" t="s">
        <v>303</v>
      </c>
      <c r="D1203" s="164"/>
      <c r="E1203" s="165"/>
      <c r="F1203" s="160"/>
      <c r="G1203" s="160"/>
      <c r="H1203" s="160"/>
      <c r="I1203" s="160"/>
      <c r="J1203" s="160"/>
      <c r="K1203" s="160"/>
      <c r="L1203" s="160"/>
      <c r="M1203" s="160"/>
      <c r="N1203" s="160"/>
      <c r="O1203" s="160"/>
      <c r="P1203" s="160"/>
      <c r="Q1203" s="160"/>
      <c r="R1203" s="160"/>
      <c r="S1203" s="160"/>
      <c r="T1203" s="160"/>
      <c r="U1203" s="160"/>
      <c r="V1203" s="160"/>
      <c r="W1203" s="160"/>
      <c r="X1203" s="160"/>
      <c r="Y1203" s="151"/>
      <c r="Z1203" s="151"/>
      <c r="AA1203" s="151"/>
      <c r="AB1203" s="151"/>
      <c r="AC1203" s="151"/>
      <c r="AD1203" s="151"/>
      <c r="AE1203" s="151"/>
      <c r="AF1203" s="151"/>
      <c r="AG1203" s="151" t="s">
        <v>192</v>
      </c>
      <c r="AH1203" s="151">
        <v>0</v>
      </c>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row>
    <row r="1204" spans="1:60" outlineLevel="1" x14ac:dyDescent="0.25">
      <c r="A1204" s="158"/>
      <c r="B1204" s="159"/>
      <c r="C1204" s="188" t="s">
        <v>813</v>
      </c>
      <c r="D1204" s="164"/>
      <c r="E1204" s="165"/>
      <c r="F1204" s="160"/>
      <c r="G1204" s="160"/>
      <c r="H1204" s="160"/>
      <c r="I1204" s="160"/>
      <c r="J1204" s="160"/>
      <c r="K1204" s="160"/>
      <c r="L1204" s="160"/>
      <c r="M1204" s="160"/>
      <c r="N1204" s="160"/>
      <c r="O1204" s="160"/>
      <c r="P1204" s="160"/>
      <c r="Q1204" s="160"/>
      <c r="R1204" s="160"/>
      <c r="S1204" s="160"/>
      <c r="T1204" s="160"/>
      <c r="U1204" s="160"/>
      <c r="V1204" s="160"/>
      <c r="W1204" s="160"/>
      <c r="X1204" s="160"/>
      <c r="Y1204" s="151"/>
      <c r="Z1204" s="151"/>
      <c r="AA1204" s="151"/>
      <c r="AB1204" s="151"/>
      <c r="AC1204" s="151"/>
      <c r="AD1204" s="151"/>
      <c r="AE1204" s="151"/>
      <c r="AF1204" s="151"/>
      <c r="AG1204" s="151" t="s">
        <v>192</v>
      </c>
      <c r="AH1204" s="151">
        <v>0</v>
      </c>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row>
    <row r="1205" spans="1:60" outlineLevel="1" x14ac:dyDescent="0.25">
      <c r="A1205" s="158"/>
      <c r="B1205" s="159"/>
      <c r="C1205" s="188" t="s">
        <v>814</v>
      </c>
      <c r="D1205" s="164"/>
      <c r="E1205" s="165">
        <v>0.89959999999999996</v>
      </c>
      <c r="F1205" s="160"/>
      <c r="G1205" s="160"/>
      <c r="H1205" s="160"/>
      <c r="I1205" s="160"/>
      <c r="J1205" s="160"/>
      <c r="K1205" s="160"/>
      <c r="L1205" s="160"/>
      <c r="M1205" s="160"/>
      <c r="N1205" s="160"/>
      <c r="O1205" s="160"/>
      <c r="P1205" s="160"/>
      <c r="Q1205" s="160"/>
      <c r="R1205" s="160"/>
      <c r="S1205" s="160"/>
      <c r="T1205" s="160"/>
      <c r="U1205" s="160"/>
      <c r="V1205" s="160"/>
      <c r="W1205" s="160"/>
      <c r="X1205" s="160"/>
      <c r="Y1205" s="151"/>
      <c r="Z1205" s="151"/>
      <c r="AA1205" s="151"/>
      <c r="AB1205" s="151"/>
      <c r="AC1205" s="151"/>
      <c r="AD1205" s="151"/>
      <c r="AE1205" s="151"/>
      <c r="AF1205" s="151"/>
      <c r="AG1205" s="151" t="s">
        <v>192</v>
      </c>
      <c r="AH1205" s="151">
        <v>0</v>
      </c>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row>
    <row r="1206" spans="1:60" ht="30.6" outlineLevel="1" x14ac:dyDescent="0.25">
      <c r="A1206" s="177">
        <v>109</v>
      </c>
      <c r="B1206" s="178" t="s">
        <v>815</v>
      </c>
      <c r="C1206" s="187" t="s">
        <v>816</v>
      </c>
      <c r="D1206" s="179" t="s">
        <v>299</v>
      </c>
      <c r="E1206" s="180">
        <v>0.89959999999999996</v>
      </c>
      <c r="F1206" s="181">
        <v>860</v>
      </c>
      <c r="G1206" s="182">
        <f>ROUND(E1206*F1206,2)</f>
        <v>773.66</v>
      </c>
      <c r="H1206" s="181"/>
      <c r="I1206" s="182">
        <f>ROUND(E1206*H1206,2)</f>
        <v>0</v>
      </c>
      <c r="J1206" s="181"/>
      <c r="K1206" s="182">
        <f>ROUND(E1206*J1206,2)</f>
        <v>0</v>
      </c>
      <c r="L1206" s="182">
        <v>21</v>
      </c>
      <c r="M1206" s="182">
        <f>G1206*(1+L1206/100)</f>
        <v>936.12859999999989</v>
      </c>
      <c r="N1206" s="182">
        <v>0</v>
      </c>
      <c r="O1206" s="182">
        <f>ROUND(E1206*N1206,2)</f>
        <v>0</v>
      </c>
      <c r="P1206" s="182">
        <v>0</v>
      </c>
      <c r="Q1206" s="182">
        <f>ROUND(E1206*P1206,2)</f>
        <v>0</v>
      </c>
      <c r="R1206" s="182" t="s">
        <v>812</v>
      </c>
      <c r="S1206" s="182" t="s">
        <v>185</v>
      </c>
      <c r="T1206" s="183" t="s">
        <v>185</v>
      </c>
      <c r="U1206" s="160">
        <v>0</v>
      </c>
      <c r="V1206" s="160">
        <f>ROUND(E1206*U1206,2)</f>
        <v>0</v>
      </c>
      <c r="W1206" s="160"/>
      <c r="X1206" s="160" t="s">
        <v>300</v>
      </c>
      <c r="Y1206" s="151"/>
      <c r="Z1206" s="151"/>
      <c r="AA1206" s="151"/>
      <c r="AB1206" s="151"/>
      <c r="AC1206" s="151"/>
      <c r="AD1206" s="151"/>
      <c r="AE1206" s="151"/>
      <c r="AF1206" s="151"/>
      <c r="AG1206" s="151" t="s">
        <v>301</v>
      </c>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row>
    <row r="1207" spans="1:60" outlineLevel="1" x14ac:dyDescent="0.25">
      <c r="A1207" s="158"/>
      <c r="B1207" s="159"/>
      <c r="C1207" s="269" t="s">
        <v>323</v>
      </c>
      <c r="D1207" s="270"/>
      <c r="E1207" s="270"/>
      <c r="F1207" s="270"/>
      <c r="G1207" s="270"/>
      <c r="H1207" s="160"/>
      <c r="I1207" s="160"/>
      <c r="J1207" s="160"/>
      <c r="K1207" s="160"/>
      <c r="L1207" s="160"/>
      <c r="M1207" s="160"/>
      <c r="N1207" s="160"/>
      <c r="O1207" s="160"/>
      <c r="P1207" s="160"/>
      <c r="Q1207" s="160"/>
      <c r="R1207" s="160"/>
      <c r="S1207" s="160"/>
      <c r="T1207" s="160"/>
      <c r="U1207" s="160"/>
      <c r="V1207" s="160"/>
      <c r="W1207" s="160"/>
      <c r="X1207" s="160"/>
      <c r="Y1207" s="151"/>
      <c r="Z1207" s="151"/>
      <c r="AA1207" s="151"/>
      <c r="AB1207" s="151"/>
      <c r="AC1207" s="151"/>
      <c r="AD1207" s="151"/>
      <c r="AE1207" s="151"/>
      <c r="AF1207" s="151"/>
      <c r="AG1207" s="151" t="s">
        <v>251</v>
      </c>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row>
    <row r="1208" spans="1:60" outlineLevel="1" x14ac:dyDescent="0.25">
      <c r="A1208" s="158"/>
      <c r="B1208" s="159"/>
      <c r="C1208" s="188" t="s">
        <v>303</v>
      </c>
      <c r="D1208" s="164"/>
      <c r="E1208" s="165"/>
      <c r="F1208" s="160"/>
      <c r="G1208" s="160"/>
      <c r="H1208" s="160"/>
      <c r="I1208" s="160"/>
      <c r="J1208" s="160"/>
      <c r="K1208" s="160"/>
      <c r="L1208" s="160"/>
      <c r="M1208" s="160"/>
      <c r="N1208" s="160"/>
      <c r="O1208" s="160"/>
      <c r="P1208" s="160"/>
      <c r="Q1208" s="160"/>
      <c r="R1208" s="160"/>
      <c r="S1208" s="160"/>
      <c r="T1208" s="160"/>
      <c r="U1208" s="160"/>
      <c r="V1208" s="160"/>
      <c r="W1208" s="160"/>
      <c r="X1208" s="160"/>
      <c r="Y1208" s="151"/>
      <c r="Z1208" s="151"/>
      <c r="AA1208" s="151"/>
      <c r="AB1208" s="151"/>
      <c r="AC1208" s="151"/>
      <c r="AD1208" s="151"/>
      <c r="AE1208" s="151"/>
      <c r="AF1208" s="151"/>
      <c r="AG1208" s="151" t="s">
        <v>192</v>
      </c>
      <c r="AH1208" s="151">
        <v>0</v>
      </c>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row>
    <row r="1209" spans="1:60" outlineLevel="1" x14ac:dyDescent="0.25">
      <c r="A1209" s="158"/>
      <c r="B1209" s="159"/>
      <c r="C1209" s="188" t="s">
        <v>813</v>
      </c>
      <c r="D1209" s="164"/>
      <c r="E1209" s="165"/>
      <c r="F1209" s="160"/>
      <c r="G1209" s="160"/>
      <c r="H1209" s="160"/>
      <c r="I1209" s="160"/>
      <c r="J1209" s="160"/>
      <c r="K1209" s="160"/>
      <c r="L1209" s="160"/>
      <c r="M1209" s="160"/>
      <c r="N1209" s="160"/>
      <c r="O1209" s="160"/>
      <c r="P1209" s="160"/>
      <c r="Q1209" s="160"/>
      <c r="R1209" s="160"/>
      <c r="S1209" s="160"/>
      <c r="T1209" s="160"/>
      <c r="U1209" s="160"/>
      <c r="V1209" s="160"/>
      <c r="W1209" s="160"/>
      <c r="X1209" s="160"/>
      <c r="Y1209" s="151"/>
      <c r="Z1209" s="151"/>
      <c r="AA1209" s="151"/>
      <c r="AB1209" s="151"/>
      <c r="AC1209" s="151"/>
      <c r="AD1209" s="151"/>
      <c r="AE1209" s="151"/>
      <c r="AF1209" s="151"/>
      <c r="AG1209" s="151" t="s">
        <v>192</v>
      </c>
      <c r="AH1209" s="151">
        <v>0</v>
      </c>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row>
    <row r="1210" spans="1:60" outlineLevel="1" x14ac:dyDescent="0.25">
      <c r="A1210" s="158"/>
      <c r="B1210" s="159"/>
      <c r="C1210" s="188" t="s">
        <v>814</v>
      </c>
      <c r="D1210" s="164"/>
      <c r="E1210" s="165">
        <v>0.89959999999999996</v>
      </c>
      <c r="F1210" s="160"/>
      <c r="G1210" s="160"/>
      <c r="H1210" s="160"/>
      <c r="I1210" s="160"/>
      <c r="J1210" s="160"/>
      <c r="K1210" s="160"/>
      <c r="L1210" s="160"/>
      <c r="M1210" s="160"/>
      <c r="N1210" s="160"/>
      <c r="O1210" s="160"/>
      <c r="P1210" s="160"/>
      <c r="Q1210" s="160"/>
      <c r="R1210" s="160"/>
      <c r="S1210" s="160"/>
      <c r="T1210" s="160"/>
      <c r="U1210" s="160"/>
      <c r="V1210" s="160"/>
      <c r="W1210" s="160"/>
      <c r="X1210" s="160"/>
      <c r="Y1210" s="151"/>
      <c r="Z1210" s="151"/>
      <c r="AA1210" s="151"/>
      <c r="AB1210" s="151"/>
      <c r="AC1210" s="151"/>
      <c r="AD1210" s="151"/>
      <c r="AE1210" s="151"/>
      <c r="AF1210" s="151"/>
      <c r="AG1210" s="151" t="s">
        <v>192</v>
      </c>
      <c r="AH1210" s="151">
        <v>0</v>
      </c>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row>
    <row r="1211" spans="1:60" x14ac:dyDescent="0.25">
      <c r="A1211" s="154" t="s">
        <v>181</v>
      </c>
      <c r="B1211" s="155" t="s">
        <v>134</v>
      </c>
      <c r="C1211" s="190" t="s">
        <v>135</v>
      </c>
      <c r="D1211" s="173"/>
      <c r="E1211" s="174"/>
      <c r="F1211" s="175"/>
      <c r="G1211" s="175">
        <f>SUMIF(AG1212:AG1299,"&lt;&gt;NOR",G1212:G1299)</f>
        <v>69767.58</v>
      </c>
      <c r="H1211" s="175"/>
      <c r="I1211" s="175">
        <f>SUM(I1212:I1299)</f>
        <v>0</v>
      </c>
      <c r="J1211" s="175"/>
      <c r="K1211" s="175">
        <f>SUM(K1212:K1299)</f>
        <v>0</v>
      </c>
      <c r="L1211" s="175"/>
      <c r="M1211" s="175">
        <f>SUM(M1212:M1299)</f>
        <v>84418.771800000002</v>
      </c>
      <c r="N1211" s="175"/>
      <c r="O1211" s="175">
        <f>SUM(O1212:O1299)</f>
        <v>0.1</v>
      </c>
      <c r="P1211" s="175"/>
      <c r="Q1211" s="175">
        <f>SUM(Q1212:Q1299)</f>
        <v>0</v>
      </c>
      <c r="R1211" s="175"/>
      <c r="S1211" s="175"/>
      <c r="T1211" s="176"/>
      <c r="U1211" s="166"/>
      <c r="V1211" s="166">
        <f>SUM(V1212:V1299)</f>
        <v>0.41000000000000003</v>
      </c>
      <c r="W1211" s="166"/>
      <c r="X1211" s="166"/>
      <c r="AG1211" t="s">
        <v>182</v>
      </c>
    </row>
    <row r="1212" spans="1:60" outlineLevel="1" x14ac:dyDescent="0.25">
      <c r="A1212" s="158"/>
      <c r="B1212" s="159"/>
      <c r="C1212" s="260" t="s">
        <v>817</v>
      </c>
      <c r="D1212" s="261"/>
      <c r="E1212" s="261"/>
      <c r="F1212" s="261"/>
      <c r="G1212" s="261"/>
      <c r="H1212" s="160"/>
      <c r="I1212" s="160"/>
      <c r="J1212" s="160"/>
      <c r="K1212" s="160"/>
      <c r="L1212" s="160"/>
      <c r="M1212" s="160"/>
      <c r="N1212" s="160"/>
      <c r="O1212" s="160"/>
      <c r="P1212" s="160"/>
      <c r="Q1212" s="160"/>
      <c r="R1212" s="160"/>
      <c r="S1212" s="160"/>
      <c r="T1212" s="160"/>
      <c r="U1212" s="160"/>
      <c r="V1212" s="160"/>
      <c r="W1212" s="160"/>
      <c r="X1212" s="160"/>
      <c r="Y1212" s="151"/>
      <c r="Z1212" s="151"/>
      <c r="AA1212" s="151"/>
      <c r="AB1212" s="151"/>
      <c r="AC1212" s="151"/>
      <c r="AD1212" s="151"/>
      <c r="AE1212" s="151"/>
      <c r="AF1212" s="151"/>
      <c r="AG1212" s="151" t="s">
        <v>190</v>
      </c>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row>
    <row r="1213" spans="1:60" outlineLevel="1" x14ac:dyDescent="0.25">
      <c r="A1213" s="158"/>
      <c r="B1213" s="159"/>
      <c r="C1213" s="271" t="s">
        <v>711</v>
      </c>
      <c r="D1213" s="272"/>
      <c r="E1213" s="272"/>
      <c r="F1213" s="272"/>
      <c r="G1213" s="272"/>
      <c r="H1213" s="160"/>
      <c r="I1213" s="160"/>
      <c r="J1213" s="160"/>
      <c r="K1213" s="160"/>
      <c r="L1213" s="160"/>
      <c r="M1213" s="160"/>
      <c r="N1213" s="160"/>
      <c r="O1213" s="160"/>
      <c r="P1213" s="160"/>
      <c r="Q1213" s="160"/>
      <c r="R1213" s="160"/>
      <c r="S1213" s="160"/>
      <c r="T1213" s="160"/>
      <c r="U1213" s="160"/>
      <c r="V1213" s="160"/>
      <c r="W1213" s="160"/>
      <c r="X1213" s="160"/>
      <c r="Y1213" s="151"/>
      <c r="Z1213" s="151"/>
      <c r="AA1213" s="151"/>
      <c r="AB1213" s="151"/>
      <c r="AC1213" s="151"/>
      <c r="AD1213" s="151"/>
      <c r="AE1213" s="151"/>
      <c r="AF1213" s="151"/>
      <c r="AG1213" s="151" t="s">
        <v>190</v>
      </c>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row>
    <row r="1214" spans="1:60" ht="21" outlineLevel="1" x14ac:dyDescent="0.25">
      <c r="A1214" s="158"/>
      <c r="B1214" s="159"/>
      <c r="C1214" s="271" t="s">
        <v>712</v>
      </c>
      <c r="D1214" s="272"/>
      <c r="E1214" s="272"/>
      <c r="F1214" s="272"/>
      <c r="G1214" s="272"/>
      <c r="H1214" s="160"/>
      <c r="I1214" s="160"/>
      <c r="J1214" s="160"/>
      <c r="K1214" s="160"/>
      <c r="L1214" s="160"/>
      <c r="M1214" s="160"/>
      <c r="N1214" s="160"/>
      <c r="O1214" s="160"/>
      <c r="P1214" s="160"/>
      <c r="Q1214" s="160"/>
      <c r="R1214" s="160"/>
      <c r="S1214" s="160"/>
      <c r="T1214" s="160"/>
      <c r="U1214" s="160"/>
      <c r="V1214" s="160"/>
      <c r="W1214" s="160"/>
      <c r="X1214" s="160"/>
      <c r="Y1214" s="151"/>
      <c r="Z1214" s="151"/>
      <c r="AA1214" s="151"/>
      <c r="AB1214" s="151"/>
      <c r="AC1214" s="151"/>
      <c r="AD1214" s="151"/>
      <c r="AE1214" s="151"/>
      <c r="AF1214" s="151"/>
      <c r="AG1214" s="151" t="s">
        <v>190</v>
      </c>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84" t="str">
        <f>C1214</f>
        <v>- před zahájením restaurátorské nebo řemeslné opravy budou projektantem, investorem a odpovědnými zástupci (pracovníky) Národního památkového ústavu a Krajského úřadu Karlovarského kraje odsouhlaseny vzorky zpracování a povrchové úpravy.</v>
      </c>
      <c r="BB1214" s="151"/>
      <c r="BC1214" s="151"/>
      <c r="BD1214" s="151"/>
      <c r="BE1214" s="151"/>
      <c r="BF1214" s="151"/>
      <c r="BG1214" s="151"/>
      <c r="BH1214" s="151"/>
    </row>
    <row r="1215" spans="1:60" ht="31.2" outlineLevel="1" x14ac:dyDescent="0.25">
      <c r="A1215" s="158"/>
      <c r="B1215" s="159"/>
      <c r="C1215" s="271" t="s">
        <v>818</v>
      </c>
      <c r="D1215" s="272"/>
      <c r="E1215" s="272"/>
      <c r="F1215" s="272"/>
      <c r="G1215" s="272"/>
      <c r="H1215" s="160"/>
      <c r="I1215" s="160"/>
      <c r="J1215" s="160"/>
      <c r="K1215" s="160"/>
      <c r="L1215" s="160"/>
      <c r="M1215" s="160"/>
      <c r="N1215" s="160"/>
      <c r="O1215" s="160"/>
      <c r="P1215" s="160"/>
      <c r="Q1215" s="160"/>
      <c r="R1215" s="160"/>
      <c r="S1215" s="160"/>
      <c r="T1215" s="160"/>
      <c r="U1215" s="160"/>
      <c r="V1215" s="160"/>
      <c r="W1215" s="160"/>
      <c r="X1215" s="160"/>
      <c r="Y1215" s="151"/>
      <c r="Z1215" s="151"/>
      <c r="AA1215" s="151"/>
      <c r="AB1215" s="151"/>
      <c r="AC1215" s="151"/>
      <c r="AD1215" s="151"/>
      <c r="AE1215" s="151"/>
      <c r="AF1215" s="151"/>
      <c r="AG1215" s="151" t="s">
        <v>190</v>
      </c>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84" t="str">
        <f>C1215</f>
        <v>- v předstihu před projektovými pracemi byla zpracována podrobná Restaurátorská zpráva a záměr na restaurování a konzervaci kovářských a zámečnických prvků (vypracoval: Luděk Červenka, 03. 2018). Navrhované úpravy všech prvků korespondují s těmito výše uvedenými restaurátorskými záměry.</v>
      </c>
      <c r="BB1215" s="151"/>
      <c r="BC1215" s="151"/>
      <c r="BD1215" s="151"/>
      <c r="BE1215" s="151"/>
      <c r="BF1215" s="151"/>
      <c r="BG1215" s="151"/>
      <c r="BH1215" s="151"/>
    </row>
    <row r="1216" spans="1:60" ht="20.399999999999999" outlineLevel="1" x14ac:dyDescent="0.25">
      <c r="A1216" s="177">
        <v>110</v>
      </c>
      <c r="B1216" s="178" t="s">
        <v>819</v>
      </c>
      <c r="C1216" s="187" t="s">
        <v>820</v>
      </c>
      <c r="D1216" s="179" t="s">
        <v>255</v>
      </c>
      <c r="E1216" s="180">
        <v>1</v>
      </c>
      <c r="F1216" s="181">
        <v>31824</v>
      </c>
      <c r="G1216" s="182">
        <f>ROUND(E1216*F1216,2)</f>
        <v>31824</v>
      </c>
      <c r="H1216" s="181"/>
      <c r="I1216" s="182">
        <f>ROUND(E1216*H1216,2)</f>
        <v>0</v>
      </c>
      <c r="J1216" s="181"/>
      <c r="K1216" s="182">
        <f>ROUND(E1216*J1216,2)</f>
        <v>0</v>
      </c>
      <c r="L1216" s="182">
        <v>21</v>
      </c>
      <c r="M1216" s="182">
        <f>G1216*(1+L1216/100)</f>
        <v>38507.040000000001</v>
      </c>
      <c r="N1216" s="182">
        <v>0.02</v>
      </c>
      <c r="O1216" s="182">
        <f>ROUND(E1216*N1216,2)</f>
        <v>0.02</v>
      </c>
      <c r="P1216" s="182">
        <v>0</v>
      </c>
      <c r="Q1216" s="182">
        <f>ROUND(E1216*P1216,2)</f>
        <v>0</v>
      </c>
      <c r="R1216" s="182"/>
      <c r="S1216" s="182" t="s">
        <v>277</v>
      </c>
      <c r="T1216" s="183" t="s">
        <v>186</v>
      </c>
      <c r="U1216" s="160">
        <v>0</v>
      </c>
      <c r="V1216" s="160">
        <f>ROUND(E1216*U1216,2)</f>
        <v>0</v>
      </c>
      <c r="W1216" s="160"/>
      <c r="X1216" s="160" t="s">
        <v>310</v>
      </c>
      <c r="Y1216" s="151"/>
      <c r="Z1216" s="151"/>
      <c r="AA1216" s="151"/>
      <c r="AB1216" s="151"/>
      <c r="AC1216" s="151"/>
      <c r="AD1216" s="151"/>
      <c r="AE1216" s="151"/>
      <c r="AF1216" s="151"/>
      <c r="AG1216" s="151" t="s">
        <v>311</v>
      </c>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row>
    <row r="1217" spans="1:60" outlineLevel="1" x14ac:dyDescent="0.25">
      <c r="A1217" s="158"/>
      <c r="B1217" s="159"/>
      <c r="C1217" s="260" t="s">
        <v>821</v>
      </c>
      <c r="D1217" s="261"/>
      <c r="E1217" s="261"/>
      <c r="F1217" s="261"/>
      <c r="G1217" s="261"/>
      <c r="H1217" s="160"/>
      <c r="I1217" s="160"/>
      <c r="J1217" s="160"/>
      <c r="K1217" s="160"/>
      <c r="L1217" s="160"/>
      <c r="M1217" s="160"/>
      <c r="N1217" s="160"/>
      <c r="O1217" s="160"/>
      <c r="P1217" s="160"/>
      <c r="Q1217" s="160"/>
      <c r="R1217" s="160"/>
      <c r="S1217" s="160"/>
      <c r="T1217" s="160"/>
      <c r="U1217" s="160"/>
      <c r="V1217" s="160"/>
      <c r="W1217" s="160"/>
      <c r="X1217" s="160"/>
      <c r="Y1217" s="151"/>
      <c r="Z1217" s="151"/>
      <c r="AA1217" s="151"/>
      <c r="AB1217" s="151"/>
      <c r="AC1217" s="151"/>
      <c r="AD1217" s="151"/>
      <c r="AE1217" s="151"/>
      <c r="AF1217" s="151"/>
      <c r="AG1217" s="151" t="s">
        <v>190</v>
      </c>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84" t="str">
        <f>C1217</f>
        <v>1.NP - exteriér, popis prvku a návrh na jeho opravu nebo restaurování viz D1.1.9 Tabulky kovářských a zámečnických prvků</v>
      </c>
      <c r="BB1217" s="151"/>
      <c r="BC1217" s="151"/>
      <c r="BD1217" s="151"/>
      <c r="BE1217" s="151"/>
      <c r="BF1217" s="151"/>
      <c r="BG1217" s="151"/>
      <c r="BH1217" s="151"/>
    </row>
    <row r="1218" spans="1:60" outlineLevel="1" x14ac:dyDescent="0.25">
      <c r="A1218" s="158"/>
      <c r="B1218" s="159"/>
      <c r="C1218" s="192" t="s">
        <v>204</v>
      </c>
      <c r="D1218" s="161"/>
      <c r="E1218" s="162"/>
      <c r="F1218" s="163"/>
      <c r="G1218" s="163"/>
      <c r="H1218" s="160"/>
      <c r="I1218" s="160"/>
      <c r="J1218" s="160"/>
      <c r="K1218" s="160"/>
      <c r="L1218" s="160"/>
      <c r="M1218" s="160"/>
      <c r="N1218" s="160"/>
      <c r="O1218" s="160"/>
      <c r="P1218" s="160"/>
      <c r="Q1218" s="160"/>
      <c r="R1218" s="160"/>
      <c r="S1218" s="160"/>
      <c r="T1218" s="160"/>
      <c r="U1218" s="160"/>
      <c r="V1218" s="160"/>
      <c r="W1218" s="160"/>
      <c r="X1218" s="160"/>
      <c r="Y1218" s="151"/>
      <c r="Z1218" s="151"/>
      <c r="AA1218" s="151"/>
      <c r="AB1218" s="151"/>
      <c r="AC1218" s="151"/>
      <c r="AD1218" s="151"/>
      <c r="AE1218" s="151"/>
      <c r="AF1218" s="151"/>
      <c r="AG1218" s="151" t="s">
        <v>190</v>
      </c>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row>
    <row r="1219" spans="1:60" outlineLevel="1" x14ac:dyDescent="0.25">
      <c r="A1219" s="158"/>
      <c r="B1219" s="159"/>
      <c r="C1219" s="271" t="s">
        <v>1004</v>
      </c>
      <c r="D1219" s="272"/>
      <c r="E1219" s="272"/>
      <c r="F1219" s="272"/>
      <c r="G1219" s="272"/>
      <c r="H1219" s="160"/>
      <c r="I1219" s="160"/>
      <c r="J1219" s="160"/>
      <c r="K1219" s="160"/>
      <c r="L1219" s="160"/>
      <c r="M1219" s="160"/>
      <c r="N1219" s="160"/>
      <c r="O1219" s="160"/>
      <c r="P1219" s="160"/>
      <c r="Q1219" s="160"/>
      <c r="R1219" s="160"/>
      <c r="S1219" s="160"/>
      <c r="T1219" s="160"/>
      <c r="U1219" s="160"/>
      <c r="V1219" s="160"/>
      <c r="W1219" s="160"/>
      <c r="X1219" s="160"/>
      <c r="Y1219" s="151"/>
      <c r="Z1219" s="151"/>
      <c r="AA1219" s="151"/>
      <c r="AB1219" s="151"/>
      <c r="AC1219" s="151"/>
      <c r="AD1219" s="151"/>
      <c r="AE1219" s="151"/>
      <c r="AF1219" s="151"/>
      <c r="AG1219" s="151" t="s">
        <v>190</v>
      </c>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row>
    <row r="1220" spans="1:60" outlineLevel="1" x14ac:dyDescent="0.25">
      <c r="A1220" s="158"/>
      <c r="B1220" s="159"/>
      <c r="C1220" s="271" t="s">
        <v>822</v>
      </c>
      <c r="D1220" s="272"/>
      <c r="E1220" s="272"/>
      <c r="F1220" s="272"/>
      <c r="G1220" s="272"/>
      <c r="H1220" s="160"/>
      <c r="I1220" s="160"/>
      <c r="J1220" s="160"/>
      <c r="K1220" s="160"/>
      <c r="L1220" s="160"/>
      <c r="M1220" s="160"/>
      <c r="N1220" s="160"/>
      <c r="O1220" s="160"/>
      <c r="P1220" s="160"/>
      <c r="Q1220" s="160"/>
      <c r="R1220" s="160"/>
      <c r="S1220" s="160"/>
      <c r="T1220" s="160"/>
      <c r="U1220" s="160"/>
      <c r="V1220" s="160"/>
      <c r="W1220" s="160"/>
      <c r="X1220" s="160"/>
      <c r="Y1220" s="151"/>
      <c r="Z1220" s="151"/>
      <c r="AA1220" s="151"/>
      <c r="AB1220" s="151"/>
      <c r="AC1220" s="151"/>
      <c r="AD1220" s="151"/>
      <c r="AE1220" s="151"/>
      <c r="AF1220" s="151"/>
      <c r="AG1220" s="151" t="s">
        <v>190</v>
      </c>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row>
    <row r="1221" spans="1:60" outlineLevel="1" x14ac:dyDescent="0.25">
      <c r="A1221" s="158"/>
      <c r="B1221" s="159"/>
      <c r="C1221" s="271" t="s">
        <v>823</v>
      </c>
      <c r="D1221" s="272"/>
      <c r="E1221" s="272"/>
      <c r="F1221" s="272"/>
      <c r="G1221" s="272"/>
      <c r="H1221" s="160"/>
      <c r="I1221" s="160"/>
      <c r="J1221" s="160"/>
      <c r="K1221" s="160"/>
      <c r="L1221" s="160"/>
      <c r="M1221" s="160"/>
      <c r="N1221" s="160"/>
      <c r="O1221" s="160"/>
      <c r="P1221" s="160"/>
      <c r="Q1221" s="160"/>
      <c r="R1221" s="160"/>
      <c r="S1221" s="160"/>
      <c r="T1221" s="160"/>
      <c r="U1221" s="160"/>
      <c r="V1221" s="160"/>
      <c r="W1221" s="160"/>
      <c r="X1221" s="160"/>
      <c r="Y1221" s="151"/>
      <c r="Z1221" s="151"/>
      <c r="AA1221" s="151"/>
      <c r="AB1221" s="151"/>
      <c r="AC1221" s="151"/>
      <c r="AD1221" s="151"/>
      <c r="AE1221" s="151"/>
      <c r="AF1221" s="151"/>
      <c r="AG1221" s="151" t="s">
        <v>190</v>
      </c>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row>
    <row r="1222" spans="1:60" outlineLevel="1" x14ac:dyDescent="0.25">
      <c r="A1222" s="158"/>
      <c r="B1222" s="159"/>
      <c r="C1222" s="271" t="s">
        <v>824</v>
      </c>
      <c r="D1222" s="272"/>
      <c r="E1222" s="272"/>
      <c r="F1222" s="272"/>
      <c r="G1222" s="272"/>
      <c r="H1222" s="160"/>
      <c r="I1222" s="160"/>
      <c r="J1222" s="160"/>
      <c r="K1222" s="160"/>
      <c r="L1222" s="160"/>
      <c r="M1222" s="160"/>
      <c r="N1222" s="160"/>
      <c r="O1222" s="160"/>
      <c r="P1222" s="160"/>
      <c r="Q1222" s="160"/>
      <c r="R1222" s="160"/>
      <c r="S1222" s="160"/>
      <c r="T1222" s="160"/>
      <c r="U1222" s="160"/>
      <c r="V1222" s="160"/>
      <c r="W1222" s="160"/>
      <c r="X1222" s="160"/>
      <c r="Y1222" s="151"/>
      <c r="Z1222" s="151"/>
      <c r="AA1222" s="151"/>
      <c r="AB1222" s="151"/>
      <c r="AC1222" s="151"/>
      <c r="AD1222" s="151"/>
      <c r="AE1222" s="151"/>
      <c r="AF1222" s="151"/>
      <c r="AG1222" s="151" t="s">
        <v>190</v>
      </c>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row>
    <row r="1223" spans="1:60" outlineLevel="1" x14ac:dyDescent="0.25">
      <c r="A1223" s="158"/>
      <c r="B1223" s="159"/>
      <c r="C1223" s="192" t="s">
        <v>204</v>
      </c>
      <c r="D1223" s="161"/>
      <c r="E1223" s="162"/>
      <c r="F1223" s="163"/>
      <c r="G1223" s="163"/>
      <c r="H1223" s="160"/>
      <c r="I1223" s="160"/>
      <c r="J1223" s="160"/>
      <c r="K1223" s="160"/>
      <c r="L1223" s="160"/>
      <c r="M1223" s="160"/>
      <c r="N1223" s="160"/>
      <c r="O1223" s="160"/>
      <c r="P1223" s="160"/>
      <c r="Q1223" s="160"/>
      <c r="R1223" s="160"/>
      <c r="S1223" s="160"/>
      <c r="T1223" s="160"/>
      <c r="U1223" s="160"/>
      <c r="V1223" s="160"/>
      <c r="W1223" s="160"/>
      <c r="X1223" s="160"/>
      <c r="Y1223" s="151"/>
      <c r="Z1223" s="151"/>
      <c r="AA1223" s="151"/>
      <c r="AB1223" s="151"/>
      <c r="AC1223" s="151"/>
      <c r="AD1223" s="151"/>
      <c r="AE1223" s="151"/>
      <c r="AF1223" s="151"/>
      <c r="AG1223" s="151" t="s">
        <v>190</v>
      </c>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row>
    <row r="1224" spans="1:60" outlineLevel="1" x14ac:dyDescent="0.25">
      <c r="A1224" s="158"/>
      <c r="B1224" s="159"/>
      <c r="C1224" s="271" t="s">
        <v>825</v>
      </c>
      <c r="D1224" s="272"/>
      <c r="E1224" s="272"/>
      <c r="F1224" s="272"/>
      <c r="G1224" s="272"/>
      <c r="H1224" s="160"/>
      <c r="I1224" s="160"/>
      <c r="J1224" s="160"/>
      <c r="K1224" s="160"/>
      <c r="L1224" s="160"/>
      <c r="M1224" s="160"/>
      <c r="N1224" s="160"/>
      <c r="O1224" s="160"/>
      <c r="P1224" s="160"/>
      <c r="Q1224" s="160"/>
      <c r="R1224" s="160"/>
      <c r="S1224" s="160"/>
      <c r="T1224" s="160"/>
      <c r="U1224" s="160"/>
      <c r="V1224" s="160"/>
      <c r="W1224" s="160"/>
      <c r="X1224" s="160"/>
      <c r="Y1224" s="151"/>
      <c r="Z1224" s="151"/>
      <c r="AA1224" s="151"/>
      <c r="AB1224" s="151"/>
      <c r="AC1224" s="151"/>
      <c r="AD1224" s="151"/>
      <c r="AE1224" s="151"/>
      <c r="AF1224" s="151"/>
      <c r="AG1224" s="151" t="s">
        <v>190</v>
      </c>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row>
    <row r="1225" spans="1:60" outlineLevel="1" x14ac:dyDescent="0.25">
      <c r="A1225" s="158"/>
      <c r="B1225" s="159"/>
      <c r="C1225" s="271" t="s">
        <v>734</v>
      </c>
      <c r="D1225" s="272"/>
      <c r="E1225" s="272"/>
      <c r="F1225" s="272"/>
      <c r="G1225" s="272"/>
      <c r="H1225" s="160"/>
      <c r="I1225" s="160"/>
      <c r="J1225" s="160"/>
      <c r="K1225" s="160"/>
      <c r="L1225" s="160"/>
      <c r="M1225" s="160"/>
      <c r="N1225" s="160"/>
      <c r="O1225" s="160"/>
      <c r="P1225" s="160"/>
      <c r="Q1225" s="160"/>
      <c r="R1225" s="160"/>
      <c r="S1225" s="160"/>
      <c r="T1225" s="160"/>
      <c r="U1225" s="160"/>
      <c r="V1225" s="160"/>
      <c r="W1225" s="160"/>
      <c r="X1225" s="160"/>
      <c r="Y1225" s="151"/>
      <c r="Z1225" s="151"/>
      <c r="AA1225" s="151"/>
      <c r="AB1225" s="151"/>
      <c r="AC1225" s="151"/>
      <c r="AD1225" s="151"/>
      <c r="AE1225" s="151"/>
      <c r="AF1225" s="151"/>
      <c r="AG1225" s="151" t="s">
        <v>190</v>
      </c>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row>
    <row r="1226" spans="1:60" outlineLevel="1" x14ac:dyDescent="0.25">
      <c r="A1226" s="158"/>
      <c r="B1226" s="159"/>
      <c r="C1226" s="271" t="s">
        <v>735</v>
      </c>
      <c r="D1226" s="272"/>
      <c r="E1226" s="272"/>
      <c r="F1226" s="272"/>
      <c r="G1226" s="272"/>
      <c r="H1226" s="160"/>
      <c r="I1226" s="160"/>
      <c r="J1226" s="160"/>
      <c r="K1226" s="160"/>
      <c r="L1226" s="160"/>
      <c r="M1226" s="160"/>
      <c r="N1226" s="160"/>
      <c r="O1226" s="160"/>
      <c r="P1226" s="160"/>
      <c r="Q1226" s="160"/>
      <c r="R1226" s="160"/>
      <c r="S1226" s="160"/>
      <c r="T1226" s="160"/>
      <c r="U1226" s="160"/>
      <c r="V1226" s="160"/>
      <c r="W1226" s="160"/>
      <c r="X1226" s="160"/>
      <c r="Y1226" s="151"/>
      <c r="Z1226" s="151"/>
      <c r="AA1226" s="151"/>
      <c r="AB1226" s="151"/>
      <c r="AC1226" s="151"/>
      <c r="AD1226" s="151"/>
      <c r="AE1226" s="151"/>
      <c r="AF1226" s="151"/>
      <c r="AG1226" s="151" t="s">
        <v>190</v>
      </c>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row>
    <row r="1227" spans="1:60" outlineLevel="1" x14ac:dyDescent="0.25">
      <c r="A1227" s="158"/>
      <c r="B1227" s="159"/>
      <c r="C1227" s="271" t="s">
        <v>736</v>
      </c>
      <c r="D1227" s="272"/>
      <c r="E1227" s="272"/>
      <c r="F1227" s="272"/>
      <c r="G1227" s="272"/>
      <c r="H1227" s="160"/>
      <c r="I1227" s="160"/>
      <c r="J1227" s="160"/>
      <c r="K1227" s="160"/>
      <c r="L1227" s="160"/>
      <c r="M1227" s="160"/>
      <c r="N1227" s="160"/>
      <c r="O1227" s="160"/>
      <c r="P1227" s="160"/>
      <c r="Q1227" s="160"/>
      <c r="R1227" s="160"/>
      <c r="S1227" s="160"/>
      <c r="T1227" s="160"/>
      <c r="U1227" s="160"/>
      <c r="V1227" s="160"/>
      <c r="W1227" s="160"/>
      <c r="X1227" s="160"/>
      <c r="Y1227" s="151"/>
      <c r="Z1227" s="151"/>
      <c r="AA1227" s="151"/>
      <c r="AB1227" s="151"/>
      <c r="AC1227" s="151"/>
      <c r="AD1227" s="151"/>
      <c r="AE1227" s="151"/>
      <c r="AF1227" s="151"/>
      <c r="AG1227" s="151" t="s">
        <v>190</v>
      </c>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84" t="str">
        <f>C1227</f>
        <v>- 2x vrchní matný černý fermežový grafitový nátěr (před úplným zaschnutím „přeleštit“ jemným kartáčkem)</v>
      </c>
      <c r="BB1227" s="151"/>
      <c r="BC1227" s="151"/>
      <c r="BD1227" s="151"/>
      <c r="BE1227" s="151"/>
      <c r="BF1227" s="151"/>
      <c r="BG1227" s="151"/>
      <c r="BH1227" s="151"/>
    </row>
    <row r="1228" spans="1:60" outlineLevel="1" x14ac:dyDescent="0.25">
      <c r="A1228" s="177">
        <v>111</v>
      </c>
      <c r="B1228" s="178" t="s">
        <v>826</v>
      </c>
      <c r="C1228" s="187" t="s">
        <v>827</v>
      </c>
      <c r="D1228" s="179" t="s">
        <v>255</v>
      </c>
      <c r="E1228" s="180">
        <v>1</v>
      </c>
      <c r="F1228" s="181">
        <v>240</v>
      </c>
      <c r="G1228" s="182">
        <f>ROUND(E1228*F1228,2)</f>
        <v>240</v>
      </c>
      <c r="H1228" s="181"/>
      <c r="I1228" s="182">
        <f>ROUND(E1228*H1228,2)</f>
        <v>0</v>
      </c>
      <c r="J1228" s="181"/>
      <c r="K1228" s="182">
        <f>ROUND(E1228*J1228,2)</f>
        <v>0</v>
      </c>
      <c r="L1228" s="182">
        <v>21</v>
      </c>
      <c r="M1228" s="182">
        <f>G1228*(1+L1228/100)</f>
        <v>290.39999999999998</v>
      </c>
      <c r="N1228" s="182">
        <v>1E-3</v>
      </c>
      <c r="O1228" s="182">
        <f>ROUND(E1228*N1228,2)</f>
        <v>0</v>
      </c>
      <c r="P1228" s="182">
        <v>0</v>
      </c>
      <c r="Q1228" s="182">
        <f>ROUND(E1228*P1228,2)</f>
        <v>0</v>
      </c>
      <c r="R1228" s="182"/>
      <c r="S1228" s="182" t="s">
        <v>277</v>
      </c>
      <c r="T1228" s="183" t="s">
        <v>186</v>
      </c>
      <c r="U1228" s="160">
        <v>0</v>
      </c>
      <c r="V1228" s="160">
        <f>ROUND(E1228*U1228,2)</f>
        <v>0</v>
      </c>
      <c r="W1228" s="160"/>
      <c r="X1228" s="160" t="s">
        <v>310</v>
      </c>
      <c r="Y1228" s="151"/>
      <c r="Z1228" s="151"/>
      <c r="AA1228" s="151"/>
      <c r="AB1228" s="151"/>
      <c r="AC1228" s="151"/>
      <c r="AD1228" s="151"/>
      <c r="AE1228" s="151"/>
      <c r="AF1228" s="151"/>
      <c r="AG1228" s="151" t="s">
        <v>311</v>
      </c>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row>
    <row r="1229" spans="1:60" outlineLevel="1" x14ac:dyDescent="0.25">
      <c r="A1229" s="158"/>
      <c r="B1229" s="159"/>
      <c r="C1229" s="260" t="s">
        <v>828</v>
      </c>
      <c r="D1229" s="261"/>
      <c r="E1229" s="261"/>
      <c r="F1229" s="261"/>
      <c r="G1229" s="261"/>
      <c r="H1229" s="160"/>
      <c r="I1229" s="160"/>
      <c r="J1229" s="160"/>
      <c r="K1229" s="160"/>
      <c r="L1229" s="160"/>
      <c r="M1229" s="160"/>
      <c r="N1229" s="160"/>
      <c r="O1229" s="160"/>
      <c r="P1229" s="160"/>
      <c r="Q1229" s="160"/>
      <c r="R1229" s="160"/>
      <c r="S1229" s="160"/>
      <c r="T1229" s="160"/>
      <c r="U1229" s="160"/>
      <c r="V1229" s="160"/>
      <c r="W1229" s="160"/>
      <c r="X1229" s="160"/>
      <c r="Y1229" s="151"/>
      <c r="Z1229" s="151"/>
      <c r="AA1229" s="151"/>
      <c r="AB1229" s="151"/>
      <c r="AC1229" s="151"/>
      <c r="AD1229" s="151"/>
      <c r="AE1229" s="151"/>
      <c r="AF1229" s="151"/>
      <c r="AG1229" s="151" t="s">
        <v>190</v>
      </c>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84" t="str">
        <f>C1229</f>
        <v>1.NP - přízemí, popis prvku a návrh na jeho opravu nebo restaurování viz  D1.1.9 Tabulky kovářských a zámečnických prvků</v>
      </c>
      <c r="BB1229" s="151"/>
      <c r="BC1229" s="151"/>
      <c r="BD1229" s="151"/>
      <c r="BE1229" s="151"/>
      <c r="BF1229" s="151"/>
      <c r="BG1229" s="151"/>
      <c r="BH1229" s="151"/>
    </row>
    <row r="1230" spans="1:60" outlineLevel="1" x14ac:dyDescent="0.25">
      <c r="A1230" s="158"/>
      <c r="B1230" s="159"/>
      <c r="C1230" s="192" t="s">
        <v>204</v>
      </c>
      <c r="D1230" s="161"/>
      <c r="E1230" s="162"/>
      <c r="F1230" s="163"/>
      <c r="G1230" s="163"/>
      <c r="H1230" s="160"/>
      <c r="I1230" s="160"/>
      <c r="J1230" s="160"/>
      <c r="K1230" s="160"/>
      <c r="L1230" s="160"/>
      <c r="M1230" s="160"/>
      <c r="N1230" s="160"/>
      <c r="O1230" s="160"/>
      <c r="P1230" s="160"/>
      <c r="Q1230" s="160"/>
      <c r="R1230" s="160"/>
      <c r="S1230" s="160"/>
      <c r="T1230" s="160"/>
      <c r="U1230" s="160"/>
      <c r="V1230" s="160"/>
      <c r="W1230" s="160"/>
      <c r="X1230" s="160"/>
      <c r="Y1230" s="151"/>
      <c r="Z1230" s="151"/>
      <c r="AA1230" s="151"/>
      <c r="AB1230" s="151"/>
      <c r="AC1230" s="151"/>
      <c r="AD1230" s="151"/>
      <c r="AE1230" s="151"/>
      <c r="AF1230" s="151"/>
      <c r="AG1230" s="151" t="s">
        <v>190</v>
      </c>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row>
    <row r="1231" spans="1:60" outlineLevel="1" x14ac:dyDescent="0.25">
      <c r="A1231" s="158"/>
      <c r="B1231" s="159"/>
      <c r="C1231" s="271" t="s">
        <v>313</v>
      </c>
      <c r="D1231" s="272"/>
      <c r="E1231" s="272"/>
      <c r="F1231" s="272"/>
      <c r="G1231" s="272"/>
      <c r="H1231" s="160"/>
      <c r="I1231" s="160"/>
      <c r="J1231" s="160"/>
      <c r="K1231" s="160"/>
      <c r="L1231" s="160"/>
      <c r="M1231" s="160"/>
      <c r="N1231" s="160"/>
      <c r="O1231" s="160"/>
      <c r="P1231" s="160"/>
      <c r="Q1231" s="160"/>
      <c r="R1231" s="160"/>
      <c r="S1231" s="160"/>
      <c r="T1231" s="160"/>
      <c r="U1231" s="160"/>
      <c r="V1231" s="160"/>
      <c r="W1231" s="160"/>
      <c r="X1231" s="160"/>
      <c r="Y1231" s="151"/>
      <c r="Z1231" s="151"/>
      <c r="AA1231" s="151"/>
      <c r="AB1231" s="151"/>
      <c r="AC1231" s="151"/>
      <c r="AD1231" s="151"/>
      <c r="AE1231" s="151"/>
      <c r="AF1231" s="151"/>
      <c r="AG1231" s="151" t="s">
        <v>190</v>
      </c>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row>
    <row r="1232" spans="1:60" outlineLevel="1" x14ac:dyDescent="0.25">
      <c r="A1232" s="158"/>
      <c r="B1232" s="159"/>
      <c r="C1232" s="271" t="s">
        <v>1005</v>
      </c>
      <c r="D1232" s="272"/>
      <c r="E1232" s="272"/>
      <c r="F1232" s="272"/>
      <c r="G1232" s="272"/>
      <c r="H1232" s="160"/>
      <c r="I1232" s="160"/>
      <c r="J1232" s="160"/>
      <c r="K1232" s="160"/>
      <c r="L1232" s="160"/>
      <c r="M1232" s="160"/>
      <c r="N1232" s="160"/>
      <c r="O1232" s="160"/>
      <c r="P1232" s="160"/>
      <c r="Q1232" s="160"/>
      <c r="R1232" s="160"/>
      <c r="S1232" s="160"/>
      <c r="T1232" s="160"/>
      <c r="U1232" s="160"/>
      <c r="V1232" s="160"/>
      <c r="W1232" s="160"/>
      <c r="X1232" s="160"/>
      <c r="Y1232" s="151"/>
      <c r="Z1232" s="151"/>
      <c r="AA1232" s="151"/>
      <c r="AB1232" s="151"/>
      <c r="AC1232" s="151"/>
      <c r="AD1232" s="151"/>
      <c r="AE1232" s="151"/>
      <c r="AF1232" s="151"/>
      <c r="AG1232" s="151" t="s">
        <v>190</v>
      </c>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84" t="str">
        <f>C1232</f>
        <v>Kovaná vertikálně umístěná závlač (1100/50/10 mm) táhla pomocného vazníku v JZ koutě místnosti SK_101, nad podestou schodiště (nefunkční)</v>
      </c>
      <c r="BB1232" s="151"/>
      <c r="BC1232" s="151"/>
      <c r="BD1232" s="151"/>
      <c r="BE1232" s="151"/>
      <c r="BF1232" s="151"/>
      <c r="BG1232" s="151"/>
      <c r="BH1232" s="151"/>
    </row>
    <row r="1233" spans="1:60" outlineLevel="1" x14ac:dyDescent="0.25">
      <c r="A1233" s="158"/>
      <c r="B1233" s="159"/>
      <c r="C1233" s="192" t="s">
        <v>204</v>
      </c>
      <c r="D1233" s="161"/>
      <c r="E1233" s="162"/>
      <c r="F1233" s="163"/>
      <c r="G1233" s="163"/>
      <c r="H1233" s="160"/>
      <c r="I1233" s="160"/>
      <c r="J1233" s="160"/>
      <c r="K1233" s="160"/>
      <c r="L1233" s="160"/>
      <c r="M1233" s="160"/>
      <c r="N1233" s="160"/>
      <c r="O1233" s="160"/>
      <c r="P1233" s="160"/>
      <c r="Q1233" s="160"/>
      <c r="R1233" s="160"/>
      <c r="S1233" s="160"/>
      <c r="T1233" s="160"/>
      <c r="U1233" s="160"/>
      <c r="V1233" s="160"/>
      <c r="W1233" s="160"/>
      <c r="X1233" s="160"/>
      <c r="Y1233" s="151"/>
      <c r="Z1233" s="151"/>
      <c r="AA1233" s="151"/>
      <c r="AB1233" s="151"/>
      <c r="AC1233" s="151"/>
      <c r="AD1233" s="151"/>
      <c r="AE1233" s="151"/>
      <c r="AF1233" s="151"/>
      <c r="AG1233" s="151" t="s">
        <v>190</v>
      </c>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row>
    <row r="1234" spans="1:60" outlineLevel="1" x14ac:dyDescent="0.25">
      <c r="A1234" s="158"/>
      <c r="B1234" s="159"/>
      <c r="C1234" s="271" t="s">
        <v>315</v>
      </c>
      <c r="D1234" s="272"/>
      <c r="E1234" s="272"/>
      <c r="F1234" s="272"/>
      <c r="G1234" s="272"/>
      <c r="H1234" s="160"/>
      <c r="I1234" s="160"/>
      <c r="J1234" s="160"/>
      <c r="K1234" s="160"/>
      <c r="L1234" s="160"/>
      <c r="M1234" s="160"/>
      <c r="N1234" s="160"/>
      <c r="O1234" s="160"/>
      <c r="P1234" s="160"/>
      <c r="Q1234" s="160"/>
      <c r="R1234" s="160"/>
      <c r="S1234" s="160"/>
      <c r="T1234" s="160"/>
      <c r="U1234" s="160"/>
      <c r="V1234" s="160"/>
      <c r="W1234" s="160"/>
      <c r="X1234" s="160"/>
      <c r="Y1234" s="151"/>
      <c r="Z1234" s="151"/>
      <c r="AA1234" s="151"/>
      <c r="AB1234" s="151"/>
      <c r="AC1234" s="151"/>
      <c r="AD1234" s="151"/>
      <c r="AE1234" s="151"/>
      <c r="AF1234" s="151"/>
      <c r="AG1234" s="151" t="s">
        <v>190</v>
      </c>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row>
    <row r="1235" spans="1:60" outlineLevel="1" x14ac:dyDescent="0.25">
      <c r="A1235" s="158"/>
      <c r="B1235" s="159"/>
      <c r="C1235" s="271" t="s">
        <v>1006</v>
      </c>
      <c r="D1235" s="272"/>
      <c r="E1235" s="272"/>
      <c r="F1235" s="272"/>
      <c r="G1235" s="272"/>
      <c r="H1235" s="160"/>
      <c r="I1235" s="160"/>
      <c r="J1235" s="160"/>
      <c r="K1235" s="160"/>
      <c r="L1235" s="160"/>
      <c r="M1235" s="160"/>
      <c r="N1235" s="160"/>
      <c r="O1235" s="160"/>
      <c r="P1235" s="160"/>
      <c r="Q1235" s="160"/>
      <c r="R1235" s="160"/>
      <c r="S1235" s="160"/>
      <c r="T1235" s="160"/>
      <c r="U1235" s="160"/>
      <c r="V1235" s="160"/>
      <c r="W1235" s="160"/>
      <c r="X1235" s="160"/>
      <c r="Y1235" s="151"/>
      <c r="Z1235" s="151"/>
      <c r="AA1235" s="151"/>
      <c r="AB1235" s="151"/>
      <c r="AC1235" s="151"/>
      <c r="AD1235" s="151"/>
      <c r="AE1235" s="151"/>
      <c r="AF1235" s="151"/>
      <c r="AG1235" s="151" t="s">
        <v>190</v>
      </c>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84" t="str">
        <f>C1235</f>
        <v>Povrchová úprava nedochovaná, povrch zkorodovaný bez zásadního úbytku materiálu se stopami vápenného nátěru.</v>
      </c>
      <c r="BB1235" s="151"/>
      <c r="BC1235" s="151"/>
      <c r="BD1235" s="151"/>
      <c r="BE1235" s="151"/>
      <c r="BF1235" s="151"/>
      <c r="BG1235" s="151"/>
      <c r="BH1235" s="151"/>
    </row>
    <row r="1236" spans="1:60" outlineLevel="1" x14ac:dyDescent="0.25">
      <c r="A1236" s="158"/>
      <c r="B1236" s="159"/>
      <c r="C1236" s="192" t="s">
        <v>204</v>
      </c>
      <c r="D1236" s="161"/>
      <c r="E1236" s="162"/>
      <c r="F1236" s="163"/>
      <c r="G1236" s="163"/>
      <c r="H1236" s="160"/>
      <c r="I1236" s="160"/>
      <c r="J1236" s="160"/>
      <c r="K1236" s="160"/>
      <c r="L1236" s="160"/>
      <c r="M1236" s="160"/>
      <c r="N1236" s="160"/>
      <c r="O1236" s="160"/>
      <c r="P1236" s="160"/>
      <c r="Q1236" s="160"/>
      <c r="R1236" s="160"/>
      <c r="S1236" s="160"/>
      <c r="T1236" s="160"/>
      <c r="U1236" s="160"/>
      <c r="V1236" s="160"/>
      <c r="W1236" s="160"/>
      <c r="X1236" s="160"/>
      <c r="Y1236" s="151"/>
      <c r="Z1236" s="151"/>
      <c r="AA1236" s="151"/>
      <c r="AB1236" s="151"/>
      <c r="AC1236" s="151"/>
      <c r="AD1236" s="151"/>
      <c r="AE1236" s="151"/>
      <c r="AF1236" s="151"/>
      <c r="AG1236" s="151" t="s">
        <v>190</v>
      </c>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row>
    <row r="1237" spans="1:60" outlineLevel="1" x14ac:dyDescent="0.25">
      <c r="A1237" s="158"/>
      <c r="B1237" s="159"/>
      <c r="C1237" s="271" t="s">
        <v>317</v>
      </c>
      <c r="D1237" s="272"/>
      <c r="E1237" s="272"/>
      <c r="F1237" s="272"/>
      <c r="G1237" s="272"/>
      <c r="H1237" s="160"/>
      <c r="I1237" s="160"/>
      <c r="J1237" s="160"/>
      <c r="K1237" s="160"/>
      <c r="L1237" s="160"/>
      <c r="M1237" s="160"/>
      <c r="N1237" s="160"/>
      <c r="O1237" s="160"/>
      <c r="P1237" s="160"/>
      <c r="Q1237" s="160"/>
      <c r="R1237" s="160"/>
      <c r="S1237" s="160"/>
      <c r="T1237" s="160"/>
      <c r="U1237" s="160"/>
      <c r="V1237" s="160"/>
      <c r="W1237" s="160"/>
      <c r="X1237" s="160"/>
      <c r="Y1237" s="151"/>
      <c r="Z1237" s="151"/>
      <c r="AA1237" s="151"/>
      <c r="AB1237" s="151"/>
      <c r="AC1237" s="151"/>
      <c r="AD1237" s="151"/>
      <c r="AE1237" s="151"/>
      <c r="AF1237" s="151"/>
      <c r="AG1237" s="151" t="s">
        <v>190</v>
      </c>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row>
    <row r="1238" spans="1:60" ht="21" outlineLevel="1" x14ac:dyDescent="0.25">
      <c r="A1238" s="158"/>
      <c r="B1238" s="159"/>
      <c r="C1238" s="271" t="s">
        <v>318</v>
      </c>
      <c r="D1238" s="272"/>
      <c r="E1238" s="272"/>
      <c r="F1238" s="272"/>
      <c r="G1238" s="272"/>
      <c r="H1238" s="160"/>
      <c r="I1238" s="160"/>
      <c r="J1238" s="160"/>
      <c r="K1238" s="160"/>
      <c r="L1238" s="160"/>
      <c r="M1238" s="160"/>
      <c r="N1238" s="160"/>
      <c r="O1238" s="160"/>
      <c r="P1238" s="160"/>
      <c r="Q1238" s="160"/>
      <c r="R1238" s="160"/>
      <c r="S1238" s="160"/>
      <c r="T1238" s="160"/>
      <c r="U1238" s="160"/>
      <c r="V1238" s="160"/>
      <c r="W1238" s="160"/>
      <c r="X1238" s="160"/>
      <c r="Y1238" s="151"/>
      <c r="Z1238" s="151"/>
      <c r="AA1238" s="151"/>
      <c r="AB1238" s="151"/>
      <c r="AC1238" s="151"/>
      <c r="AD1238" s="151"/>
      <c r="AE1238" s="151"/>
      <c r="AF1238" s="151"/>
      <c r="AG1238" s="151" t="s">
        <v>190</v>
      </c>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84" t="str">
        <f>C1238</f>
        <v>Na místě bez demontáže, opatrné očištění povrchu od povrchové koroze, jinak bez úpravy (s ohledem na charakter interiéru ponechat se všemi stopami stáří).</v>
      </c>
      <c r="BB1238" s="151"/>
      <c r="BC1238" s="151"/>
      <c r="BD1238" s="151"/>
      <c r="BE1238" s="151"/>
      <c r="BF1238" s="151"/>
      <c r="BG1238" s="151"/>
      <c r="BH1238" s="151"/>
    </row>
    <row r="1239" spans="1:60" outlineLevel="1" x14ac:dyDescent="0.25">
      <c r="A1239" s="177">
        <v>112</v>
      </c>
      <c r="B1239" s="178" t="s">
        <v>829</v>
      </c>
      <c r="C1239" s="187" t="s">
        <v>830</v>
      </c>
      <c r="D1239" s="179" t="s">
        <v>255</v>
      </c>
      <c r="E1239" s="180">
        <v>2</v>
      </c>
      <c r="F1239" s="181">
        <v>120</v>
      </c>
      <c r="G1239" s="182">
        <f>ROUND(E1239*F1239,2)</f>
        <v>240</v>
      </c>
      <c r="H1239" s="181"/>
      <c r="I1239" s="182">
        <f>ROUND(E1239*H1239,2)</f>
        <v>0</v>
      </c>
      <c r="J1239" s="181"/>
      <c r="K1239" s="182">
        <f>ROUND(E1239*J1239,2)</f>
        <v>0</v>
      </c>
      <c r="L1239" s="182">
        <v>21</v>
      </c>
      <c r="M1239" s="182">
        <f>G1239*(1+L1239/100)</f>
        <v>290.39999999999998</v>
      </c>
      <c r="N1239" s="182">
        <v>0</v>
      </c>
      <c r="O1239" s="182">
        <f>ROUND(E1239*N1239,2)</f>
        <v>0</v>
      </c>
      <c r="P1239" s="182">
        <v>0</v>
      </c>
      <c r="Q1239" s="182">
        <f>ROUND(E1239*P1239,2)</f>
        <v>0</v>
      </c>
      <c r="R1239" s="182"/>
      <c r="S1239" s="182" t="s">
        <v>277</v>
      </c>
      <c r="T1239" s="183" t="s">
        <v>186</v>
      </c>
      <c r="U1239" s="160">
        <v>0</v>
      </c>
      <c r="V1239" s="160">
        <f>ROUND(E1239*U1239,2)</f>
        <v>0</v>
      </c>
      <c r="W1239" s="160"/>
      <c r="X1239" s="160" t="s">
        <v>310</v>
      </c>
      <c r="Y1239" s="151"/>
      <c r="Z1239" s="151"/>
      <c r="AA1239" s="151"/>
      <c r="AB1239" s="151"/>
      <c r="AC1239" s="151"/>
      <c r="AD1239" s="151"/>
      <c r="AE1239" s="151"/>
      <c r="AF1239" s="151"/>
      <c r="AG1239" s="151" t="s">
        <v>311</v>
      </c>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row>
    <row r="1240" spans="1:60" outlineLevel="1" x14ac:dyDescent="0.25">
      <c r="A1240" s="158"/>
      <c r="B1240" s="159"/>
      <c r="C1240" s="260" t="s">
        <v>828</v>
      </c>
      <c r="D1240" s="261"/>
      <c r="E1240" s="261"/>
      <c r="F1240" s="261"/>
      <c r="G1240" s="261"/>
      <c r="H1240" s="160"/>
      <c r="I1240" s="160"/>
      <c r="J1240" s="160"/>
      <c r="K1240" s="160"/>
      <c r="L1240" s="160"/>
      <c r="M1240" s="160"/>
      <c r="N1240" s="160"/>
      <c r="O1240" s="160"/>
      <c r="P1240" s="160"/>
      <c r="Q1240" s="160"/>
      <c r="R1240" s="160"/>
      <c r="S1240" s="160"/>
      <c r="T1240" s="160"/>
      <c r="U1240" s="160"/>
      <c r="V1240" s="160"/>
      <c r="W1240" s="160"/>
      <c r="X1240" s="160"/>
      <c r="Y1240" s="151"/>
      <c r="Z1240" s="151"/>
      <c r="AA1240" s="151"/>
      <c r="AB1240" s="151"/>
      <c r="AC1240" s="151"/>
      <c r="AD1240" s="151"/>
      <c r="AE1240" s="151"/>
      <c r="AF1240" s="151"/>
      <c r="AG1240" s="151" t="s">
        <v>190</v>
      </c>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84" t="str">
        <f>C1240</f>
        <v>1.NP - přízemí, popis prvku a návrh na jeho opravu nebo restaurování viz  D1.1.9 Tabulky kovářských a zámečnických prvků</v>
      </c>
      <c r="BB1240" s="151"/>
      <c r="BC1240" s="151"/>
      <c r="BD1240" s="151"/>
      <c r="BE1240" s="151"/>
      <c r="BF1240" s="151"/>
      <c r="BG1240" s="151"/>
      <c r="BH1240" s="151"/>
    </row>
    <row r="1241" spans="1:60" outlineLevel="1" x14ac:dyDescent="0.25">
      <c r="A1241" s="158"/>
      <c r="B1241" s="159"/>
      <c r="C1241" s="192" t="s">
        <v>204</v>
      </c>
      <c r="D1241" s="161"/>
      <c r="E1241" s="162"/>
      <c r="F1241" s="163"/>
      <c r="G1241" s="163"/>
      <c r="H1241" s="160"/>
      <c r="I1241" s="160"/>
      <c r="J1241" s="160"/>
      <c r="K1241" s="160"/>
      <c r="L1241" s="160"/>
      <c r="M1241" s="160"/>
      <c r="N1241" s="160"/>
      <c r="O1241" s="160"/>
      <c r="P1241" s="160"/>
      <c r="Q1241" s="160"/>
      <c r="R1241" s="160"/>
      <c r="S1241" s="160"/>
      <c r="T1241" s="160"/>
      <c r="U1241" s="160"/>
      <c r="V1241" s="160"/>
      <c r="W1241" s="160"/>
      <c r="X1241" s="160"/>
      <c r="Y1241" s="151"/>
      <c r="Z1241" s="151"/>
      <c r="AA1241" s="151"/>
      <c r="AB1241" s="151"/>
      <c r="AC1241" s="151"/>
      <c r="AD1241" s="151"/>
      <c r="AE1241" s="151"/>
      <c r="AF1241" s="151"/>
      <c r="AG1241" s="151" t="s">
        <v>190</v>
      </c>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row>
    <row r="1242" spans="1:60" outlineLevel="1" x14ac:dyDescent="0.25">
      <c r="A1242" s="158"/>
      <c r="B1242" s="159"/>
      <c r="C1242" s="271" t="s">
        <v>313</v>
      </c>
      <c r="D1242" s="272"/>
      <c r="E1242" s="272"/>
      <c r="F1242" s="272"/>
      <c r="G1242" s="272"/>
      <c r="H1242" s="160"/>
      <c r="I1242" s="160"/>
      <c r="J1242" s="160"/>
      <c r="K1242" s="160"/>
      <c r="L1242" s="160"/>
      <c r="M1242" s="160"/>
      <c r="N1242" s="160"/>
      <c r="O1242" s="160"/>
      <c r="P1242" s="160"/>
      <c r="Q1242" s="160"/>
      <c r="R1242" s="160"/>
      <c r="S1242" s="160"/>
      <c r="T1242" s="160"/>
      <c r="U1242" s="160"/>
      <c r="V1242" s="160"/>
      <c r="W1242" s="160"/>
      <c r="X1242" s="160"/>
      <c r="Y1242" s="151"/>
      <c r="Z1242" s="151"/>
      <c r="AA1242" s="151"/>
      <c r="AB1242" s="151"/>
      <c r="AC1242" s="151"/>
      <c r="AD1242" s="151"/>
      <c r="AE1242" s="151"/>
      <c r="AF1242" s="151"/>
      <c r="AG1242" s="151" t="s">
        <v>190</v>
      </c>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row>
    <row r="1243" spans="1:60" ht="21" outlineLevel="1" x14ac:dyDescent="0.25">
      <c r="A1243" s="158"/>
      <c r="B1243" s="159"/>
      <c r="C1243" s="271" t="s">
        <v>1007</v>
      </c>
      <c r="D1243" s="272"/>
      <c r="E1243" s="272"/>
      <c r="F1243" s="272"/>
      <c r="G1243" s="272"/>
      <c r="H1243" s="160"/>
      <c r="I1243" s="160"/>
      <c r="J1243" s="160"/>
      <c r="K1243" s="160"/>
      <c r="L1243" s="160"/>
      <c r="M1243" s="160"/>
      <c r="N1243" s="160"/>
      <c r="O1243" s="160"/>
      <c r="P1243" s="160"/>
      <c r="Q1243" s="160"/>
      <c r="R1243" s="160"/>
      <c r="S1243" s="160"/>
      <c r="T1243" s="160"/>
      <c r="U1243" s="160"/>
      <c r="V1243" s="160"/>
      <c r="W1243" s="160"/>
      <c r="X1243" s="160"/>
      <c r="Y1243" s="151"/>
      <c r="Z1243" s="151"/>
      <c r="AA1243" s="151"/>
      <c r="AB1243" s="151"/>
      <c r="AC1243" s="151"/>
      <c r="AD1243" s="151"/>
      <c r="AE1243" s="151"/>
      <c r="AF1243" s="151"/>
      <c r="AG1243" s="151" t="s">
        <v>190</v>
      </c>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84" t="str">
        <f>C1243</f>
        <v>Kované skoby (A, B) v místnosti SK_101 zatlučené do stěn obráceně dolů (2 ks); kovaná tyčovina 12/12 mm překovaná na profil 25/5 mm ohnutý do skoby</v>
      </c>
      <c r="BB1243" s="151"/>
      <c r="BC1243" s="151"/>
      <c r="BD1243" s="151"/>
      <c r="BE1243" s="151"/>
      <c r="BF1243" s="151"/>
      <c r="BG1243" s="151"/>
      <c r="BH1243" s="151"/>
    </row>
    <row r="1244" spans="1:60" outlineLevel="1" x14ac:dyDescent="0.25">
      <c r="A1244" s="158"/>
      <c r="B1244" s="159"/>
      <c r="C1244" s="192" t="s">
        <v>204</v>
      </c>
      <c r="D1244" s="161"/>
      <c r="E1244" s="162"/>
      <c r="F1244" s="163"/>
      <c r="G1244" s="163"/>
      <c r="H1244" s="160"/>
      <c r="I1244" s="160"/>
      <c r="J1244" s="160"/>
      <c r="K1244" s="160"/>
      <c r="L1244" s="160"/>
      <c r="M1244" s="160"/>
      <c r="N1244" s="160"/>
      <c r="O1244" s="160"/>
      <c r="P1244" s="160"/>
      <c r="Q1244" s="160"/>
      <c r="R1244" s="160"/>
      <c r="S1244" s="160"/>
      <c r="T1244" s="160"/>
      <c r="U1244" s="160"/>
      <c r="V1244" s="160"/>
      <c r="W1244" s="160"/>
      <c r="X1244" s="160"/>
      <c r="Y1244" s="151"/>
      <c r="Z1244" s="151"/>
      <c r="AA1244" s="151"/>
      <c r="AB1244" s="151"/>
      <c r="AC1244" s="151"/>
      <c r="AD1244" s="151"/>
      <c r="AE1244" s="151"/>
      <c r="AF1244" s="151"/>
      <c r="AG1244" s="151" t="s">
        <v>190</v>
      </c>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row>
    <row r="1245" spans="1:60" outlineLevel="1" x14ac:dyDescent="0.25">
      <c r="A1245" s="158"/>
      <c r="B1245" s="159"/>
      <c r="C1245" s="271" t="s">
        <v>315</v>
      </c>
      <c r="D1245" s="272"/>
      <c r="E1245" s="272"/>
      <c r="F1245" s="272"/>
      <c r="G1245" s="272"/>
      <c r="H1245" s="160"/>
      <c r="I1245" s="160"/>
      <c r="J1245" s="160"/>
      <c r="K1245" s="160"/>
      <c r="L1245" s="160"/>
      <c r="M1245" s="160"/>
      <c r="N1245" s="160"/>
      <c r="O1245" s="160"/>
      <c r="P1245" s="160"/>
      <c r="Q1245" s="160"/>
      <c r="R1245" s="160"/>
      <c r="S1245" s="160"/>
      <c r="T1245" s="160"/>
      <c r="U1245" s="160"/>
      <c r="V1245" s="160"/>
      <c r="W1245" s="160"/>
      <c r="X1245" s="160"/>
      <c r="Y1245" s="151"/>
      <c r="Z1245" s="151"/>
      <c r="AA1245" s="151"/>
      <c r="AB1245" s="151"/>
      <c r="AC1245" s="151"/>
      <c r="AD1245" s="151"/>
      <c r="AE1245" s="151"/>
      <c r="AF1245" s="151"/>
      <c r="AG1245" s="151" t="s">
        <v>190</v>
      </c>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c r="BG1245" s="151"/>
      <c r="BH1245" s="151"/>
    </row>
    <row r="1246" spans="1:60" outlineLevel="1" x14ac:dyDescent="0.25">
      <c r="A1246" s="158"/>
      <c r="B1246" s="159"/>
      <c r="C1246" s="271" t="s">
        <v>1006</v>
      </c>
      <c r="D1246" s="272"/>
      <c r="E1246" s="272"/>
      <c r="F1246" s="272"/>
      <c r="G1246" s="272"/>
      <c r="H1246" s="160"/>
      <c r="I1246" s="160"/>
      <c r="J1246" s="160"/>
      <c r="K1246" s="160"/>
      <c r="L1246" s="160"/>
      <c r="M1246" s="160"/>
      <c r="N1246" s="160"/>
      <c r="O1246" s="160"/>
      <c r="P1246" s="160"/>
      <c r="Q1246" s="160"/>
      <c r="R1246" s="160"/>
      <c r="S1246" s="160"/>
      <c r="T1246" s="160"/>
      <c r="U1246" s="160"/>
      <c r="V1246" s="160"/>
      <c r="W1246" s="160"/>
      <c r="X1246" s="160"/>
      <c r="Y1246" s="151"/>
      <c r="Z1246" s="151"/>
      <c r="AA1246" s="151"/>
      <c r="AB1246" s="151"/>
      <c r="AC1246" s="151"/>
      <c r="AD1246" s="151"/>
      <c r="AE1246" s="151"/>
      <c r="AF1246" s="151"/>
      <c r="AG1246" s="151" t="s">
        <v>190</v>
      </c>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84" t="str">
        <f>C1246</f>
        <v>Povrchová úprava nedochovaná, povrch zkorodovaný bez zásadního úbytku materiálu se stopami vápenného nátěru.</v>
      </c>
      <c r="BB1246" s="151"/>
      <c r="BC1246" s="151"/>
      <c r="BD1246" s="151"/>
      <c r="BE1246" s="151"/>
      <c r="BF1246" s="151"/>
      <c r="BG1246" s="151"/>
      <c r="BH1246" s="151"/>
    </row>
    <row r="1247" spans="1:60" outlineLevel="1" x14ac:dyDescent="0.25">
      <c r="A1247" s="158"/>
      <c r="B1247" s="159"/>
      <c r="C1247" s="192" t="s">
        <v>204</v>
      </c>
      <c r="D1247" s="161"/>
      <c r="E1247" s="162"/>
      <c r="F1247" s="163"/>
      <c r="G1247" s="163"/>
      <c r="H1247" s="160"/>
      <c r="I1247" s="160"/>
      <c r="J1247" s="160"/>
      <c r="K1247" s="160"/>
      <c r="L1247" s="160"/>
      <c r="M1247" s="160"/>
      <c r="N1247" s="160"/>
      <c r="O1247" s="160"/>
      <c r="P1247" s="160"/>
      <c r="Q1247" s="160"/>
      <c r="R1247" s="160"/>
      <c r="S1247" s="160"/>
      <c r="T1247" s="160"/>
      <c r="U1247" s="160"/>
      <c r="V1247" s="160"/>
      <c r="W1247" s="160"/>
      <c r="X1247" s="160"/>
      <c r="Y1247" s="151"/>
      <c r="Z1247" s="151"/>
      <c r="AA1247" s="151"/>
      <c r="AB1247" s="151"/>
      <c r="AC1247" s="151"/>
      <c r="AD1247" s="151"/>
      <c r="AE1247" s="151"/>
      <c r="AF1247" s="151"/>
      <c r="AG1247" s="151" t="s">
        <v>190</v>
      </c>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c r="BG1247" s="151"/>
      <c r="BH1247" s="151"/>
    </row>
    <row r="1248" spans="1:60" outlineLevel="1" x14ac:dyDescent="0.25">
      <c r="A1248" s="158"/>
      <c r="B1248" s="159"/>
      <c r="C1248" s="271" t="s">
        <v>317</v>
      </c>
      <c r="D1248" s="272"/>
      <c r="E1248" s="272"/>
      <c r="F1248" s="272"/>
      <c r="G1248" s="272"/>
      <c r="H1248" s="160"/>
      <c r="I1248" s="160"/>
      <c r="J1248" s="160"/>
      <c r="K1248" s="160"/>
      <c r="L1248" s="160"/>
      <c r="M1248" s="160"/>
      <c r="N1248" s="160"/>
      <c r="O1248" s="160"/>
      <c r="P1248" s="160"/>
      <c r="Q1248" s="160"/>
      <c r="R1248" s="160"/>
      <c r="S1248" s="160"/>
      <c r="T1248" s="160"/>
      <c r="U1248" s="160"/>
      <c r="V1248" s="160"/>
      <c r="W1248" s="160"/>
      <c r="X1248" s="160"/>
      <c r="Y1248" s="151"/>
      <c r="Z1248" s="151"/>
      <c r="AA1248" s="151"/>
      <c r="AB1248" s="151"/>
      <c r="AC1248" s="151"/>
      <c r="AD1248" s="151"/>
      <c r="AE1248" s="151"/>
      <c r="AF1248" s="151"/>
      <c r="AG1248" s="151" t="s">
        <v>190</v>
      </c>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c r="BG1248" s="151"/>
      <c r="BH1248" s="151"/>
    </row>
    <row r="1249" spans="1:60" ht="21" outlineLevel="1" x14ac:dyDescent="0.25">
      <c r="A1249" s="158"/>
      <c r="B1249" s="159"/>
      <c r="C1249" s="271" t="s">
        <v>318</v>
      </c>
      <c r="D1249" s="272"/>
      <c r="E1249" s="272"/>
      <c r="F1249" s="272"/>
      <c r="G1249" s="272"/>
      <c r="H1249" s="160"/>
      <c r="I1249" s="160"/>
      <c r="J1249" s="160"/>
      <c r="K1249" s="160"/>
      <c r="L1249" s="160"/>
      <c r="M1249" s="160"/>
      <c r="N1249" s="160"/>
      <c r="O1249" s="160"/>
      <c r="P1249" s="160"/>
      <c r="Q1249" s="160"/>
      <c r="R1249" s="160"/>
      <c r="S1249" s="160"/>
      <c r="T1249" s="160"/>
      <c r="U1249" s="160"/>
      <c r="V1249" s="160"/>
      <c r="W1249" s="160"/>
      <c r="X1249" s="160"/>
      <c r="Y1249" s="151"/>
      <c r="Z1249" s="151"/>
      <c r="AA1249" s="151"/>
      <c r="AB1249" s="151"/>
      <c r="AC1249" s="151"/>
      <c r="AD1249" s="151"/>
      <c r="AE1249" s="151"/>
      <c r="AF1249" s="151"/>
      <c r="AG1249" s="151" t="s">
        <v>190</v>
      </c>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84" t="str">
        <f>C1249</f>
        <v>Na místě bez demontáže, opatrné očištění povrchu od povrchové koroze, jinak bez úpravy (s ohledem na charakter interiéru ponechat se všemi stopami stáří).</v>
      </c>
      <c r="BB1249" s="151"/>
      <c r="BC1249" s="151"/>
      <c r="BD1249" s="151"/>
      <c r="BE1249" s="151"/>
      <c r="BF1249" s="151"/>
      <c r="BG1249" s="151"/>
      <c r="BH1249" s="151"/>
    </row>
    <row r="1250" spans="1:60" outlineLevel="1" x14ac:dyDescent="0.25">
      <c r="A1250" s="177">
        <v>113</v>
      </c>
      <c r="B1250" s="178" t="s">
        <v>831</v>
      </c>
      <c r="C1250" s="187" t="s">
        <v>832</v>
      </c>
      <c r="D1250" s="179" t="s">
        <v>255</v>
      </c>
      <c r="E1250" s="180">
        <v>1</v>
      </c>
      <c r="F1250" s="181">
        <v>240</v>
      </c>
      <c r="G1250" s="182">
        <f>ROUND(E1250*F1250,2)</f>
        <v>240</v>
      </c>
      <c r="H1250" s="181"/>
      <c r="I1250" s="182">
        <f>ROUND(E1250*H1250,2)</f>
        <v>0</v>
      </c>
      <c r="J1250" s="181"/>
      <c r="K1250" s="182">
        <f>ROUND(E1250*J1250,2)</f>
        <v>0</v>
      </c>
      <c r="L1250" s="182">
        <v>21</v>
      </c>
      <c r="M1250" s="182">
        <f>G1250*(1+L1250/100)</f>
        <v>290.39999999999998</v>
      </c>
      <c r="N1250" s="182">
        <v>0</v>
      </c>
      <c r="O1250" s="182">
        <f>ROUND(E1250*N1250,2)</f>
        <v>0</v>
      </c>
      <c r="P1250" s="182">
        <v>0</v>
      </c>
      <c r="Q1250" s="182">
        <f>ROUND(E1250*P1250,2)</f>
        <v>0</v>
      </c>
      <c r="R1250" s="182"/>
      <c r="S1250" s="182" t="s">
        <v>277</v>
      </c>
      <c r="T1250" s="183" t="s">
        <v>186</v>
      </c>
      <c r="U1250" s="160">
        <v>0</v>
      </c>
      <c r="V1250" s="160">
        <f>ROUND(E1250*U1250,2)</f>
        <v>0</v>
      </c>
      <c r="W1250" s="160"/>
      <c r="X1250" s="160" t="s">
        <v>310</v>
      </c>
      <c r="Y1250" s="151"/>
      <c r="Z1250" s="151"/>
      <c r="AA1250" s="151"/>
      <c r="AB1250" s="151"/>
      <c r="AC1250" s="151"/>
      <c r="AD1250" s="151"/>
      <c r="AE1250" s="151"/>
      <c r="AF1250" s="151"/>
      <c r="AG1250" s="151" t="s">
        <v>311</v>
      </c>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c r="BG1250" s="151"/>
      <c r="BH1250" s="151"/>
    </row>
    <row r="1251" spans="1:60" outlineLevel="1" x14ac:dyDescent="0.25">
      <c r="A1251" s="158"/>
      <c r="B1251" s="159"/>
      <c r="C1251" s="260" t="s">
        <v>828</v>
      </c>
      <c r="D1251" s="261"/>
      <c r="E1251" s="261"/>
      <c r="F1251" s="261"/>
      <c r="G1251" s="261"/>
      <c r="H1251" s="160"/>
      <c r="I1251" s="160"/>
      <c r="J1251" s="160"/>
      <c r="K1251" s="160"/>
      <c r="L1251" s="160"/>
      <c r="M1251" s="160"/>
      <c r="N1251" s="160"/>
      <c r="O1251" s="160"/>
      <c r="P1251" s="160"/>
      <c r="Q1251" s="160"/>
      <c r="R1251" s="160"/>
      <c r="S1251" s="160"/>
      <c r="T1251" s="160"/>
      <c r="U1251" s="160"/>
      <c r="V1251" s="160"/>
      <c r="W1251" s="160"/>
      <c r="X1251" s="160"/>
      <c r="Y1251" s="151"/>
      <c r="Z1251" s="151"/>
      <c r="AA1251" s="151"/>
      <c r="AB1251" s="151"/>
      <c r="AC1251" s="151"/>
      <c r="AD1251" s="151"/>
      <c r="AE1251" s="151"/>
      <c r="AF1251" s="151"/>
      <c r="AG1251" s="151" t="s">
        <v>190</v>
      </c>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84" t="str">
        <f>C1251</f>
        <v>1.NP - přízemí, popis prvku a návrh na jeho opravu nebo restaurování viz  D1.1.9 Tabulky kovářských a zámečnických prvků</v>
      </c>
      <c r="BB1251" s="151"/>
      <c r="BC1251" s="151"/>
      <c r="BD1251" s="151"/>
      <c r="BE1251" s="151"/>
      <c r="BF1251" s="151"/>
      <c r="BG1251" s="151"/>
      <c r="BH1251" s="151"/>
    </row>
    <row r="1252" spans="1:60" outlineLevel="1" x14ac:dyDescent="0.25">
      <c r="A1252" s="158"/>
      <c r="B1252" s="159"/>
      <c r="C1252" s="192" t="s">
        <v>204</v>
      </c>
      <c r="D1252" s="161"/>
      <c r="E1252" s="162"/>
      <c r="F1252" s="163"/>
      <c r="G1252" s="163"/>
      <c r="H1252" s="160"/>
      <c r="I1252" s="160"/>
      <c r="J1252" s="160"/>
      <c r="K1252" s="160"/>
      <c r="L1252" s="160"/>
      <c r="M1252" s="160"/>
      <c r="N1252" s="160"/>
      <c r="O1252" s="160"/>
      <c r="P1252" s="160"/>
      <c r="Q1252" s="160"/>
      <c r="R1252" s="160"/>
      <c r="S1252" s="160"/>
      <c r="T1252" s="160"/>
      <c r="U1252" s="160"/>
      <c r="V1252" s="160"/>
      <c r="W1252" s="160"/>
      <c r="X1252" s="160"/>
      <c r="Y1252" s="151"/>
      <c r="Z1252" s="151"/>
      <c r="AA1252" s="151"/>
      <c r="AB1252" s="151"/>
      <c r="AC1252" s="151"/>
      <c r="AD1252" s="151"/>
      <c r="AE1252" s="151"/>
      <c r="AF1252" s="151"/>
      <c r="AG1252" s="151" t="s">
        <v>190</v>
      </c>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c r="BG1252" s="151"/>
      <c r="BH1252" s="151"/>
    </row>
    <row r="1253" spans="1:60" outlineLevel="1" x14ac:dyDescent="0.25">
      <c r="A1253" s="158"/>
      <c r="B1253" s="159"/>
      <c r="C1253" s="271" t="s">
        <v>313</v>
      </c>
      <c r="D1253" s="272"/>
      <c r="E1253" s="272"/>
      <c r="F1253" s="272"/>
      <c r="G1253" s="272"/>
      <c r="H1253" s="160"/>
      <c r="I1253" s="160"/>
      <c r="J1253" s="160"/>
      <c r="K1253" s="160"/>
      <c r="L1253" s="160"/>
      <c r="M1253" s="160"/>
      <c r="N1253" s="160"/>
      <c r="O1253" s="160"/>
      <c r="P1253" s="160"/>
      <c r="Q1253" s="160"/>
      <c r="R1253" s="160"/>
      <c r="S1253" s="160"/>
      <c r="T1253" s="160"/>
      <c r="U1253" s="160"/>
      <c r="V1253" s="160"/>
      <c r="W1253" s="160"/>
      <c r="X1253" s="160"/>
      <c r="Y1253" s="151"/>
      <c r="Z1253" s="151"/>
      <c r="AA1253" s="151"/>
      <c r="AB1253" s="151"/>
      <c r="AC1253" s="151"/>
      <c r="AD1253" s="151"/>
      <c r="AE1253" s="151"/>
      <c r="AF1253" s="151"/>
      <c r="AG1253" s="151" t="s">
        <v>190</v>
      </c>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c r="BG1253" s="151"/>
      <c r="BH1253" s="151"/>
    </row>
    <row r="1254" spans="1:60" outlineLevel="1" x14ac:dyDescent="0.25">
      <c r="A1254" s="158"/>
      <c r="B1254" s="159"/>
      <c r="C1254" s="271" t="s">
        <v>1008</v>
      </c>
      <c r="D1254" s="272"/>
      <c r="E1254" s="272"/>
      <c r="F1254" s="272"/>
      <c r="G1254" s="272"/>
      <c r="H1254" s="160"/>
      <c r="I1254" s="160"/>
      <c r="J1254" s="160"/>
      <c r="K1254" s="160"/>
      <c r="L1254" s="160"/>
      <c r="M1254" s="160"/>
      <c r="N1254" s="160"/>
      <c r="O1254" s="160"/>
      <c r="P1254" s="160"/>
      <c r="Q1254" s="160"/>
      <c r="R1254" s="160"/>
      <c r="S1254" s="160"/>
      <c r="T1254" s="160"/>
      <c r="U1254" s="160"/>
      <c r="V1254" s="160"/>
      <c r="W1254" s="160"/>
      <c r="X1254" s="160"/>
      <c r="Y1254" s="151"/>
      <c r="Z1254" s="151"/>
      <c r="AA1254" s="151"/>
      <c r="AB1254" s="151"/>
      <c r="AC1254" s="151"/>
      <c r="AD1254" s="151"/>
      <c r="AE1254" s="151"/>
      <c r="AF1254" s="151"/>
      <c r="AG1254" s="151" t="s">
        <v>190</v>
      </c>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84" t="str">
        <f>C1254</f>
        <v>Kovaný hák na stropě místnosti DJ_102 (dl. cca 350 mm) přibitý čtyřmi kovanými hřeby ke stropnímu trámu</v>
      </c>
      <c r="BB1254" s="151"/>
      <c r="BC1254" s="151"/>
      <c r="BD1254" s="151"/>
      <c r="BE1254" s="151"/>
      <c r="BF1254" s="151"/>
      <c r="BG1254" s="151"/>
      <c r="BH1254" s="151"/>
    </row>
    <row r="1255" spans="1:60" outlineLevel="1" x14ac:dyDescent="0.25">
      <c r="A1255" s="158"/>
      <c r="B1255" s="159"/>
      <c r="C1255" s="271" t="s">
        <v>1009</v>
      </c>
      <c r="D1255" s="272"/>
      <c r="E1255" s="272"/>
      <c r="F1255" s="272"/>
      <c r="G1255" s="272"/>
      <c r="H1255" s="160"/>
      <c r="I1255" s="160"/>
      <c r="J1255" s="160"/>
      <c r="K1255" s="160"/>
      <c r="L1255" s="160"/>
      <c r="M1255" s="160"/>
      <c r="N1255" s="160"/>
      <c r="O1255" s="160"/>
      <c r="P1255" s="160"/>
      <c r="Q1255" s="160"/>
      <c r="R1255" s="160"/>
      <c r="S1255" s="160"/>
      <c r="T1255" s="160"/>
      <c r="U1255" s="160"/>
      <c r="V1255" s="160"/>
      <c r="W1255" s="160"/>
      <c r="X1255" s="160"/>
      <c r="Y1255" s="151"/>
      <c r="Z1255" s="151"/>
      <c r="AA1255" s="151"/>
      <c r="AB1255" s="151"/>
      <c r="AC1255" s="151"/>
      <c r="AD1255" s="151"/>
      <c r="AE1255" s="151"/>
      <c r="AF1255" s="151"/>
      <c r="AG1255" s="151" t="s">
        <v>190</v>
      </c>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84" t="str">
        <f>C1255</f>
        <v>Výchozí materiál: pásová ocel 50/6 mm osazená na kónický profil 35/8 mm – 8/8 mm, v zakončení vykovaný hák.</v>
      </c>
      <c r="BB1255" s="151"/>
      <c r="BC1255" s="151"/>
      <c r="BD1255" s="151"/>
      <c r="BE1255" s="151"/>
      <c r="BF1255" s="151"/>
      <c r="BG1255" s="151"/>
      <c r="BH1255" s="151"/>
    </row>
    <row r="1256" spans="1:60" outlineLevel="1" x14ac:dyDescent="0.25">
      <c r="A1256" s="158"/>
      <c r="B1256" s="159"/>
      <c r="C1256" s="192" t="s">
        <v>775</v>
      </c>
      <c r="D1256" s="161"/>
      <c r="E1256" s="162"/>
      <c r="F1256" s="163"/>
      <c r="G1256" s="163"/>
      <c r="H1256" s="160"/>
      <c r="I1256" s="160"/>
      <c r="J1256" s="160"/>
      <c r="K1256" s="160"/>
      <c r="L1256" s="160"/>
      <c r="M1256" s="160"/>
      <c r="N1256" s="160"/>
      <c r="O1256" s="160"/>
      <c r="P1256" s="160"/>
      <c r="Q1256" s="160"/>
      <c r="R1256" s="160"/>
      <c r="S1256" s="160"/>
      <c r="T1256" s="160"/>
      <c r="U1256" s="160"/>
      <c r="V1256" s="160"/>
      <c r="W1256" s="160"/>
      <c r="X1256" s="160"/>
      <c r="Y1256" s="151"/>
      <c r="Z1256" s="151"/>
      <c r="AA1256" s="151"/>
      <c r="AB1256" s="151"/>
      <c r="AC1256" s="151"/>
      <c r="AD1256" s="151"/>
      <c r="AE1256" s="151"/>
      <c r="AF1256" s="151"/>
      <c r="AG1256" s="151" t="s">
        <v>190</v>
      </c>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c r="BG1256" s="151"/>
      <c r="BH1256" s="151"/>
    </row>
    <row r="1257" spans="1:60" outlineLevel="1" x14ac:dyDescent="0.25">
      <c r="A1257" s="158"/>
      <c r="B1257" s="159"/>
      <c r="C1257" s="271" t="s">
        <v>315</v>
      </c>
      <c r="D1257" s="272"/>
      <c r="E1257" s="272"/>
      <c r="F1257" s="272"/>
      <c r="G1257" s="272"/>
      <c r="H1257" s="160"/>
      <c r="I1257" s="160"/>
      <c r="J1257" s="160"/>
      <c r="K1257" s="160"/>
      <c r="L1257" s="160"/>
      <c r="M1257" s="160"/>
      <c r="N1257" s="160"/>
      <c r="O1257" s="160"/>
      <c r="P1257" s="160"/>
      <c r="Q1257" s="160"/>
      <c r="R1257" s="160"/>
      <c r="S1257" s="160"/>
      <c r="T1257" s="160"/>
      <c r="U1257" s="160"/>
      <c r="V1257" s="160"/>
      <c r="W1257" s="160"/>
      <c r="X1257" s="160"/>
      <c r="Y1257" s="151"/>
      <c r="Z1257" s="151"/>
      <c r="AA1257" s="151"/>
      <c r="AB1257" s="151"/>
      <c r="AC1257" s="151"/>
      <c r="AD1257" s="151"/>
      <c r="AE1257" s="151"/>
      <c r="AF1257" s="151"/>
      <c r="AG1257" s="151" t="s">
        <v>190</v>
      </c>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c r="BG1257" s="151"/>
      <c r="BH1257" s="151"/>
    </row>
    <row r="1258" spans="1:60" outlineLevel="1" x14ac:dyDescent="0.25">
      <c r="A1258" s="158"/>
      <c r="B1258" s="159"/>
      <c r="C1258" s="271" t="s">
        <v>1010</v>
      </c>
      <c r="D1258" s="272"/>
      <c r="E1258" s="272"/>
      <c r="F1258" s="272"/>
      <c r="G1258" s="272"/>
      <c r="H1258" s="160"/>
      <c r="I1258" s="160"/>
      <c r="J1258" s="160"/>
      <c r="K1258" s="160"/>
      <c r="L1258" s="160"/>
      <c r="M1258" s="160"/>
      <c r="N1258" s="160"/>
      <c r="O1258" s="160"/>
      <c r="P1258" s="160"/>
      <c r="Q1258" s="160"/>
      <c r="R1258" s="160"/>
      <c r="S1258" s="160"/>
      <c r="T1258" s="160"/>
      <c r="U1258" s="160"/>
      <c r="V1258" s="160"/>
      <c r="W1258" s="160"/>
      <c r="X1258" s="160"/>
      <c r="Y1258" s="151"/>
      <c r="Z1258" s="151"/>
      <c r="AA1258" s="151"/>
      <c r="AB1258" s="151"/>
      <c r="AC1258" s="151"/>
      <c r="AD1258" s="151"/>
      <c r="AE1258" s="151"/>
      <c r="AF1258" s="151"/>
      <c r="AG1258" s="151" t="s">
        <v>190</v>
      </c>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c r="BG1258" s="151"/>
      <c r="BH1258" s="151"/>
    </row>
    <row r="1259" spans="1:60" outlineLevel="1" x14ac:dyDescent="0.25">
      <c r="A1259" s="158"/>
      <c r="B1259" s="159"/>
      <c r="C1259" s="192" t="s">
        <v>204</v>
      </c>
      <c r="D1259" s="161"/>
      <c r="E1259" s="162"/>
      <c r="F1259" s="163"/>
      <c r="G1259" s="163"/>
      <c r="H1259" s="160"/>
      <c r="I1259" s="160"/>
      <c r="J1259" s="160"/>
      <c r="K1259" s="160"/>
      <c r="L1259" s="160"/>
      <c r="M1259" s="160"/>
      <c r="N1259" s="160"/>
      <c r="O1259" s="160"/>
      <c r="P1259" s="160"/>
      <c r="Q1259" s="160"/>
      <c r="R1259" s="160"/>
      <c r="S1259" s="160"/>
      <c r="T1259" s="160"/>
      <c r="U1259" s="160"/>
      <c r="V1259" s="160"/>
      <c r="W1259" s="160"/>
      <c r="X1259" s="160"/>
      <c r="Y1259" s="151"/>
      <c r="Z1259" s="151"/>
      <c r="AA1259" s="151"/>
      <c r="AB1259" s="151"/>
      <c r="AC1259" s="151"/>
      <c r="AD1259" s="151"/>
      <c r="AE1259" s="151"/>
      <c r="AF1259" s="151"/>
      <c r="AG1259" s="151" t="s">
        <v>190</v>
      </c>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c r="BG1259" s="151"/>
      <c r="BH1259" s="151"/>
    </row>
    <row r="1260" spans="1:60" outlineLevel="1" x14ac:dyDescent="0.25">
      <c r="A1260" s="158"/>
      <c r="B1260" s="159"/>
      <c r="C1260" s="271" t="s">
        <v>317</v>
      </c>
      <c r="D1260" s="272"/>
      <c r="E1260" s="272"/>
      <c r="F1260" s="272"/>
      <c r="G1260" s="272"/>
      <c r="H1260" s="160"/>
      <c r="I1260" s="160"/>
      <c r="J1260" s="160"/>
      <c r="K1260" s="160"/>
      <c r="L1260" s="160"/>
      <c r="M1260" s="160"/>
      <c r="N1260" s="160"/>
      <c r="O1260" s="160"/>
      <c r="P1260" s="160"/>
      <c r="Q1260" s="160"/>
      <c r="R1260" s="160"/>
      <c r="S1260" s="160"/>
      <c r="T1260" s="160"/>
      <c r="U1260" s="160"/>
      <c r="V1260" s="160"/>
      <c r="W1260" s="160"/>
      <c r="X1260" s="160"/>
      <c r="Y1260" s="151"/>
      <c r="Z1260" s="151"/>
      <c r="AA1260" s="151"/>
      <c r="AB1260" s="151"/>
      <c r="AC1260" s="151"/>
      <c r="AD1260" s="151"/>
      <c r="AE1260" s="151"/>
      <c r="AF1260" s="151"/>
      <c r="AG1260" s="151" t="s">
        <v>190</v>
      </c>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c r="BG1260" s="151"/>
      <c r="BH1260" s="151"/>
    </row>
    <row r="1261" spans="1:60" ht="21" outlineLevel="1" x14ac:dyDescent="0.25">
      <c r="A1261" s="158"/>
      <c r="B1261" s="159"/>
      <c r="C1261" s="271" t="s">
        <v>318</v>
      </c>
      <c r="D1261" s="272"/>
      <c r="E1261" s="272"/>
      <c r="F1261" s="272"/>
      <c r="G1261" s="272"/>
      <c r="H1261" s="160"/>
      <c r="I1261" s="160"/>
      <c r="J1261" s="160"/>
      <c r="K1261" s="160"/>
      <c r="L1261" s="160"/>
      <c r="M1261" s="160"/>
      <c r="N1261" s="160"/>
      <c r="O1261" s="160"/>
      <c r="P1261" s="160"/>
      <c r="Q1261" s="160"/>
      <c r="R1261" s="160"/>
      <c r="S1261" s="160"/>
      <c r="T1261" s="160"/>
      <c r="U1261" s="160"/>
      <c r="V1261" s="160"/>
      <c r="W1261" s="160"/>
      <c r="X1261" s="160"/>
      <c r="Y1261" s="151"/>
      <c r="Z1261" s="151"/>
      <c r="AA1261" s="151"/>
      <c r="AB1261" s="151"/>
      <c r="AC1261" s="151"/>
      <c r="AD1261" s="151"/>
      <c r="AE1261" s="151"/>
      <c r="AF1261" s="151"/>
      <c r="AG1261" s="151" t="s">
        <v>190</v>
      </c>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84" t="str">
        <f>C1261</f>
        <v>Na místě bez demontáže, opatrné očištění povrchu od povrchové koroze, jinak bez úpravy (s ohledem na charakter interiéru ponechat se všemi stopami stáří).</v>
      </c>
      <c r="BB1261" s="151"/>
      <c r="BC1261" s="151"/>
      <c r="BD1261" s="151"/>
      <c r="BE1261" s="151"/>
      <c r="BF1261" s="151"/>
      <c r="BG1261" s="151"/>
      <c r="BH1261" s="151"/>
    </row>
    <row r="1262" spans="1:60" outlineLevel="1" x14ac:dyDescent="0.25">
      <c r="A1262" s="177">
        <v>114</v>
      </c>
      <c r="B1262" s="178" t="s">
        <v>833</v>
      </c>
      <c r="C1262" s="187" t="s">
        <v>834</v>
      </c>
      <c r="D1262" s="179" t="s">
        <v>255</v>
      </c>
      <c r="E1262" s="180">
        <v>4</v>
      </c>
      <c r="F1262" s="181">
        <v>120</v>
      </c>
      <c r="G1262" s="182">
        <f>ROUND(E1262*F1262,2)</f>
        <v>480</v>
      </c>
      <c r="H1262" s="181"/>
      <c r="I1262" s="182">
        <f>ROUND(E1262*H1262,2)</f>
        <v>0</v>
      </c>
      <c r="J1262" s="181"/>
      <c r="K1262" s="182">
        <f>ROUND(E1262*J1262,2)</f>
        <v>0</v>
      </c>
      <c r="L1262" s="182">
        <v>21</v>
      </c>
      <c r="M1262" s="182">
        <f>G1262*(1+L1262/100)</f>
        <v>580.79999999999995</v>
      </c>
      <c r="N1262" s="182">
        <v>0</v>
      </c>
      <c r="O1262" s="182">
        <f>ROUND(E1262*N1262,2)</f>
        <v>0</v>
      </c>
      <c r="P1262" s="182">
        <v>0</v>
      </c>
      <c r="Q1262" s="182">
        <f>ROUND(E1262*P1262,2)</f>
        <v>0</v>
      </c>
      <c r="R1262" s="182"/>
      <c r="S1262" s="182" t="s">
        <v>277</v>
      </c>
      <c r="T1262" s="183" t="s">
        <v>186</v>
      </c>
      <c r="U1262" s="160">
        <v>0</v>
      </c>
      <c r="V1262" s="160">
        <f>ROUND(E1262*U1262,2)</f>
        <v>0</v>
      </c>
      <c r="W1262" s="160"/>
      <c r="X1262" s="160" t="s">
        <v>310</v>
      </c>
      <c r="Y1262" s="151"/>
      <c r="Z1262" s="151"/>
      <c r="AA1262" s="151"/>
      <c r="AB1262" s="151"/>
      <c r="AC1262" s="151"/>
      <c r="AD1262" s="151"/>
      <c r="AE1262" s="151"/>
      <c r="AF1262" s="151"/>
      <c r="AG1262" s="151" t="s">
        <v>311</v>
      </c>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c r="BG1262" s="151"/>
      <c r="BH1262" s="151"/>
    </row>
    <row r="1263" spans="1:60" outlineLevel="1" x14ac:dyDescent="0.25">
      <c r="A1263" s="158"/>
      <c r="B1263" s="159"/>
      <c r="C1263" s="260" t="s">
        <v>828</v>
      </c>
      <c r="D1263" s="261"/>
      <c r="E1263" s="261"/>
      <c r="F1263" s="261"/>
      <c r="G1263" s="261"/>
      <c r="H1263" s="160"/>
      <c r="I1263" s="160"/>
      <c r="J1263" s="160"/>
      <c r="K1263" s="160"/>
      <c r="L1263" s="160"/>
      <c r="M1263" s="160"/>
      <c r="N1263" s="160"/>
      <c r="O1263" s="160"/>
      <c r="P1263" s="160"/>
      <c r="Q1263" s="160"/>
      <c r="R1263" s="160"/>
      <c r="S1263" s="160"/>
      <c r="T1263" s="160"/>
      <c r="U1263" s="160"/>
      <c r="V1263" s="160"/>
      <c r="W1263" s="160"/>
      <c r="X1263" s="160"/>
      <c r="Y1263" s="151"/>
      <c r="Z1263" s="151"/>
      <c r="AA1263" s="151"/>
      <c r="AB1263" s="151"/>
      <c r="AC1263" s="151"/>
      <c r="AD1263" s="151"/>
      <c r="AE1263" s="151"/>
      <c r="AF1263" s="151"/>
      <c r="AG1263" s="151" t="s">
        <v>190</v>
      </c>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84" t="str">
        <f>C1263</f>
        <v>1.NP - přízemí, popis prvku a návrh na jeho opravu nebo restaurování viz  D1.1.9 Tabulky kovářských a zámečnických prvků</v>
      </c>
      <c r="BB1263" s="151"/>
      <c r="BC1263" s="151"/>
      <c r="BD1263" s="151"/>
      <c r="BE1263" s="151"/>
      <c r="BF1263" s="151"/>
      <c r="BG1263" s="151"/>
      <c r="BH1263" s="151"/>
    </row>
    <row r="1264" spans="1:60" outlineLevel="1" x14ac:dyDescent="0.25">
      <c r="A1264" s="158"/>
      <c r="B1264" s="159"/>
      <c r="C1264" s="192" t="s">
        <v>204</v>
      </c>
      <c r="D1264" s="161"/>
      <c r="E1264" s="162"/>
      <c r="F1264" s="163"/>
      <c r="G1264" s="163"/>
      <c r="H1264" s="160"/>
      <c r="I1264" s="160"/>
      <c r="J1264" s="160"/>
      <c r="K1264" s="160"/>
      <c r="L1264" s="160"/>
      <c r="M1264" s="160"/>
      <c r="N1264" s="160"/>
      <c r="O1264" s="160"/>
      <c r="P1264" s="160"/>
      <c r="Q1264" s="160"/>
      <c r="R1264" s="160"/>
      <c r="S1264" s="160"/>
      <c r="T1264" s="160"/>
      <c r="U1264" s="160"/>
      <c r="V1264" s="160"/>
      <c r="W1264" s="160"/>
      <c r="X1264" s="160"/>
      <c r="Y1264" s="151"/>
      <c r="Z1264" s="151"/>
      <c r="AA1264" s="151"/>
      <c r="AB1264" s="151"/>
      <c r="AC1264" s="151"/>
      <c r="AD1264" s="151"/>
      <c r="AE1264" s="151"/>
      <c r="AF1264" s="151"/>
      <c r="AG1264" s="151" t="s">
        <v>190</v>
      </c>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c r="BG1264" s="151"/>
      <c r="BH1264" s="151"/>
    </row>
    <row r="1265" spans="1:60" outlineLevel="1" x14ac:dyDescent="0.25">
      <c r="A1265" s="158"/>
      <c r="B1265" s="159"/>
      <c r="C1265" s="271" t="s">
        <v>313</v>
      </c>
      <c r="D1265" s="272"/>
      <c r="E1265" s="272"/>
      <c r="F1265" s="272"/>
      <c r="G1265" s="272"/>
      <c r="H1265" s="160"/>
      <c r="I1265" s="160"/>
      <c r="J1265" s="160"/>
      <c r="K1265" s="160"/>
      <c r="L1265" s="160"/>
      <c r="M1265" s="160"/>
      <c r="N1265" s="160"/>
      <c r="O1265" s="160"/>
      <c r="P1265" s="160"/>
      <c r="Q1265" s="160"/>
      <c r="R1265" s="160"/>
      <c r="S1265" s="160"/>
      <c r="T1265" s="160"/>
      <c r="U1265" s="160"/>
      <c r="V1265" s="160"/>
      <c r="W1265" s="160"/>
      <c r="X1265" s="160"/>
      <c r="Y1265" s="151"/>
      <c r="Z1265" s="151"/>
      <c r="AA1265" s="151"/>
      <c r="AB1265" s="151"/>
      <c r="AC1265" s="151"/>
      <c r="AD1265" s="151"/>
      <c r="AE1265" s="151"/>
      <c r="AF1265" s="151"/>
      <c r="AG1265" s="151" t="s">
        <v>190</v>
      </c>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c r="BG1265" s="151"/>
      <c r="BH1265" s="151"/>
    </row>
    <row r="1266" spans="1:60" ht="21" outlineLevel="1" x14ac:dyDescent="0.25">
      <c r="A1266" s="158"/>
      <c r="B1266" s="159"/>
      <c r="C1266" s="271" t="s">
        <v>1011</v>
      </c>
      <c r="D1266" s="272"/>
      <c r="E1266" s="272"/>
      <c r="F1266" s="272"/>
      <c r="G1266" s="272"/>
      <c r="H1266" s="160"/>
      <c r="I1266" s="160"/>
      <c r="J1266" s="160"/>
      <c r="K1266" s="160"/>
      <c r="L1266" s="160"/>
      <c r="M1266" s="160"/>
      <c r="N1266" s="160"/>
      <c r="O1266" s="160"/>
      <c r="P1266" s="160"/>
      <c r="Q1266" s="160"/>
      <c r="R1266" s="160"/>
      <c r="S1266" s="160"/>
      <c r="T1266" s="160"/>
      <c r="U1266" s="160"/>
      <c r="V1266" s="160"/>
      <c r="W1266" s="160"/>
      <c r="X1266" s="160"/>
      <c r="Y1266" s="151"/>
      <c r="Z1266" s="151"/>
      <c r="AA1266" s="151"/>
      <c r="AB1266" s="151"/>
      <c r="AC1266" s="151"/>
      <c r="AD1266" s="151"/>
      <c r="AE1266" s="151"/>
      <c r="AF1266" s="151"/>
      <c r="AG1266" s="151" t="s">
        <v>190</v>
      </c>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84" t="str">
        <f>C1266</f>
        <v>Kované skoby s kroužky (4 ks) na stropních trámech v JV koutě místnosti DJ_102 (průměr cca 50 mm), přibité do dvou stropních trámů v zákrytu po párech</v>
      </c>
      <c r="BB1266" s="151"/>
      <c r="BC1266" s="151"/>
      <c r="BD1266" s="151"/>
      <c r="BE1266" s="151"/>
      <c r="BF1266" s="151"/>
      <c r="BG1266" s="151"/>
      <c r="BH1266" s="151"/>
    </row>
    <row r="1267" spans="1:60" outlineLevel="1" x14ac:dyDescent="0.25">
      <c r="A1267" s="158"/>
      <c r="B1267" s="159"/>
      <c r="C1267" s="192" t="s">
        <v>204</v>
      </c>
      <c r="D1267" s="161"/>
      <c r="E1267" s="162"/>
      <c r="F1267" s="163"/>
      <c r="G1267" s="163"/>
      <c r="H1267" s="160"/>
      <c r="I1267" s="160"/>
      <c r="J1267" s="160"/>
      <c r="K1267" s="160"/>
      <c r="L1267" s="160"/>
      <c r="M1267" s="160"/>
      <c r="N1267" s="160"/>
      <c r="O1267" s="160"/>
      <c r="P1267" s="160"/>
      <c r="Q1267" s="160"/>
      <c r="R1267" s="160"/>
      <c r="S1267" s="160"/>
      <c r="T1267" s="160"/>
      <c r="U1267" s="160"/>
      <c r="V1267" s="160"/>
      <c r="W1267" s="160"/>
      <c r="X1267" s="160"/>
      <c r="Y1267" s="151"/>
      <c r="Z1267" s="151"/>
      <c r="AA1267" s="151"/>
      <c r="AB1267" s="151"/>
      <c r="AC1267" s="151"/>
      <c r="AD1267" s="151"/>
      <c r="AE1267" s="151"/>
      <c r="AF1267" s="151"/>
      <c r="AG1267" s="151" t="s">
        <v>190</v>
      </c>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c r="BG1267" s="151"/>
      <c r="BH1267" s="151"/>
    </row>
    <row r="1268" spans="1:60" outlineLevel="1" x14ac:dyDescent="0.25">
      <c r="A1268" s="158"/>
      <c r="B1268" s="159"/>
      <c r="C1268" s="271" t="s">
        <v>315</v>
      </c>
      <c r="D1268" s="272"/>
      <c r="E1268" s="272"/>
      <c r="F1268" s="272"/>
      <c r="G1268" s="272"/>
      <c r="H1268" s="160"/>
      <c r="I1268" s="160"/>
      <c r="J1268" s="160"/>
      <c r="K1268" s="160"/>
      <c r="L1268" s="160"/>
      <c r="M1268" s="160"/>
      <c r="N1268" s="160"/>
      <c r="O1268" s="160"/>
      <c r="P1268" s="160"/>
      <c r="Q1268" s="160"/>
      <c r="R1268" s="160"/>
      <c r="S1268" s="160"/>
      <c r="T1268" s="160"/>
      <c r="U1268" s="160"/>
      <c r="V1268" s="160"/>
      <c r="W1268" s="160"/>
      <c r="X1268" s="160"/>
      <c r="Y1268" s="151"/>
      <c r="Z1268" s="151"/>
      <c r="AA1268" s="151"/>
      <c r="AB1268" s="151"/>
      <c r="AC1268" s="151"/>
      <c r="AD1268" s="151"/>
      <c r="AE1268" s="151"/>
      <c r="AF1268" s="151"/>
      <c r="AG1268" s="151" t="s">
        <v>190</v>
      </c>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c r="BG1268" s="151"/>
      <c r="BH1268" s="151"/>
    </row>
    <row r="1269" spans="1:60" outlineLevel="1" x14ac:dyDescent="0.25">
      <c r="A1269" s="158"/>
      <c r="B1269" s="159"/>
      <c r="C1269" s="271" t="s">
        <v>1010</v>
      </c>
      <c r="D1269" s="272"/>
      <c r="E1269" s="272"/>
      <c r="F1269" s="272"/>
      <c r="G1269" s="272"/>
      <c r="H1269" s="160"/>
      <c r="I1269" s="160"/>
      <c r="J1269" s="160"/>
      <c r="K1269" s="160"/>
      <c r="L1269" s="160"/>
      <c r="M1269" s="160"/>
      <c r="N1269" s="160"/>
      <c r="O1269" s="160"/>
      <c r="P1269" s="160"/>
      <c r="Q1269" s="160"/>
      <c r="R1269" s="160"/>
      <c r="S1269" s="160"/>
      <c r="T1269" s="160"/>
      <c r="U1269" s="160"/>
      <c r="V1269" s="160"/>
      <c r="W1269" s="160"/>
      <c r="X1269" s="160"/>
      <c r="Y1269" s="151"/>
      <c r="Z1269" s="151"/>
      <c r="AA1269" s="151"/>
      <c r="AB1269" s="151"/>
      <c r="AC1269" s="151"/>
      <c r="AD1269" s="151"/>
      <c r="AE1269" s="151"/>
      <c r="AF1269" s="151"/>
      <c r="AG1269" s="151" t="s">
        <v>190</v>
      </c>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c r="BG1269" s="151"/>
      <c r="BH1269" s="151"/>
    </row>
    <row r="1270" spans="1:60" outlineLevel="1" x14ac:dyDescent="0.25">
      <c r="A1270" s="158"/>
      <c r="B1270" s="159"/>
      <c r="C1270" s="192" t="s">
        <v>204</v>
      </c>
      <c r="D1270" s="161"/>
      <c r="E1270" s="162"/>
      <c r="F1270" s="163"/>
      <c r="G1270" s="163"/>
      <c r="H1270" s="160"/>
      <c r="I1270" s="160"/>
      <c r="J1270" s="160"/>
      <c r="K1270" s="160"/>
      <c r="L1270" s="160"/>
      <c r="M1270" s="160"/>
      <c r="N1270" s="160"/>
      <c r="O1270" s="160"/>
      <c r="P1270" s="160"/>
      <c r="Q1270" s="160"/>
      <c r="R1270" s="160"/>
      <c r="S1270" s="160"/>
      <c r="T1270" s="160"/>
      <c r="U1270" s="160"/>
      <c r="V1270" s="160"/>
      <c r="W1270" s="160"/>
      <c r="X1270" s="160"/>
      <c r="Y1270" s="151"/>
      <c r="Z1270" s="151"/>
      <c r="AA1270" s="151"/>
      <c r="AB1270" s="151"/>
      <c r="AC1270" s="151"/>
      <c r="AD1270" s="151"/>
      <c r="AE1270" s="151"/>
      <c r="AF1270" s="151"/>
      <c r="AG1270" s="151" t="s">
        <v>190</v>
      </c>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c r="BG1270" s="151"/>
      <c r="BH1270" s="151"/>
    </row>
    <row r="1271" spans="1:60" outlineLevel="1" x14ac:dyDescent="0.25">
      <c r="A1271" s="158"/>
      <c r="B1271" s="159"/>
      <c r="C1271" s="271" t="s">
        <v>317</v>
      </c>
      <c r="D1271" s="272"/>
      <c r="E1271" s="272"/>
      <c r="F1271" s="272"/>
      <c r="G1271" s="272"/>
      <c r="H1271" s="160"/>
      <c r="I1271" s="160"/>
      <c r="J1271" s="160"/>
      <c r="K1271" s="160"/>
      <c r="L1271" s="160"/>
      <c r="M1271" s="160"/>
      <c r="N1271" s="160"/>
      <c r="O1271" s="160"/>
      <c r="P1271" s="160"/>
      <c r="Q1271" s="160"/>
      <c r="R1271" s="160"/>
      <c r="S1271" s="160"/>
      <c r="T1271" s="160"/>
      <c r="U1271" s="160"/>
      <c r="V1271" s="160"/>
      <c r="W1271" s="160"/>
      <c r="X1271" s="160"/>
      <c r="Y1271" s="151"/>
      <c r="Z1271" s="151"/>
      <c r="AA1271" s="151"/>
      <c r="AB1271" s="151"/>
      <c r="AC1271" s="151"/>
      <c r="AD1271" s="151"/>
      <c r="AE1271" s="151"/>
      <c r="AF1271" s="151"/>
      <c r="AG1271" s="151" t="s">
        <v>190</v>
      </c>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c r="BG1271" s="151"/>
      <c r="BH1271" s="151"/>
    </row>
    <row r="1272" spans="1:60" ht="21" outlineLevel="1" x14ac:dyDescent="0.25">
      <c r="A1272" s="158"/>
      <c r="B1272" s="159"/>
      <c r="C1272" s="271" t="s">
        <v>318</v>
      </c>
      <c r="D1272" s="272"/>
      <c r="E1272" s="272"/>
      <c r="F1272" s="272"/>
      <c r="G1272" s="272"/>
      <c r="H1272" s="160"/>
      <c r="I1272" s="160"/>
      <c r="J1272" s="160"/>
      <c r="K1272" s="160"/>
      <c r="L1272" s="160"/>
      <c r="M1272" s="160"/>
      <c r="N1272" s="160"/>
      <c r="O1272" s="160"/>
      <c r="P1272" s="160"/>
      <c r="Q1272" s="160"/>
      <c r="R1272" s="160"/>
      <c r="S1272" s="160"/>
      <c r="T1272" s="160"/>
      <c r="U1272" s="160"/>
      <c r="V1272" s="160"/>
      <c r="W1272" s="160"/>
      <c r="X1272" s="160"/>
      <c r="Y1272" s="151"/>
      <c r="Z1272" s="151"/>
      <c r="AA1272" s="151"/>
      <c r="AB1272" s="151"/>
      <c r="AC1272" s="151"/>
      <c r="AD1272" s="151"/>
      <c r="AE1272" s="151"/>
      <c r="AF1272" s="151"/>
      <c r="AG1272" s="151" t="s">
        <v>190</v>
      </c>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84" t="str">
        <f>C1272</f>
        <v>Na místě bez demontáže, opatrné očištění povrchu od povrchové koroze, jinak bez úpravy (s ohledem na charakter interiéru ponechat se všemi stopami stáří).</v>
      </c>
      <c r="BB1272" s="151"/>
      <c r="BC1272" s="151"/>
      <c r="BD1272" s="151"/>
      <c r="BE1272" s="151"/>
      <c r="BF1272" s="151"/>
      <c r="BG1272" s="151"/>
      <c r="BH1272" s="151"/>
    </row>
    <row r="1273" spans="1:60" outlineLevel="1" x14ac:dyDescent="0.25">
      <c r="A1273" s="177">
        <v>115</v>
      </c>
      <c r="B1273" s="178" t="s">
        <v>835</v>
      </c>
      <c r="C1273" s="187" t="s">
        <v>836</v>
      </c>
      <c r="D1273" s="179" t="s">
        <v>255</v>
      </c>
      <c r="E1273" s="180">
        <v>1</v>
      </c>
      <c r="F1273" s="181">
        <v>36504</v>
      </c>
      <c r="G1273" s="182">
        <f>ROUND(E1273*F1273,2)</f>
        <v>36504</v>
      </c>
      <c r="H1273" s="181"/>
      <c r="I1273" s="182">
        <f>ROUND(E1273*H1273,2)</f>
        <v>0</v>
      </c>
      <c r="J1273" s="181"/>
      <c r="K1273" s="182">
        <f>ROUND(E1273*J1273,2)</f>
        <v>0</v>
      </c>
      <c r="L1273" s="182">
        <v>21</v>
      </c>
      <c r="M1273" s="182">
        <f>G1273*(1+L1273/100)</f>
        <v>44169.84</v>
      </c>
      <c r="N1273" s="182">
        <v>0.08</v>
      </c>
      <c r="O1273" s="182">
        <f>ROUND(E1273*N1273,2)</f>
        <v>0.08</v>
      </c>
      <c r="P1273" s="182">
        <v>0</v>
      </c>
      <c r="Q1273" s="182">
        <f>ROUND(E1273*P1273,2)</f>
        <v>0</v>
      </c>
      <c r="R1273" s="182"/>
      <c r="S1273" s="182" t="s">
        <v>277</v>
      </c>
      <c r="T1273" s="183" t="s">
        <v>186</v>
      </c>
      <c r="U1273" s="160">
        <v>0</v>
      </c>
      <c r="V1273" s="160">
        <f>ROUND(E1273*U1273,2)</f>
        <v>0</v>
      </c>
      <c r="W1273" s="160"/>
      <c r="X1273" s="160" t="s">
        <v>310</v>
      </c>
      <c r="Y1273" s="151"/>
      <c r="Z1273" s="151"/>
      <c r="AA1273" s="151"/>
      <c r="AB1273" s="151"/>
      <c r="AC1273" s="151"/>
      <c r="AD1273" s="151"/>
      <c r="AE1273" s="151"/>
      <c r="AF1273" s="151"/>
      <c r="AG1273" s="151" t="s">
        <v>311</v>
      </c>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c r="BG1273" s="151"/>
      <c r="BH1273" s="151"/>
    </row>
    <row r="1274" spans="1:60" outlineLevel="1" x14ac:dyDescent="0.25">
      <c r="A1274" s="158"/>
      <c r="B1274" s="159"/>
      <c r="C1274" s="260" t="s">
        <v>828</v>
      </c>
      <c r="D1274" s="261"/>
      <c r="E1274" s="261"/>
      <c r="F1274" s="261"/>
      <c r="G1274" s="261"/>
      <c r="H1274" s="160"/>
      <c r="I1274" s="160"/>
      <c r="J1274" s="160"/>
      <c r="K1274" s="160"/>
      <c r="L1274" s="160"/>
      <c r="M1274" s="160"/>
      <c r="N1274" s="160"/>
      <c r="O1274" s="160"/>
      <c r="P1274" s="160"/>
      <c r="Q1274" s="160"/>
      <c r="R1274" s="160"/>
      <c r="S1274" s="160"/>
      <c r="T1274" s="160"/>
      <c r="U1274" s="160"/>
      <c r="V1274" s="160"/>
      <c r="W1274" s="160"/>
      <c r="X1274" s="160"/>
      <c r="Y1274" s="151"/>
      <c r="Z1274" s="151"/>
      <c r="AA1274" s="151"/>
      <c r="AB1274" s="151"/>
      <c r="AC1274" s="151"/>
      <c r="AD1274" s="151"/>
      <c r="AE1274" s="151"/>
      <c r="AF1274" s="151"/>
      <c r="AG1274" s="151" t="s">
        <v>190</v>
      </c>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84" t="str">
        <f>C1274</f>
        <v>1.NP - přízemí, popis prvku a návrh na jeho opravu nebo restaurování viz  D1.1.9 Tabulky kovářských a zámečnických prvků</v>
      </c>
      <c r="BB1274" s="151"/>
      <c r="BC1274" s="151"/>
      <c r="BD1274" s="151"/>
      <c r="BE1274" s="151"/>
      <c r="BF1274" s="151"/>
      <c r="BG1274" s="151"/>
      <c r="BH1274" s="151"/>
    </row>
    <row r="1275" spans="1:60" outlineLevel="1" x14ac:dyDescent="0.25">
      <c r="A1275" s="158"/>
      <c r="B1275" s="159"/>
      <c r="C1275" s="192" t="s">
        <v>204</v>
      </c>
      <c r="D1275" s="161"/>
      <c r="E1275" s="162"/>
      <c r="F1275" s="163"/>
      <c r="G1275" s="163"/>
      <c r="H1275" s="160"/>
      <c r="I1275" s="160"/>
      <c r="J1275" s="160"/>
      <c r="K1275" s="160"/>
      <c r="L1275" s="160"/>
      <c r="M1275" s="160"/>
      <c r="N1275" s="160"/>
      <c r="O1275" s="160"/>
      <c r="P1275" s="160"/>
      <c r="Q1275" s="160"/>
      <c r="R1275" s="160"/>
      <c r="S1275" s="160"/>
      <c r="T1275" s="160"/>
      <c r="U1275" s="160"/>
      <c r="V1275" s="160"/>
      <c r="W1275" s="160"/>
      <c r="X1275" s="160"/>
      <c r="Y1275" s="151"/>
      <c r="Z1275" s="151"/>
      <c r="AA1275" s="151"/>
      <c r="AB1275" s="151"/>
      <c r="AC1275" s="151"/>
      <c r="AD1275" s="151"/>
      <c r="AE1275" s="151"/>
      <c r="AF1275" s="151"/>
      <c r="AG1275" s="151" t="s">
        <v>190</v>
      </c>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c r="BG1275" s="151"/>
      <c r="BH1275" s="151"/>
    </row>
    <row r="1276" spans="1:60" outlineLevel="1" x14ac:dyDescent="0.25">
      <c r="A1276" s="158"/>
      <c r="B1276" s="159"/>
      <c r="C1276" s="271" t="s">
        <v>313</v>
      </c>
      <c r="D1276" s="272"/>
      <c r="E1276" s="272"/>
      <c r="F1276" s="272"/>
      <c r="G1276" s="272"/>
      <c r="H1276" s="160"/>
      <c r="I1276" s="160"/>
      <c r="J1276" s="160"/>
      <c r="K1276" s="160"/>
      <c r="L1276" s="160"/>
      <c r="M1276" s="160"/>
      <c r="N1276" s="160"/>
      <c r="O1276" s="160"/>
      <c r="P1276" s="160"/>
      <c r="Q1276" s="160"/>
      <c r="R1276" s="160"/>
      <c r="S1276" s="160"/>
      <c r="T1276" s="160"/>
      <c r="U1276" s="160"/>
      <c r="V1276" s="160"/>
      <c r="W1276" s="160"/>
      <c r="X1276" s="160"/>
      <c r="Y1276" s="151"/>
      <c r="Z1276" s="151"/>
      <c r="AA1276" s="151"/>
      <c r="AB1276" s="151"/>
      <c r="AC1276" s="151"/>
      <c r="AD1276" s="151"/>
      <c r="AE1276" s="151"/>
      <c r="AF1276" s="151"/>
      <c r="AG1276" s="151" t="s">
        <v>190</v>
      </c>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c r="BG1276" s="151"/>
      <c r="BH1276" s="151"/>
    </row>
    <row r="1277" spans="1:60" outlineLevel="1" x14ac:dyDescent="0.25">
      <c r="A1277" s="158"/>
      <c r="B1277" s="159"/>
      <c r="C1277" s="271" t="s">
        <v>1012</v>
      </c>
      <c r="D1277" s="272"/>
      <c r="E1277" s="272"/>
      <c r="F1277" s="272"/>
      <c r="G1277" s="272"/>
      <c r="H1277" s="160"/>
      <c r="I1277" s="160"/>
      <c r="J1277" s="160"/>
      <c r="K1277" s="160"/>
      <c r="L1277" s="160"/>
      <c r="M1277" s="160"/>
      <c r="N1277" s="160"/>
      <c r="O1277" s="160"/>
      <c r="P1277" s="160"/>
      <c r="Q1277" s="160"/>
      <c r="R1277" s="160"/>
      <c r="S1277" s="160"/>
      <c r="T1277" s="160"/>
      <c r="U1277" s="160"/>
      <c r="V1277" s="160"/>
      <c r="W1277" s="160"/>
      <c r="X1277" s="160"/>
      <c r="Y1277" s="151"/>
      <c r="Z1277" s="151"/>
      <c r="AA1277" s="151"/>
      <c r="AB1277" s="151"/>
      <c r="AC1277" s="151"/>
      <c r="AD1277" s="151"/>
      <c r="AE1277" s="151"/>
      <c r="AF1277" s="151"/>
      <c r="AG1277" s="151" t="s">
        <v>190</v>
      </c>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c r="BG1277" s="151"/>
      <c r="BH1277" s="151"/>
    </row>
    <row r="1278" spans="1:60" outlineLevel="1" x14ac:dyDescent="0.25">
      <c r="A1278" s="158"/>
      <c r="B1278" s="159"/>
      <c r="C1278" s="271" t="s">
        <v>1013</v>
      </c>
      <c r="D1278" s="272"/>
      <c r="E1278" s="272"/>
      <c r="F1278" s="272"/>
      <c r="G1278" s="272"/>
      <c r="H1278" s="160"/>
      <c r="I1278" s="160"/>
      <c r="J1278" s="160"/>
      <c r="K1278" s="160"/>
      <c r="L1278" s="160"/>
      <c r="M1278" s="160"/>
      <c r="N1278" s="160"/>
      <c r="O1278" s="160"/>
      <c r="P1278" s="160"/>
      <c r="Q1278" s="160"/>
      <c r="R1278" s="160"/>
      <c r="S1278" s="160"/>
      <c r="T1278" s="160"/>
      <c r="U1278" s="160"/>
      <c r="V1278" s="160"/>
      <c r="W1278" s="160"/>
      <c r="X1278" s="160"/>
      <c r="Y1278" s="151"/>
      <c r="Z1278" s="151"/>
      <c r="AA1278" s="151"/>
      <c r="AB1278" s="151"/>
      <c r="AC1278" s="151"/>
      <c r="AD1278" s="151"/>
      <c r="AE1278" s="151"/>
      <c r="AF1278" s="151"/>
      <c r="AG1278" s="151" t="s">
        <v>190</v>
      </c>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84" t="str">
        <f>C1278</f>
        <v>Nová kovaná provlékaná mříž 1750/910 mm (světlost otvoru), zazděná do okenní špalety v místnosti SP_101 - vyrobeno formou místní analogie</v>
      </c>
      <c r="BB1278" s="151"/>
      <c r="BC1278" s="151"/>
      <c r="BD1278" s="151"/>
      <c r="BE1278" s="151"/>
      <c r="BF1278" s="151"/>
      <c r="BG1278" s="151"/>
      <c r="BH1278" s="151"/>
    </row>
    <row r="1279" spans="1:60" outlineLevel="1" x14ac:dyDescent="0.25">
      <c r="A1279" s="158"/>
      <c r="B1279" s="159"/>
      <c r="C1279" s="192" t="s">
        <v>204</v>
      </c>
      <c r="D1279" s="161"/>
      <c r="E1279" s="162"/>
      <c r="F1279" s="163"/>
      <c r="G1279" s="163"/>
      <c r="H1279" s="160"/>
      <c r="I1279" s="160"/>
      <c r="J1279" s="160"/>
      <c r="K1279" s="160"/>
      <c r="L1279" s="160"/>
      <c r="M1279" s="160"/>
      <c r="N1279" s="160"/>
      <c r="O1279" s="160"/>
      <c r="P1279" s="160"/>
      <c r="Q1279" s="160"/>
      <c r="R1279" s="160"/>
      <c r="S1279" s="160"/>
      <c r="T1279" s="160"/>
      <c r="U1279" s="160"/>
      <c r="V1279" s="160"/>
      <c r="W1279" s="160"/>
      <c r="X1279" s="160"/>
      <c r="Y1279" s="151"/>
      <c r="Z1279" s="151"/>
      <c r="AA1279" s="151"/>
      <c r="AB1279" s="151"/>
      <c r="AC1279" s="151"/>
      <c r="AD1279" s="151"/>
      <c r="AE1279" s="151"/>
      <c r="AF1279" s="151"/>
      <c r="AG1279" s="151" t="s">
        <v>190</v>
      </c>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c r="BG1279" s="151"/>
      <c r="BH1279" s="151"/>
    </row>
    <row r="1280" spans="1:60" outlineLevel="1" x14ac:dyDescent="0.25">
      <c r="A1280" s="158"/>
      <c r="B1280" s="159"/>
      <c r="C1280" s="271" t="s">
        <v>1014</v>
      </c>
      <c r="D1280" s="272"/>
      <c r="E1280" s="272"/>
      <c r="F1280" s="272"/>
      <c r="G1280" s="272"/>
      <c r="H1280" s="160"/>
      <c r="I1280" s="160"/>
      <c r="J1280" s="160"/>
      <c r="K1280" s="160"/>
      <c r="L1280" s="160"/>
      <c r="M1280" s="160"/>
      <c r="N1280" s="160"/>
      <c r="O1280" s="160"/>
      <c r="P1280" s="160"/>
      <c r="Q1280" s="160"/>
      <c r="R1280" s="160"/>
      <c r="S1280" s="160"/>
      <c r="T1280" s="160"/>
      <c r="U1280" s="160"/>
      <c r="V1280" s="160"/>
      <c r="W1280" s="160"/>
      <c r="X1280" s="160"/>
      <c r="Y1280" s="151"/>
      <c r="Z1280" s="151"/>
      <c r="AA1280" s="151"/>
      <c r="AB1280" s="151"/>
      <c r="AC1280" s="151"/>
      <c r="AD1280" s="151"/>
      <c r="AE1280" s="151"/>
      <c r="AF1280" s="151"/>
      <c r="AG1280" s="151" t="s">
        <v>190</v>
      </c>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c r="BG1280" s="151"/>
      <c r="BH1280" s="151"/>
    </row>
    <row r="1281" spans="1:60" outlineLevel="1" x14ac:dyDescent="0.25">
      <c r="A1281" s="158"/>
      <c r="B1281" s="159"/>
      <c r="C1281" s="271" t="s">
        <v>837</v>
      </c>
      <c r="D1281" s="272"/>
      <c r="E1281" s="272"/>
      <c r="F1281" s="272"/>
      <c r="G1281" s="272"/>
      <c r="H1281" s="160"/>
      <c r="I1281" s="160"/>
      <c r="J1281" s="160"/>
      <c r="K1281" s="160"/>
      <c r="L1281" s="160"/>
      <c r="M1281" s="160"/>
      <c r="N1281" s="160"/>
      <c r="O1281" s="160"/>
      <c r="P1281" s="160"/>
      <c r="Q1281" s="160"/>
      <c r="R1281" s="160"/>
      <c r="S1281" s="160"/>
      <c r="T1281" s="160"/>
      <c r="U1281" s="160"/>
      <c r="V1281" s="160"/>
      <c r="W1281" s="160"/>
      <c r="X1281" s="160"/>
      <c r="Y1281" s="151"/>
      <c r="Z1281" s="151"/>
      <c r="AA1281" s="151"/>
      <c r="AB1281" s="151"/>
      <c r="AC1281" s="151"/>
      <c r="AD1281" s="151"/>
      <c r="AE1281" s="151"/>
      <c r="AF1281" s="151"/>
      <c r="AG1281" s="151" t="s">
        <v>190</v>
      </c>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c r="BG1281" s="151"/>
      <c r="BH1281" s="151"/>
    </row>
    <row r="1282" spans="1:60" outlineLevel="1" x14ac:dyDescent="0.25">
      <c r="A1282" s="158"/>
      <c r="B1282" s="159"/>
      <c r="C1282" s="271" t="s">
        <v>838</v>
      </c>
      <c r="D1282" s="272"/>
      <c r="E1282" s="272"/>
      <c r="F1282" s="272"/>
      <c r="G1282" s="272"/>
      <c r="H1282" s="160"/>
      <c r="I1282" s="160"/>
      <c r="J1282" s="160"/>
      <c r="K1282" s="160"/>
      <c r="L1282" s="160"/>
      <c r="M1282" s="160"/>
      <c r="N1282" s="160"/>
      <c r="O1282" s="160"/>
      <c r="P1282" s="160"/>
      <c r="Q1282" s="160"/>
      <c r="R1282" s="160"/>
      <c r="S1282" s="160"/>
      <c r="T1282" s="160"/>
      <c r="U1282" s="160"/>
      <c r="V1282" s="160"/>
      <c r="W1282" s="160"/>
      <c r="X1282" s="160"/>
      <c r="Y1282" s="151"/>
      <c r="Z1282" s="151"/>
      <c r="AA1282" s="151"/>
      <c r="AB1282" s="151"/>
      <c r="AC1282" s="151"/>
      <c r="AD1282" s="151"/>
      <c r="AE1282" s="151"/>
      <c r="AF1282" s="151"/>
      <c r="AG1282" s="151" t="s">
        <v>190</v>
      </c>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84" t="str">
        <f>C1282</f>
        <v>- po osazení doplněné mříže do původních otvorů zaplnění kaveren vápennou maltou, zednická úprava špalety</v>
      </c>
      <c r="BB1282" s="151"/>
      <c r="BC1282" s="151"/>
      <c r="BD1282" s="151"/>
      <c r="BE1282" s="151"/>
      <c r="BF1282" s="151"/>
      <c r="BG1282" s="151"/>
      <c r="BH1282" s="151"/>
    </row>
    <row r="1283" spans="1:60" outlineLevel="1" x14ac:dyDescent="0.25">
      <c r="A1283" s="158"/>
      <c r="B1283" s="159"/>
      <c r="C1283" s="192" t="s">
        <v>204</v>
      </c>
      <c r="D1283" s="161"/>
      <c r="E1283" s="162"/>
      <c r="F1283" s="163"/>
      <c r="G1283" s="163"/>
      <c r="H1283" s="160"/>
      <c r="I1283" s="160"/>
      <c r="J1283" s="160"/>
      <c r="K1283" s="160"/>
      <c r="L1283" s="160"/>
      <c r="M1283" s="160"/>
      <c r="N1283" s="160"/>
      <c r="O1283" s="160"/>
      <c r="P1283" s="160"/>
      <c r="Q1283" s="160"/>
      <c r="R1283" s="160"/>
      <c r="S1283" s="160"/>
      <c r="T1283" s="160"/>
      <c r="U1283" s="160"/>
      <c r="V1283" s="160"/>
      <c r="W1283" s="160"/>
      <c r="X1283" s="160"/>
      <c r="Y1283" s="151"/>
      <c r="Z1283" s="151"/>
      <c r="AA1283" s="151"/>
      <c r="AB1283" s="151"/>
      <c r="AC1283" s="151"/>
      <c r="AD1283" s="151"/>
      <c r="AE1283" s="151"/>
      <c r="AF1283" s="151"/>
      <c r="AG1283" s="151" t="s">
        <v>190</v>
      </c>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c r="BG1283" s="151"/>
      <c r="BH1283" s="151"/>
    </row>
    <row r="1284" spans="1:60" outlineLevel="1" x14ac:dyDescent="0.25">
      <c r="A1284" s="158"/>
      <c r="B1284" s="159"/>
      <c r="C1284" s="271" t="s">
        <v>1004</v>
      </c>
      <c r="D1284" s="272"/>
      <c r="E1284" s="272"/>
      <c r="F1284" s="272"/>
      <c r="G1284" s="272"/>
      <c r="H1284" s="160"/>
      <c r="I1284" s="160"/>
      <c r="J1284" s="160"/>
      <c r="K1284" s="160"/>
      <c r="L1284" s="160"/>
      <c r="M1284" s="160"/>
      <c r="N1284" s="160"/>
      <c r="O1284" s="160"/>
      <c r="P1284" s="160"/>
      <c r="Q1284" s="160"/>
      <c r="R1284" s="160"/>
      <c r="S1284" s="160"/>
      <c r="T1284" s="160"/>
      <c r="U1284" s="160"/>
      <c r="V1284" s="160"/>
      <c r="W1284" s="160"/>
      <c r="X1284" s="160"/>
      <c r="Y1284" s="151"/>
      <c r="Z1284" s="151"/>
      <c r="AA1284" s="151"/>
      <c r="AB1284" s="151"/>
      <c r="AC1284" s="151"/>
      <c r="AD1284" s="151"/>
      <c r="AE1284" s="151"/>
      <c r="AF1284" s="151"/>
      <c r="AG1284" s="151" t="s">
        <v>190</v>
      </c>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c r="BG1284" s="151"/>
      <c r="BH1284" s="151"/>
    </row>
    <row r="1285" spans="1:60" outlineLevel="1" x14ac:dyDescent="0.25">
      <c r="A1285" s="158"/>
      <c r="B1285" s="159"/>
      <c r="C1285" s="271" t="s">
        <v>839</v>
      </c>
      <c r="D1285" s="272"/>
      <c r="E1285" s="272"/>
      <c r="F1285" s="272"/>
      <c r="G1285" s="272"/>
      <c r="H1285" s="160"/>
      <c r="I1285" s="160"/>
      <c r="J1285" s="160"/>
      <c r="K1285" s="160"/>
      <c r="L1285" s="160"/>
      <c r="M1285" s="160"/>
      <c r="N1285" s="160"/>
      <c r="O1285" s="160"/>
      <c r="P1285" s="160"/>
      <c r="Q1285" s="160"/>
      <c r="R1285" s="160"/>
      <c r="S1285" s="160"/>
      <c r="T1285" s="160"/>
      <c r="U1285" s="160"/>
      <c r="V1285" s="160"/>
      <c r="W1285" s="160"/>
      <c r="X1285" s="160"/>
      <c r="Y1285" s="151"/>
      <c r="Z1285" s="151"/>
      <c r="AA1285" s="151"/>
      <c r="AB1285" s="151"/>
      <c r="AC1285" s="151"/>
      <c r="AD1285" s="151"/>
      <c r="AE1285" s="151"/>
      <c r="AF1285" s="151"/>
      <c r="AG1285" s="151" t="s">
        <v>190</v>
      </c>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c r="BG1285" s="151"/>
      <c r="BH1285" s="151"/>
    </row>
    <row r="1286" spans="1:60" outlineLevel="1" x14ac:dyDescent="0.25">
      <c r="A1286" s="158"/>
      <c r="B1286" s="159"/>
      <c r="C1286" s="271" t="s">
        <v>825</v>
      </c>
      <c r="D1286" s="272"/>
      <c r="E1286" s="272"/>
      <c r="F1286" s="272"/>
      <c r="G1286" s="272"/>
      <c r="H1286" s="160"/>
      <c r="I1286" s="160"/>
      <c r="J1286" s="160"/>
      <c r="K1286" s="160"/>
      <c r="L1286" s="160"/>
      <c r="M1286" s="160"/>
      <c r="N1286" s="160"/>
      <c r="O1286" s="160"/>
      <c r="P1286" s="160"/>
      <c r="Q1286" s="160"/>
      <c r="R1286" s="160"/>
      <c r="S1286" s="160"/>
      <c r="T1286" s="160"/>
      <c r="U1286" s="160"/>
      <c r="V1286" s="160"/>
      <c r="W1286" s="160"/>
      <c r="X1286" s="160"/>
      <c r="Y1286" s="151"/>
      <c r="Z1286" s="151"/>
      <c r="AA1286" s="151"/>
      <c r="AB1286" s="151"/>
      <c r="AC1286" s="151"/>
      <c r="AD1286" s="151"/>
      <c r="AE1286" s="151"/>
      <c r="AF1286" s="151"/>
      <c r="AG1286" s="151" t="s">
        <v>190</v>
      </c>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c r="BG1286" s="151"/>
      <c r="BH1286" s="151"/>
    </row>
    <row r="1287" spans="1:60" outlineLevel="1" x14ac:dyDescent="0.25">
      <c r="A1287" s="158"/>
      <c r="B1287" s="159"/>
      <c r="C1287" s="271" t="s">
        <v>734</v>
      </c>
      <c r="D1287" s="272"/>
      <c r="E1287" s="272"/>
      <c r="F1287" s="272"/>
      <c r="G1287" s="272"/>
      <c r="H1287" s="160"/>
      <c r="I1287" s="160"/>
      <c r="J1287" s="160"/>
      <c r="K1287" s="160"/>
      <c r="L1287" s="160"/>
      <c r="M1287" s="160"/>
      <c r="N1287" s="160"/>
      <c r="O1287" s="160"/>
      <c r="P1287" s="160"/>
      <c r="Q1287" s="160"/>
      <c r="R1287" s="160"/>
      <c r="S1287" s="160"/>
      <c r="T1287" s="160"/>
      <c r="U1287" s="160"/>
      <c r="V1287" s="160"/>
      <c r="W1287" s="160"/>
      <c r="X1287" s="160"/>
      <c r="Y1287" s="151"/>
      <c r="Z1287" s="151"/>
      <c r="AA1287" s="151"/>
      <c r="AB1287" s="151"/>
      <c r="AC1287" s="151"/>
      <c r="AD1287" s="151"/>
      <c r="AE1287" s="151"/>
      <c r="AF1287" s="151"/>
      <c r="AG1287" s="151" t="s">
        <v>190</v>
      </c>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c r="BG1287" s="151"/>
      <c r="BH1287" s="151"/>
    </row>
    <row r="1288" spans="1:60" outlineLevel="1" x14ac:dyDescent="0.25">
      <c r="A1288" s="158"/>
      <c r="B1288" s="159"/>
      <c r="C1288" s="271" t="s">
        <v>735</v>
      </c>
      <c r="D1288" s="272"/>
      <c r="E1288" s="272"/>
      <c r="F1288" s="272"/>
      <c r="G1288" s="272"/>
      <c r="H1288" s="160"/>
      <c r="I1288" s="160"/>
      <c r="J1288" s="160"/>
      <c r="K1288" s="160"/>
      <c r="L1288" s="160"/>
      <c r="M1288" s="160"/>
      <c r="N1288" s="160"/>
      <c r="O1288" s="160"/>
      <c r="P1288" s="160"/>
      <c r="Q1288" s="160"/>
      <c r="R1288" s="160"/>
      <c r="S1288" s="160"/>
      <c r="T1288" s="160"/>
      <c r="U1288" s="160"/>
      <c r="V1288" s="160"/>
      <c r="W1288" s="160"/>
      <c r="X1288" s="160"/>
      <c r="Y1288" s="151"/>
      <c r="Z1288" s="151"/>
      <c r="AA1288" s="151"/>
      <c r="AB1288" s="151"/>
      <c r="AC1288" s="151"/>
      <c r="AD1288" s="151"/>
      <c r="AE1288" s="151"/>
      <c r="AF1288" s="151"/>
      <c r="AG1288" s="151" t="s">
        <v>190</v>
      </c>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c r="BG1288" s="151"/>
      <c r="BH1288" s="151"/>
    </row>
    <row r="1289" spans="1:60" outlineLevel="1" x14ac:dyDescent="0.25">
      <c r="A1289" s="158"/>
      <c r="B1289" s="159"/>
      <c r="C1289" s="271" t="s">
        <v>736</v>
      </c>
      <c r="D1289" s="272"/>
      <c r="E1289" s="272"/>
      <c r="F1289" s="272"/>
      <c r="G1289" s="272"/>
      <c r="H1289" s="160"/>
      <c r="I1289" s="160"/>
      <c r="J1289" s="160"/>
      <c r="K1289" s="160"/>
      <c r="L1289" s="160"/>
      <c r="M1289" s="160"/>
      <c r="N1289" s="160"/>
      <c r="O1289" s="160"/>
      <c r="P1289" s="160"/>
      <c r="Q1289" s="160"/>
      <c r="R1289" s="160"/>
      <c r="S1289" s="160"/>
      <c r="T1289" s="160"/>
      <c r="U1289" s="160"/>
      <c r="V1289" s="160"/>
      <c r="W1289" s="160"/>
      <c r="X1289" s="160"/>
      <c r="Y1289" s="151"/>
      <c r="Z1289" s="151"/>
      <c r="AA1289" s="151"/>
      <c r="AB1289" s="151"/>
      <c r="AC1289" s="151"/>
      <c r="AD1289" s="151"/>
      <c r="AE1289" s="151"/>
      <c r="AF1289" s="151"/>
      <c r="AG1289" s="151" t="s">
        <v>190</v>
      </c>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84" t="str">
        <f>C1289</f>
        <v>- 2x vrchní matný černý fermežový grafitový nátěr (před úplným zaschnutím „přeleštit“ jemným kartáčkem)</v>
      </c>
      <c r="BB1289" s="151"/>
      <c r="BC1289" s="151"/>
      <c r="BD1289" s="151"/>
      <c r="BE1289" s="151"/>
      <c r="BF1289" s="151"/>
      <c r="BG1289" s="151"/>
      <c r="BH1289" s="151"/>
    </row>
    <row r="1290" spans="1:60" outlineLevel="1" x14ac:dyDescent="0.25">
      <c r="A1290" s="177">
        <v>116</v>
      </c>
      <c r="B1290" s="178" t="s">
        <v>320</v>
      </c>
      <c r="C1290" s="187" t="s">
        <v>321</v>
      </c>
      <c r="D1290" s="179" t="s">
        <v>299</v>
      </c>
      <c r="E1290" s="180">
        <v>0.10100000000000001</v>
      </c>
      <c r="F1290" s="181">
        <v>1585</v>
      </c>
      <c r="G1290" s="182">
        <f>ROUND(E1290*F1290,2)</f>
        <v>160.09</v>
      </c>
      <c r="H1290" s="181"/>
      <c r="I1290" s="182">
        <f>ROUND(E1290*H1290,2)</f>
        <v>0</v>
      </c>
      <c r="J1290" s="181"/>
      <c r="K1290" s="182">
        <f>ROUND(E1290*J1290,2)</f>
        <v>0</v>
      </c>
      <c r="L1290" s="182">
        <v>21</v>
      </c>
      <c r="M1290" s="182">
        <f>G1290*(1+L1290/100)</f>
        <v>193.7089</v>
      </c>
      <c r="N1290" s="182">
        <v>0</v>
      </c>
      <c r="O1290" s="182">
        <f>ROUND(E1290*N1290,2)</f>
        <v>0</v>
      </c>
      <c r="P1290" s="182">
        <v>0</v>
      </c>
      <c r="Q1290" s="182">
        <f>ROUND(E1290*P1290,2)</f>
        <v>0</v>
      </c>
      <c r="R1290" s="182" t="s">
        <v>322</v>
      </c>
      <c r="S1290" s="182" t="s">
        <v>185</v>
      </c>
      <c r="T1290" s="183" t="s">
        <v>185</v>
      </c>
      <c r="U1290" s="160">
        <v>3.036</v>
      </c>
      <c r="V1290" s="160">
        <f>ROUND(E1290*U1290,2)</f>
        <v>0.31</v>
      </c>
      <c r="W1290" s="160"/>
      <c r="X1290" s="160" t="s">
        <v>300</v>
      </c>
      <c r="Y1290" s="151"/>
      <c r="Z1290" s="151"/>
      <c r="AA1290" s="151"/>
      <c r="AB1290" s="151"/>
      <c r="AC1290" s="151"/>
      <c r="AD1290" s="151"/>
      <c r="AE1290" s="151"/>
      <c r="AF1290" s="151"/>
      <c r="AG1290" s="151" t="s">
        <v>301</v>
      </c>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c r="BG1290" s="151"/>
      <c r="BH1290" s="151"/>
    </row>
    <row r="1291" spans="1:60" outlineLevel="1" x14ac:dyDescent="0.25">
      <c r="A1291" s="158"/>
      <c r="B1291" s="159"/>
      <c r="C1291" s="269" t="s">
        <v>323</v>
      </c>
      <c r="D1291" s="270"/>
      <c r="E1291" s="270"/>
      <c r="F1291" s="270"/>
      <c r="G1291" s="270"/>
      <c r="H1291" s="160"/>
      <c r="I1291" s="160"/>
      <c r="J1291" s="160"/>
      <c r="K1291" s="160"/>
      <c r="L1291" s="160"/>
      <c r="M1291" s="160"/>
      <c r="N1291" s="160"/>
      <c r="O1291" s="160"/>
      <c r="P1291" s="160"/>
      <c r="Q1291" s="160"/>
      <c r="R1291" s="160"/>
      <c r="S1291" s="160"/>
      <c r="T1291" s="160"/>
      <c r="U1291" s="160"/>
      <c r="V1291" s="160"/>
      <c r="W1291" s="160"/>
      <c r="X1291" s="160"/>
      <c r="Y1291" s="151"/>
      <c r="Z1291" s="151"/>
      <c r="AA1291" s="151"/>
      <c r="AB1291" s="151"/>
      <c r="AC1291" s="151"/>
      <c r="AD1291" s="151"/>
      <c r="AE1291" s="151"/>
      <c r="AF1291" s="151"/>
      <c r="AG1291" s="151" t="s">
        <v>251</v>
      </c>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c r="BG1291" s="151"/>
      <c r="BH1291" s="151"/>
    </row>
    <row r="1292" spans="1:60" outlineLevel="1" x14ac:dyDescent="0.25">
      <c r="A1292" s="158"/>
      <c r="B1292" s="159"/>
      <c r="C1292" s="188" t="s">
        <v>303</v>
      </c>
      <c r="D1292" s="164"/>
      <c r="E1292" s="165"/>
      <c r="F1292" s="160"/>
      <c r="G1292" s="160"/>
      <c r="H1292" s="160"/>
      <c r="I1292" s="160"/>
      <c r="J1292" s="160"/>
      <c r="K1292" s="160"/>
      <c r="L1292" s="160"/>
      <c r="M1292" s="160"/>
      <c r="N1292" s="160"/>
      <c r="O1292" s="160"/>
      <c r="P1292" s="160"/>
      <c r="Q1292" s="160"/>
      <c r="R1292" s="160"/>
      <c r="S1292" s="160"/>
      <c r="T1292" s="160"/>
      <c r="U1292" s="160"/>
      <c r="V1292" s="160"/>
      <c r="W1292" s="160"/>
      <c r="X1292" s="160"/>
      <c r="Y1292" s="151"/>
      <c r="Z1292" s="151"/>
      <c r="AA1292" s="151"/>
      <c r="AB1292" s="151"/>
      <c r="AC1292" s="151"/>
      <c r="AD1292" s="151"/>
      <c r="AE1292" s="151"/>
      <c r="AF1292" s="151"/>
      <c r="AG1292" s="151" t="s">
        <v>192</v>
      </c>
      <c r="AH1292" s="151">
        <v>0</v>
      </c>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c r="BG1292" s="151"/>
      <c r="BH1292" s="151"/>
    </row>
    <row r="1293" spans="1:60" outlineLevel="1" x14ac:dyDescent="0.25">
      <c r="A1293" s="158"/>
      <c r="B1293" s="159"/>
      <c r="C1293" s="188" t="s">
        <v>840</v>
      </c>
      <c r="D1293" s="164"/>
      <c r="E1293" s="165"/>
      <c r="F1293" s="160"/>
      <c r="G1293" s="160"/>
      <c r="H1293" s="160"/>
      <c r="I1293" s="160"/>
      <c r="J1293" s="160"/>
      <c r="K1293" s="160"/>
      <c r="L1293" s="160"/>
      <c r="M1293" s="160"/>
      <c r="N1293" s="160"/>
      <c r="O1293" s="160"/>
      <c r="P1293" s="160"/>
      <c r="Q1293" s="160"/>
      <c r="R1293" s="160"/>
      <c r="S1293" s="160"/>
      <c r="T1293" s="160"/>
      <c r="U1293" s="160"/>
      <c r="V1293" s="160"/>
      <c r="W1293" s="160"/>
      <c r="X1293" s="160"/>
      <c r="Y1293" s="151"/>
      <c r="Z1293" s="151"/>
      <c r="AA1293" s="151"/>
      <c r="AB1293" s="151"/>
      <c r="AC1293" s="151"/>
      <c r="AD1293" s="151"/>
      <c r="AE1293" s="151"/>
      <c r="AF1293" s="151"/>
      <c r="AG1293" s="151" t="s">
        <v>192</v>
      </c>
      <c r="AH1293" s="151">
        <v>0</v>
      </c>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c r="BG1293" s="151"/>
      <c r="BH1293" s="151"/>
    </row>
    <row r="1294" spans="1:60" outlineLevel="1" x14ac:dyDescent="0.25">
      <c r="A1294" s="158"/>
      <c r="B1294" s="159"/>
      <c r="C1294" s="188" t="s">
        <v>841</v>
      </c>
      <c r="D1294" s="164"/>
      <c r="E1294" s="165">
        <v>0.10100000000000001</v>
      </c>
      <c r="F1294" s="160"/>
      <c r="G1294" s="160"/>
      <c r="H1294" s="160"/>
      <c r="I1294" s="160"/>
      <c r="J1294" s="160"/>
      <c r="K1294" s="160"/>
      <c r="L1294" s="160"/>
      <c r="M1294" s="160"/>
      <c r="N1294" s="160"/>
      <c r="O1294" s="160"/>
      <c r="P1294" s="160"/>
      <c r="Q1294" s="160"/>
      <c r="R1294" s="160"/>
      <c r="S1294" s="160"/>
      <c r="T1294" s="160"/>
      <c r="U1294" s="160"/>
      <c r="V1294" s="160"/>
      <c r="W1294" s="160"/>
      <c r="X1294" s="160"/>
      <c r="Y1294" s="151"/>
      <c r="Z1294" s="151"/>
      <c r="AA1294" s="151"/>
      <c r="AB1294" s="151"/>
      <c r="AC1294" s="151"/>
      <c r="AD1294" s="151"/>
      <c r="AE1294" s="151"/>
      <c r="AF1294" s="151"/>
      <c r="AG1294" s="151" t="s">
        <v>192</v>
      </c>
      <c r="AH1294" s="151">
        <v>0</v>
      </c>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c r="BG1294" s="151"/>
      <c r="BH1294" s="151"/>
    </row>
    <row r="1295" spans="1:60" ht="30.6" outlineLevel="1" x14ac:dyDescent="0.25">
      <c r="A1295" s="177">
        <v>117</v>
      </c>
      <c r="B1295" s="178" t="s">
        <v>326</v>
      </c>
      <c r="C1295" s="187" t="s">
        <v>327</v>
      </c>
      <c r="D1295" s="179" t="s">
        <v>299</v>
      </c>
      <c r="E1295" s="180">
        <v>0.10100000000000001</v>
      </c>
      <c r="F1295" s="181">
        <v>787</v>
      </c>
      <c r="G1295" s="182">
        <f>ROUND(E1295*F1295,2)</f>
        <v>79.489999999999995</v>
      </c>
      <c r="H1295" s="181"/>
      <c r="I1295" s="182">
        <f>ROUND(E1295*H1295,2)</f>
        <v>0</v>
      </c>
      <c r="J1295" s="181"/>
      <c r="K1295" s="182">
        <f>ROUND(E1295*J1295,2)</f>
        <v>0</v>
      </c>
      <c r="L1295" s="182">
        <v>21</v>
      </c>
      <c r="M1295" s="182">
        <f>G1295*(1+L1295/100)</f>
        <v>96.182899999999989</v>
      </c>
      <c r="N1295" s="182">
        <v>0</v>
      </c>
      <c r="O1295" s="182">
        <f>ROUND(E1295*N1295,2)</f>
        <v>0</v>
      </c>
      <c r="P1295" s="182">
        <v>0</v>
      </c>
      <c r="Q1295" s="182">
        <f>ROUND(E1295*P1295,2)</f>
        <v>0</v>
      </c>
      <c r="R1295" s="182" t="s">
        <v>322</v>
      </c>
      <c r="S1295" s="182" t="s">
        <v>185</v>
      </c>
      <c r="T1295" s="183" t="s">
        <v>185</v>
      </c>
      <c r="U1295" s="160">
        <v>0.95</v>
      </c>
      <c r="V1295" s="160">
        <f>ROUND(E1295*U1295,2)</f>
        <v>0.1</v>
      </c>
      <c r="W1295" s="160"/>
      <c r="X1295" s="160" t="s">
        <v>300</v>
      </c>
      <c r="Y1295" s="151"/>
      <c r="Z1295" s="151"/>
      <c r="AA1295" s="151"/>
      <c r="AB1295" s="151"/>
      <c r="AC1295" s="151"/>
      <c r="AD1295" s="151"/>
      <c r="AE1295" s="151"/>
      <c r="AF1295" s="151"/>
      <c r="AG1295" s="151" t="s">
        <v>301</v>
      </c>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c r="BG1295" s="151"/>
      <c r="BH1295" s="151"/>
    </row>
    <row r="1296" spans="1:60" outlineLevel="1" x14ac:dyDescent="0.25">
      <c r="A1296" s="158"/>
      <c r="B1296" s="159"/>
      <c r="C1296" s="269" t="s">
        <v>323</v>
      </c>
      <c r="D1296" s="270"/>
      <c r="E1296" s="270"/>
      <c r="F1296" s="270"/>
      <c r="G1296" s="270"/>
      <c r="H1296" s="160"/>
      <c r="I1296" s="160"/>
      <c r="J1296" s="160"/>
      <c r="K1296" s="160"/>
      <c r="L1296" s="160"/>
      <c r="M1296" s="160"/>
      <c r="N1296" s="160"/>
      <c r="O1296" s="160"/>
      <c r="P1296" s="160"/>
      <c r="Q1296" s="160"/>
      <c r="R1296" s="160"/>
      <c r="S1296" s="160"/>
      <c r="T1296" s="160"/>
      <c r="U1296" s="160"/>
      <c r="V1296" s="160"/>
      <c r="W1296" s="160"/>
      <c r="X1296" s="160"/>
      <c r="Y1296" s="151"/>
      <c r="Z1296" s="151"/>
      <c r="AA1296" s="151"/>
      <c r="AB1296" s="151"/>
      <c r="AC1296" s="151"/>
      <c r="AD1296" s="151"/>
      <c r="AE1296" s="151"/>
      <c r="AF1296" s="151"/>
      <c r="AG1296" s="151" t="s">
        <v>251</v>
      </c>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c r="BG1296" s="151"/>
      <c r="BH1296" s="151"/>
    </row>
    <row r="1297" spans="1:60" outlineLevel="1" x14ac:dyDescent="0.25">
      <c r="A1297" s="158"/>
      <c r="B1297" s="159"/>
      <c r="C1297" s="188" t="s">
        <v>303</v>
      </c>
      <c r="D1297" s="164"/>
      <c r="E1297" s="165"/>
      <c r="F1297" s="160"/>
      <c r="G1297" s="160"/>
      <c r="H1297" s="160"/>
      <c r="I1297" s="160"/>
      <c r="J1297" s="160"/>
      <c r="K1297" s="160"/>
      <c r="L1297" s="160"/>
      <c r="M1297" s="160"/>
      <c r="N1297" s="160"/>
      <c r="O1297" s="160"/>
      <c r="P1297" s="160"/>
      <c r="Q1297" s="160"/>
      <c r="R1297" s="160"/>
      <c r="S1297" s="160"/>
      <c r="T1297" s="160"/>
      <c r="U1297" s="160"/>
      <c r="V1297" s="160"/>
      <c r="W1297" s="160"/>
      <c r="X1297" s="160"/>
      <c r="Y1297" s="151"/>
      <c r="Z1297" s="151"/>
      <c r="AA1297" s="151"/>
      <c r="AB1297" s="151"/>
      <c r="AC1297" s="151"/>
      <c r="AD1297" s="151"/>
      <c r="AE1297" s="151"/>
      <c r="AF1297" s="151"/>
      <c r="AG1297" s="151" t="s">
        <v>192</v>
      </c>
      <c r="AH1297" s="151">
        <v>0</v>
      </c>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c r="BG1297" s="151"/>
      <c r="BH1297" s="151"/>
    </row>
    <row r="1298" spans="1:60" outlineLevel="1" x14ac:dyDescent="0.25">
      <c r="A1298" s="158"/>
      <c r="B1298" s="159"/>
      <c r="C1298" s="188" t="s">
        <v>840</v>
      </c>
      <c r="D1298" s="164"/>
      <c r="E1298" s="165"/>
      <c r="F1298" s="160"/>
      <c r="G1298" s="160"/>
      <c r="H1298" s="160"/>
      <c r="I1298" s="160"/>
      <c r="J1298" s="160"/>
      <c r="K1298" s="160"/>
      <c r="L1298" s="160"/>
      <c r="M1298" s="160"/>
      <c r="N1298" s="160"/>
      <c r="O1298" s="160"/>
      <c r="P1298" s="160"/>
      <c r="Q1298" s="160"/>
      <c r="R1298" s="160"/>
      <c r="S1298" s="160"/>
      <c r="T1298" s="160"/>
      <c r="U1298" s="160"/>
      <c r="V1298" s="160"/>
      <c r="W1298" s="160"/>
      <c r="X1298" s="160"/>
      <c r="Y1298" s="151"/>
      <c r="Z1298" s="151"/>
      <c r="AA1298" s="151"/>
      <c r="AB1298" s="151"/>
      <c r="AC1298" s="151"/>
      <c r="AD1298" s="151"/>
      <c r="AE1298" s="151"/>
      <c r="AF1298" s="151"/>
      <c r="AG1298" s="151" t="s">
        <v>192</v>
      </c>
      <c r="AH1298" s="151">
        <v>0</v>
      </c>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c r="BG1298" s="151"/>
      <c r="BH1298" s="151"/>
    </row>
    <row r="1299" spans="1:60" outlineLevel="1" x14ac:dyDescent="0.25">
      <c r="A1299" s="158"/>
      <c r="B1299" s="159"/>
      <c r="C1299" s="188" t="s">
        <v>841</v>
      </c>
      <c r="D1299" s="164"/>
      <c r="E1299" s="165">
        <v>0.10100000000000001</v>
      </c>
      <c r="F1299" s="160"/>
      <c r="G1299" s="160"/>
      <c r="H1299" s="160"/>
      <c r="I1299" s="160"/>
      <c r="J1299" s="160"/>
      <c r="K1299" s="160"/>
      <c r="L1299" s="160"/>
      <c r="M1299" s="160"/>
      <c r="N1299" s="160"/>
      <c r="O1299" s="160"/>
      <c r="P1299" s="160"/>
      <c r="Q1299" s="160"/>
      <c r="R1299" s="160"/>
      <c r="S1299" s="160"/>
      <c r="T1299" s="160"/>
      <c r="U1299" s="160"/>
      <c r="V1299" s="160"/>
      <c r="W1299" s="160"/>
      <c r="X1299" s="160"/>
      <c r="Y1299" s="151"/>
      <c r="Z1299" s="151"/>
      <c r="AA1299" s="151"/>
      <c r="AB1299" s="151"/>
      <c r="AC1299" s="151"/>
      <c r="AD1299" s="151"/>
      <c r="AE1299" s="151"/>
      <c r="AF1299" s="151"/>
      <c r="AG1299" s="151" t="s">
        <v>192</v>
      </c>
      <c r="AH1299" s="151">
        <v>0</v>
      </c>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c r="BG1299" s="151"/>
      <c r="BH1299" s="151"/>
    </row>
    <row r="1300" spans="1:60" x14ac:dyDescent="0.25">
      <c r="A1300" s="154" t="s">
        <v>181</v>
      </c>
      <c r="B1300" s="155" t="s">
        <v>138</v>
      </c>
      <c r="C1300" s="190" t="s">
        <v>139</v>
      </c>
      <c r="D1300" s="173"/>
      <c r="E1300" s="174"/>
      <c r="F1300" s="175"/>
      <c r="G1300" s="175">
        <f>SUMIF(AG1301:AG1405,"&lt;&gt;NOR",G1301:G1405)</f>
        <v>38290.350000000006</v>
      </c>
      <c r="H1300" s="175"/>
      <c r="I1300" s="175">
        <f>SUM(I1301:I1405)</f>
        <v>0</v>
      </c>
      <c r="J1300" s="175"/>
      <c r="K1300" s="175">
        <f>SUM(K1301:K1405)</f>
        <v>0</v>
      </c>
      <c r="L1300" s="175"/>
      <c r="M1300" s="175">
        <f>SUM(M1301:M1405)</f>
        <v>46331.323499999999</v>
      </c>
      <c r="N1300" s="175"/>
      <c r="O1300" s="175">
        <f>SUM(O1301:O1405)</f>
        <v>0</v>
      </c>
      <c r="P1300" s="175"/>
      <c r="Q1300" s="175">
        <f>SUM(Q1301:Q1405)</f>
        <v>0</v>
      </c>
      <c r="R1300" s="175"/>
      <c r="S1300" s="175"/>
      <c r="T1300" s="176"/>
      <c r="U1300" s="166"/>
      <c r="V1300" s="166">
        <f>SUM(V1301:V1405)</f>
        <v>0.01</v>
      </c>
      <c r="W1300" s="166"/>
      <c r="X1300" s="166"/>
      <c r="AG1300" t="s">
        <v>182</v>
      </c>
    </row>
    <row r="1301" spans="1:60" outlineLevel="1" x14ac:dyDescent="0.25">
      <c r="A1301" s="158"/>
      <c r="B1301" s="159"/>
      <c r="C1301" s="260" t="s">
        <v>842</v>
      </c>
      <c r="D1301" s="261"/>
      <c r="E1301" s="261"/>
      <c r="F1301" s="261"/>
      <c r="G1301" s="261"/>
      <c r="H1301" s="160"/>
      <c r="I1301" s="160"/>
      <c r="J1301" s="160"/>
      <c r="K1301" s="160"/>
      <c r="L1301" s="160"/>
      <c r="M1301" s="160"/>
      <c r="N1301" s="160"/>
      <c r="O1301" s="160"/>
      <c r="P1301" s="160"/>
      <c r="Q1301" s="160"/>
      <c r="R1301" s="160"/>
      <c r="S1301" s="160"/>
      <c r="T1301" s="160"/>
      <c r="U1301" s="160"/>
      <c r="V1301" s="160"/>
      <c r="W1301" s="160"/>
      <c r="X1301" s="160"/>
      <c r="Y1301" s="151"/>
      <c r="Z1301" s="151"/>
      <c r="AA1301" s="151"/>
      <c r="AB1301" s="151"/>
      <c r="AC1301" s="151"/>
      <c r="AD1301" s="151"/>
      <c r="AE1301" s="151"/>
      <c r="AF1301" s="151"/>
      <c r="AG1301" s="151" t="s">
        <v>190</v>
      </c>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c r="BG1301" s="151"/>
      <c r="BH1301" s="151"/>
    </row>
    <row r="1302" spans="1:60" outlineLevel="1" x14ac:dyDescent="0.25">
      <c r="A1302" s="158"/>
      <c r="B1302" s="159"/>
      <c r="C1302" s="271" t="s">
        <v>711</v>
      </c>
      <c r="D1302" s="272"/>
      <c r="E1302" s="272"/>
      <c r="F1302" s="272"/>
      <c r="G1302" s="272"/>
      <c r="H1302" s="160"/>
      <c r="I1302" s="160"/>
      <c r="J1302" s="160"/>
      <c r="K1302" s="160"/>
      <c r="L1302" s="160"/>
      <c r="M1302" s="160"/>
      <c r="N1302" s="160"/>
      <c r="O1302" s="160"/>
      <c r="P1302" s="160"/>
      <c r="Q1302" s="160"/>
      <c r="R1302" s="160"/>
      <c r="S1302" s="160"/>
      <c r="T1302" s="160"/>
      <c r="U1302" s="160"/>
      <c r="V1302" s="160"/>
      <c r="W1302" s="160"/>
      <c r="X1302" s="160"/>
      <c r="Y1302" s="151"/>
      <c r="Z1302" s="151"/>
      <c r="AA1302" s="151"/>
      <c r="AB1302" s="151"/>
      <c r="AC1302" s="151"/>
      <c r="AD1302" s="151"/>
      <c r="AE1302" s="151"/>
      <c r="AF1302" s="151"/>
      <c r="AG1302" s="151" t="s">
        <v>190</v>
      </c>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c r="BG1302" s="151"/>
      <c r="BH1302" s="151"/>
    </row>
    <row r="1303" spans="1:60" outlineLevel="1" x14ac:dyDescent="0.25">
      <c r="A1303" s="158"/>
      <c r="B1303" s="159"/>
      <c r="C1303" s="192" t="s">
        <v>204</v>
      </c>
      <c r="D1303" s="161"/>
      <c r="E1303" s="162"/>
      <c r="F1303" s="163"/>
      <c r="G1303" s="163"/>
      <c r="H1303" s="160"/>
      <c r="I1303" s="160"/>
      <c r="J1303" s="160"/>
      <c r="K1303" s="160"/>
      <c r="L1303" s="160"/>
      <c r="M1303" s="160"/>
      <c r="N1303" s="160"/>
      <c r="O1303" s="160"/>
      <c r="P1303" s="160"/>
      <c r="Q1303" s="160"/>
      <c r="R1303" s="160"/>
      <c r="S1303" s="160"/>
      <c r="T1303" s="160"/>
      <c r="U1303" s="160"/>
      <c r="V1303" s="160"/>
      <c r="W1303" s="160"/>
      <c r="X1303" s="160"/>
      <c r="Y1303" s="151"/>
      <c r="Z1303" s="151"/>
      <c r="AA1303" s="151"/>
      <c r="AB1303" s="151"/>
      <c r="AC1303" s="151"/>
      <c r="AD1303" s="151"/>
      <c r="AE1303" s="151"/>
      <c r="AF1303" s="151"/>
      <c r="AG1303" s="151" t="s">
        <v>190</v>
      </c>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c r="BG1303" s="151"/>
      <c r="BH1303" s="151"/>
    </row>
    <row r="1304" spans="1:60" ht="21" outlineLevel="1" x14ac:dyDescent="0.25">
      <c r="A1304" s="158"/>
      <c r="B1304" s="159"/>
      <c r="C1304" s="271" t="s">
        <v>843</v>
      </c>
      <c r="D1304" s="272"/>
      <c r="E1304" s="272"/>
      <c r="F1304" s="272"/>
      <c r="G1304" s="272"/>
      <c r="H1304" s="160"/>
      <c r="I1304" s="160"/>
      <c r="J1304" s="160"/>
      <c r="K1304" s="160"/>
      <c r="L1304" s="160"/>
      <c r="M1304" s="160"/>
      <c r="N1304" s="160"/>
      <c r="O1304" s="160"/>
      <c r="P1304" s="160"/>
      <c r="Q1304" s="160"/>
      <c r="R1304" s="160"/>
      <c r="S1304" s="160"/>
      <c r="T1304" s="160"/>
      <c r="U1304" s="160"/>
      <c r="V1304" s="160"/>
      <c r="W1304" s="160"/>
      <c r="X1304" s="160"/>
      <c r="Y1304" s="151"/>
      <c r="Z1304" s="151"/>
      <c r="AA1304" s="151"/>
      <c r="AB1304" s="151"/>
      <c r="AC1304" s="151"/>
      <c r="AD1304" s="151"/>
      <c r="AE1304" s="151"/>
      <c r="AF1304" s="151"/>
      <c r="AG1304" s="151" t="s">
        <v>190</v>
      </c>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84" t="str">
        <f>C1304</f>
        <v>- před zahájením restaurátorské opravy budou projektantem, investorem a odpovědnými zástupci (pracovníky) Národního památkového ústavu a Krajského úřadu Karlovarského kraje odsouhlaseny vzorky zpracování a povrchové úpravy.</v>
      </c>
      <c r="BB1304" s="151"/>
      <c r="BC1304" s="151"/>
      <c r="BD1304" s="151"/>
      <c r="BE1304" s="151"/>
      <c r="BF1304" s="151"/>
      <c r="BG1304" s="151"/>
      <c r="BH1304" s="151"/>
    </row>
    <row r="1305" spans="1:60" outlineLevel="1" x14ac:dyDescent="0.25">
      <c r="A1305" s="158"/>
      <c r="B1305" s="159"/>
      <c r="C1305" s="192" t="s">
        <v>204</v>
      </c>
      <c r="D1305" s="161"/>
      <c r="E1305" s="162"/>
      <c r="F1305" s="163"/>
      <c r="G1305" s="163"/>
      <c r="H1305" s="160"/>
      <c r="I1305" s="160"/>
      <c r="J1305" s="160"/>
      <c r="K1305" s="160"/>
      <c r="L1305" s="160"/>
      <c r="M1305" s="160"/>
      <c r="N1305" s="160"/>
      <c r="O1305" s="160"/>
      <c r="P1305" s="160"/>
      <c r="Q1305" s="160"/>
      <c r="R1305" s="160"/>
      <c r="S1305" s="160"/>
      <c r="T1305" s="160"/>
      <c r="U1305" s="160"/>
      <c r="V1305" s="160"/>
      <c r="W1305" s="160"/>
      <c r="X1305" s="160"/>
      <c r="Y1305" s="151"/>
      <c r="Z1305" s="151"/>
      <c r="AA1305" s="151"/>
      <c r="AB1305" s="151"/>
      <c r="AC1305" s="151"/>
      <c r="AD1305" s="151"/>
      <c r="AE1305" s="151"/>
      <c r="AF1305" s="151"/>
      <c r="AG1305" s="151" t="s">
        <v>190</v>
      </c>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row>
    <row r="1306" spans="1:60" ht="31.2" outlineLevel="1" x14ac:dyDescent="0.25">
      <c r="A1306" s="158"/>
      <c r="B1306" s="159"/>
      <c r="C1306" s="271" t="s">
        <v>844</v>
      </c>
      <c r="D1306" s="272"/>
      <c r="E1306" s="272"/>
      <c r="F1306" s="272"/>
      <c r="G1306" s="272"/>
      <c r="H1306" s="160"/>
      <c r="I1306" s="160"/>
      <c r="J1306" s="160"/>
      <c r="K1306" s="160"/>
      <c r="L1306" s="160"/>
      <c r="M1306" s="160"/>
      <c r="N1306" s="160"/>
      <c r="O1306" s="160"/>
      <c r="P1306" s="160"/>
      <c r="Q1306" s="160"/>
      <c r="R1306" s="160"/>
      <c r="S1306" s="160"/>
      <c r="T1306" s="160"/>
      <c r="U1306" s="160"/>
      <c r="V1306" s="160"/>
      <c r="W1306" s="160"/>
      <c r="X1306" s="160"/>
      <c r="Y1306" s="151"/>
      <c r="Z1306" s="151"/>
      <c r="AA1306" s="151"/>
      <c r="AB1306" s="151"/>
      <c r="AC1306" s="151"/>
      <c r="AD1306" s="151"/>
      <c r="AE1306" s="151"/>
      <c r="AF1306" s="151"/>
      <c r="AG1306" s="151" t="s">
        <v>190</v>
      </c>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84" t="str">
        <f>C1306</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306" s="151"/>
      <c r="BC1306" s="151"/>
      <c r="BD1306" s="151"/>
      <c r="BE1306" s="151"/>
      <c r="BF1306" s="151"/>
      <c r="BG1306" s="151"/>
      <c r="BH1306" s="151"/>
    </row>
    <row r="1307" spans="1:60" outlineLevel="1" x14ac:dyDescent="0.25">
      <c r="A1307" s="177">
        <v>118</v>
      </c>
      <c r="B1307" s="178" t="s">
        <v>845</v>
      </c>
      <c r="C1307" s="187" t="s">
        <v>846</v>
      </c>
      <c r="D1307" s="179" t="s">
        <v>255</v>
      </c>
      <c r="E1307" s="180">
        <v>1</v>
      </c>
      <c r="F1307" s="181">
        <v>5760</v>
      </c>
      <c r="G1307" s="182">
        <f>ROUND(E1307*F1307,2)</f>
        <v>5760</v>
      </c>
      <c r="H1307" s="181"/>
      <c r="I1307" s="182">
        <f>ROUND(E1307*H1307,2)</f>
        <v>0</v>
      </c>
      <c r="J1307" s="181"/>
      <c r="K1307" s="182">
        <f>ROUND(E1307*J1307,2)</f>
        <v>0</v>
      </c>
      <c r="L1307" s="182">
        <v>21</v>
      </c>
      <c r="M1307" s="182">
        <f>G1307*(1+L1307/100)</f>
        <v>6969.5999999999995</v>
      </c>
      <c r="N1307" s="182">
        <v>1E-3</v>
      </c>
      <c r="O1307" s="182">
        <f>ROUND(E1307*N1307,2)</f>
        <v>0</v>
      </c>
      <c r="P1307" s="182">
        <v>0</v>
      </c>
      <c r="Q1307" s="182">
        <f>ROUND(E1307*P1307,2)</f>
        <v>0</v>
      </c>
      <c r="R1307" s="182"/>
      <c r="S1307" s="182" t="s">
        <v>277</v>
      </c>
      <c r="T1307" s="183" t="s">
        <v>186</v>
      </c>
      <c r="U1307" s="160">
        <v>0</v>
      </c>
      <c r="V1307" s="160">
        <f>ROUND(E1307*U1307,2)</f>
        <v>0</v>
      </c>
      <c r="W1307" s="160"/>
      <c r="X1307" s="160" t="s">
        <v>310</v>
      </c>
      <c r="Y1307" s="151"/>
      <c r="Z1307" s="151"/>
      <c r="AA1307" s="151"/>
      <c r="AB1307" s="151"/>
      <c r="AC1307" s="151"/>
      <c r="AD1307" s="151"/>
      <c r="AE1307" s="151"/>
      <c r="AF1307" s="151"/>
      <c r="AG1307" s="151" t="s">
        <v>311</v>
      </c>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row>
    <row r="1308" spans="1:60" outlineLevel="1" x14ac:dyDescent="0.25">
      <c r="A1308" s="158"/>
      <c r="B1308" s="159"/>
      <c r="C1308" s="260" t="s">
        <v>847</v>
      </c>
      <c r="D1308" s="261"/>
      <c r="E1308" s="261"/>
      <c r="F1308" s="261"/>
      <c r="G1308" s="261"/>
      <c r="H1308" s="160"/>
      <c r="I1308" s="160"/>
      <c r="J1308" s="160"/>
      <c r="K1308" s="160"/>
      <c r="L1308" s="160"/>
      <c r="M1308" s="160"/>
      <c r="N1308" s="160"/>
      <c r="O1308" s="160"/>
      <c r="P1308" s="160"/>
      <c r="Q1308" s="160"/>
      <c r="R1308" s="160"/>
      <c r="S1308" s="160"/>
      <c r="T1308" s="160"/>
      <c r="U1308" s="160"/>
      <c r="V1308" s="160"/>
      <c r="W1308" s="160"/>
      <c r="X1308" s="160"/>
      <c r="Y1308" s="151"/>
      <c r="Z1308" s="151"/>
      <c r="AA1308" s="151"/>
      <c r="AB1308" s="151"/>
      <c r="AC1308" s="151"/>
      <c r="AD1308" s="151"/>
      <c r="AE1308" s="151"/>
      <c r="AF1308" s="151"/>
      <c r="AG1308" s="151" t="s">
        <v>190</v>
      </c>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84" t="str">
        <f>C1308</f>
        <v>1.NP - přízemí, popis prvku a návrh na jeho opravu nebo restaurování viz D1.1.9 Tabulky kamenických prvků</v>
      </c>
      <c r="BB1308" s="151"/>
      <c r="BC1308" s="151"/>
      <c r="BD1308" s="151"/>
      <c r="BE1308" s="151"/>
      <c r="BF1308" s="151"/>
      <c r="BG1308" s="151"/>
      <c r="BH1308" s="151"/>
    </row>
    <row r="1309" spans="1:60" outlineLevel="1" x14ac:dyDescent="0.25">
      <c r="A1309" s="158"/>
      <c r="B1309" s="159"/>
      <c r="C1309" s="192" t="s">
        <v>204</v>
      </c>
      <c r="D1309" s="161"/>
      <c r="E1309" s="162"/>
      <c r="F1309" s="163"/>
      <c r="G1309" s="163"/>
      <c r="H1309" s="160"/>
      <c r="I1309" s="160"/>
      <c r="J1309" s="160"/>
      <c r="K1309" s="160"/>
      <c r="L1309" s="160"/>
      <c r="M1309" s="160"/>
      <c r="N1309" s="160"/>
      <c r="O1309" s="160"/>
      <c r="P1309" s="160"/>
      <c r="Q1309" s="160"/>
      <c r="R1309" s="160"/>
      <c r="S1309" s="160"/>
      <c r="T1309" s="160"/>
      <c r="U1309" s="160"/>
      <c r="V1309" s="160"/>
      <c r="W1309" s="160"/>
      <c r="X1309" s="160"/>
      <c r="Y1309" s="151"/>
      <c r="Z1309" s="151"/>
      <c r="AA1309" s="151"/>
      <c r="AB1309" s="151"/>
      <c r="AC1309" s="151"/>
      <c r="AD1309" s="151"/>
      <c r="AE1309" s="151"/>
      <c r="AF1309" s="151"/>
      <c r="AG1309" s="151" t="s">
        <v>190</v>
      </c>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c r="BG1309" s="151"/>
      <c r="BH1309" s="151"/>
    </row>
    <row r="1310" spans="1:60" outlineLevel="1" x14ac:dyDescent="0.25">
      <c r="A1310" s="158"/>
      <c r="B1310" s="159"/>
      <c r="C1310" s="271" t="s">
        <v>1015</v>
      </c>
      <c r="D1310" s="272"/>
      <c r="E1310" s="272"/>
      <c r="F1310" s="272"/>
      <c r="G1310" s="272"/>
      <c r="H1310" s="160"/>
      <c r="I1310" s="160"/>
      <c r="J1310" s="160"/>
      <c r="K1310" s="160"/>
      <c r="L1310" s="160"/>
      <c r="M1310" s="160"/>
      <c r="N1310" s="160"/>
      <c r="O1310" s="160"/>
      <c r="P1310" s="160"/>
      <c r="Q1310" s="160"/>
      <c r="R1310" s="160"/>
      <c r="S1310" s="160"/>
      <c r="T1310" s="160"/>
      <c r="U1310" s="160"/>
      <c r="V1310" s="160"/>
      <c r="W1310" s="160"/>
      <c r="X1310" s="160"/>
      <c r="Y1310" s="151"/>
      <c r="Z1310" s="151"/>
      <c r="AA1310" s="151"/>
      <c r="AB1310" s="151"/>
      <c r="AC1310" s="151"/>
      <c r="AD1310" s="151"/>
      <c r="AE1310" s="151"/>
      <c r="AF1310" s="151"/>
      <c r="AG1310" s="151" t="s">
        <v>190</v>
      </c>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c r="BG1310" s="151"/>
      <c r="BH1310" s="151"/>
    </row>
    <row r="1311" spans="1:60" outlineLevel="1" x14ac:dyDescent="0.25">
      <c r="A1311" s="158"/>
      <c r="B1311" s="159"/>
      <c r="C1311" s="192" t="s">
        <v>204</v>
      </c>
      <c r="D1311" s="161"/>
      <c r="E1311" s="162"/>
      <c r="F1311" s="163"/>
      <c r="G1311" s="163"/>
      <c r="H1311" s="160"/>
      <c r="I1311" s="160"/>
      <c r="J1311" s="160"/>
      <c r="K1311" s="160"/>
      <c r="L1311" s="160"/>
      <c r="M1311" s="160"/>
      <c r="N1311" s="160"/>
      <c r="O1311" s="160"/>
      <c r="P1311" s="160"/>
      <c r="Q1311" s="160"/>
      <c r="R1311" s="160"/>
      <c r="S1311" s="160"/>
      <c r="T1311" s="160"/>
      <c r="U1311" s="160"/>
      <c r="V1311" s="160"/>
      <c r="W1311" s="160"/>
      <c r="X1311" s="160"/>
      <c r="Y1311" s="151"/>
      <c r="Z1311" s="151"/>
      <c r="AA1311" s="151"/>
      <c r="AB1311" s="151"/>
      <c r="AC1311" s="151"/>
      <c r="AD1311" s="151"/>
      <c r="AE1311" s="151"/>
      <c r="AF1311" s="151"/>
      <c r="AG1311" s="151" t="s">
        <v>190</v>
      </c>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c r="BG1311" s="151"/>
      <c r="BH1311" s="151"/>
    </row>
    <row r="1312" spans="1:60" outlineLevel="1" x14ac:dyDescent="0.25">
      <c r="A1312" s="158"/>
      <c r="B1312" s="159"/>
      <c r="C1312" s="271" t="s">
        <v>848</v>
      </c>
      <c r="D1312" s="272"/>
      <c r="E1312" s="272"/>
      <c r="F1312" s="272"/>
      <c r="G1312" s="272"/>
      <c r="H1312" s="160"/>
      <c r="I1312" s="160"/>
      <c r="J1312" s="160"/>
      <c r="K1312" s="160"/>
      <c r="L1312" s="160"/>
      <c r="M1312" s="160"/>
      <c r="N1312" s="160"/>
      <c r="O1312" s="160"/>
      <c r="P1312" s="160"/>
      <c r="Q1312" s="160"/>
      <c r="R1312" s="160"/>
      <c r="S1312" s="160"/>
      <c r="T1312" s="160"/>
      <c r="U1312" s="160"/>
      <c r="V1312" s="160"/>
      <c r="W1312" s="160"/>
      <c r="X1312" s="160"/>
      <c r="Y1312" s="151"/>
      <c r="Z1312" s="151"/>
      <c r="AA1312" s="151"/>
      <c r="AB1312" s="151"/>
      <c r="AC1312" s="151"/>
      <c r="AD1312" s="151"/>
      <c r="AE1312" s="151"/>
      <c r="AF1312" s="151"/>
      <c r="AG1312" s="151" t="s">
        <v>190</v>
      </c>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c r="BG1312" s="151"/>
      <c r="BH1312" s="151"/>
    </row>
    <row r="1313" spans="1:60" outlineLevel="1" x14ac:dyDescent="0.25">
      <c r="A1313" s="158"/>
      <c r="B1313" s="159"/>
      <c r="C1313" s="271" t="s">
        <v>849</v>
      </c>
      <c r="D1313" s="272"/>
      <c r="E1313" s="272"/>
      <c r="F1313" s="272"/>
      <c r="G1313" s="272"/>
      <c r="H1313" s="160"/>
      <c r="I1313" s="160"/>
      <c r="J1313" s="160"/>
      <c r="K1313" s="160"/>
      <c r="L1313" s="160"/>
      <c r="M1313" s="160"/>
      <c r="N1313" s="160"/>
      <c r="O1313" s="160"/>
      <c r="P1313" s="160"/>
      <c r="Q1313" s="160"/>
      <c r="R1313" s="160"/>
      <c r="S1313" s="160"/>
      <c r="T1313" s="160"/>
      <c r="U1313" s="160"/>
      <c r="V1313" s="160"/>
      <c r="W1313" s="160"/>
      <c r="X1313" s="160"/>
      <c r="Y1313" s="151"/>
      <c r="Z1313" s="151"/>
      <c r="AA1313" s="151"/>
      <c r="AB1313" s="151"/>
      <c r="AC1313" s="151"/>
      <c r="AD1313" s="151"/>
      <c r="AE1313" s="151"/>
      <c r="AF1313" s="151"/>
      <c r="AG1313" s="151" t="s">
        <v>190</v>
      </c>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c r="BG1313" s="151"/>
      <c r="BH1313" s="151"/>
    </row>
    <row r="1314" spans="1:60" outlineLevel="1" x14ac:dyDescent="0.25">
      <c r="A1314" s="158"/>
      <c r="B1314" s="159"/>
      <c r="C1314" s="271" t="s">
        <v>850</v>
      </c>
      <c r="D1314" s="272"/>
      <c r="E1314" s="272"/>
      <c r="F1314" s="272"/>
      <c r="G1314" s="272"/>
      <c r="H1314" s="160"/>
      <c r="I1314" s="160"/>
      <c r="J1314" s="160"/>
      <c r="K1314" s="160"/>
      <c r="L1314" s="160"/>
      <c r="M1314" s="160"/>
      <c r="N1314" s="160"/>
      <c r="O1314" s="160"/>
      <c r="P1314" s="160"/>
      <c r="Q1314" s="160"/>
      <c r="R1314" s="160"/>
      <c r="S1314" s="160"/>
      <c r="T1314" s="160"/>
      <c r="U1314" s="160"/>
      <c r="V1314" s="160"/>
      <c r="W1314" s="160"/>
      <c r="X1314" s="160"/>
      <c r="Y1314" s="151"/>
      <c r="Z1314" s="151"/>
      <c r="AA1314" s="151"/>
      <c r="AB1314" s="151"/>
      <c r="AC1314" s="151"/>
      <c r="AD1314" s="151"/>
      <c r="AE1314" s="151"/>
      <c r="AF1314" s="151"/>
      <c r="AG1314" s="151" t="s">
        <v>190</v>
      </c>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c r="BG1314" s="151"/>
      <c r="BH1314" s="151"/>
    </row>
    <row r="1315" spans="1:60" outlineLevel="1" x14ac:dyDescent="0.25">
      <c r="A1315" s="158"/>
      <c r="B1315" s="159"/>
      <c r="C1315" s="271" t="s">
        <v>851</v>
      </c>
      <c r="D1315" s="272"/>
      <c r="E1315" s="272"/>
      <c r="F1315" s="272"/>
      <c r="G1315" s="272"/>
      <c r="H1315" s="160"/>
      <c r="I1315" s="160"/>
      <c r="J1315" s="160"/>
      <c r="K1315" s="160"/>
      <c r="L1315" s="160"/>
      <c r="M1315" s="160"/>
      <c r="N1315" s="160"/>
      <c r="O1315" s="160"/>
      <c r="P1315" s="160"/>
      <c r="Q1315" s="160"/>
      <c r="R1315" s="160"/>
      <c r="S1315" s="160"/>
      <c r="T1315" s="160"/>
      <c r="U1315" s="160"/>
      <c r="V1315" s="160"/>
      <c r="W1315" s="160"/>
      <c r="X1315" s="160"/>
      <c r="Y1315" s="151"/>
      <c r="Z1315" s="151"/>
      <c r="AA1315" s="151"/>
      <c r="AB1315" s="151"/>
      <c r="AC1315" s="151"/>
      <c r="AD1315" s="151"/>
      <c r="AE1315" s="151"/>
      <c r="AF1315" s="151"/>
      <c r="AG1315" s="151" t="s">
        <v>190</v>
      </c>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row>
    <row r="1316" spans="1:60" outlineLevel="1" x14ac:dyDescent="0.25">
      <c r="A1316" s="158"/>
      <c r="B1316" s="159"/>
      <c r="C1316" s="271" t="s">
        <v>313</v>
      </c>
      <c r="D1316" s="272"/>
      <c r="E1316" s="272"/>
      <c r="F1316" s="272"/>
      <c r="G1316" s="272"/>
      <c r="H1316" s="160"/>
      <c r="I1316" s="160"/>
      <c r="J1316" s="160"/>
      <c r="K1316" s="160"/>
      <c r="L1316" s="160"/>
      <c r="M1316" s="160"/>
      <c r="N1316" s="160"/>
      <c r="O1316" s="160"/>
      <c r="P1316" s="160"/>
      <c r="Q1316" s="160"/>
      <c r="R1316" s="160"/>
      <c r="S1316" s="160"/>
      <c r="T1316" s="160"/>
      <c r="U1316" s="160"/>
      <c r="V1316" s="160"/>
      <c r="W1316" s="160"/>
      <c r="X1316" s="160"/>
      <c r="Y1316" s="151"/>
      <c r="Z1316" s="151"/>
      <c r="AA1316" s="151"/>
      <c r="AB1316" s="151"/>
      <c r="AC1316" s="151"/>
      <c r="AD1316" s="151"/>
      <c r="AE1316" s="151"/>
      <c r="AF1316" s="151"/>
      <c r="AG1316" s="151" t="s">
        <v>190</v>
      </c>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row>
    <row r="1317" spans="1:60" ht="41.4" outlineLevel="1" x14ac:dyDescent="0.25">
      <c r="A1317" s="158"/>
      <c r="B1317" s="159"/>
      <c r="C1317" s="271" t="s">
        <v>1016</v>
      </c>
      <c r="D1317" s="272"/>
      <c r="E1317" s="272"/>
      <c r="F1317" s="272"/>
      <c r="G1317" s="272"/>
      <c r="H1317" s="160"/>
      <c r="I1317" s="160"/>
      <c r="J1317" s="160"/>
      <c r="K1317" s="160"/>
      <c r="L1317" s="160"/>
      <c r="M1317" s="160"/>
      <c r="N1317" s="160"/>
      <c r="O1317" s="160"/>
      <c r="P1317" s="160"/>
      <c r="Q1317" s="160"/>
      <c r="R1317" s="160"/>
      <c r="S1317" s="160"/>
      <c r="T1317" s="160"/>
      <c r="U1317" s="160"/>
      <c r="V1317" s="160"/>
      <c r="W1317" s="160"/>
      <c r="X1317" s="160"/>
      <c r="Y1317" s="151"/>
      <c r="Z1317" s="151"/>
      <c r="AA1317" s="151"/>
      <c r="AB1317" s="151"/>
      <c r="AC1317" s="151"/>
      <c r="AD1317" s="151"/>
      <c r="AE1317" s="151"/>
      <c r="AF1317" s="151"/>
      <c r="AG1317" s="151" t="s">
        <v>190</v>
      </c>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84" t="str">
        <f>C1317</f>
        <v>Jedná se o celkem čtyři schodišťové stupně schodiště propojujícího vstupní místnost do Horního hradu s kaplí. Dva stupně se nacházejí hned na začátku schodiště, druhé dva se naopak nacházejí v horní části schodiště u vstupu do kaple. Všechny čtyři byly vytvořeny z druhotně použitého ostění pravděpodobně portálu, jak soudíme z tvaru a rozměrů stupňů i z toho, že v jednom z nich je malý zbytek do kamene zapuštěného kovového čepu.</v>
      </c>
      <c r="BB1317" s="151"/>
      <c r="BC1317" s="151"/>
      <c r="BD1317" s="151"/>
      <c r="BE1317" s="151"/>
      <c r="BF1317" s="151"/>
      <c r="BG1317" s="151"/>
      <c r="BH1317" s="151"/>
    </row>
    <row r="1318" spans="1:60" ht="41.4" outlineLevel="1" x14ac:dyDescent="0.25">
      <c r="A1318" s="158"/>
      <c r="B1318" s="159"/>
      <c r="C1318" s="271" t="s">
        <v>1017</v>
      </c>
      <c r="D1318" s="272"/>
      <c r="E1318" s="272"/>
      <c r="F1318" s="272"/>
      <c r="G1318" s="272"/>
      <c r="H1318" s="160"/>
      <c r="I1318" s="160"/>
      <c r="J1318" s="160"/>
      <c r="K1318" s="160"/>
      <c r="L1318" s="160"/>
      <c r="M1318" s="160"/>
      <c r="N1318" s="160"/>
      <c r="O1318" s="160"/>
      <c r="P1318" s="160"/>
      <c r="Q1318" s="160"/>
      <c r="R1318" s="160"/>
      <c r="S1318" s="160"/>
      <c r="T1318" s="160"/>
      <c r="U1318" s="160"/>
      <c r="V1318" s="160"/>
      <c r="W1318" s="160"/>
      <c r="X1318" s="160"/>
      <c r="Y1318" s="151"/>
      <c r="Z1318" s="151"/>
      <c r="AA1318" s="151"/>
      <c r="AB1318" s="151"/>
      <c r="AC1318" s="151"/>
      <c r="AD1318" s="151"/>
      <c r="AE1318" s="151"/>
      <c r="AF1318" s="151"/>
      <c r="AG1318" s="151" t="s">
        <v>190</v>
      </c>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84" t="str">
        <f>C1318</f>
        <v>Všechny čtyři hranolové stupně jsou ve své pravé části doplněny cihelnou vyzdívkou provedenou stejným způsobem, jako jsou vyzděny zbývající stupně schodiště provedené pouze z cihel. O tom, že se jedná o druhotně použité části kamenného ostění nějakého portálu či okna svědčí také to, že na povrchu obou stupňů se nacházejí pozůstatky omítek a nátěrů, které evidentně nesouvisejí se samotným schodištěm, ale vznikly v době, kdy oba kamenné hranoly sloužily k jinému účelu.</v>
      </c>
      <c r="BB1318" s="151"/>
      <c r="BC1318" s="151"/>
      <c r="BD1318" s="151"/>
      <c r="BE1318" s="151"/>
      <c r="BF1318" s="151"/>
      <c r="BG1318" s="151"/>
      <c r="BH1318" s="151"/>
    </row>
    <row r="1319" spans="1:60" ht="31.2" outlineLevel="1" x14ac:dyDescent="0.25">
      <c r="A1319" s="158"/>
      <c r="B1319" s="159"/>
      <c r="C1319" s="271" t="s">
        <v>1018</v>
      </c>
      <c r="D1319" s="272"/>
      <c r="E1319" s="272"/>
      <c r="F1319" s="272"/>
      <c r="G1319" s="272"/>
      <c r="H1319" s="160"/>
      <c r="I1319" s="160"/>
      <c r="J1319" s="160"/>
      <c r="K1319" s="160"/>
      <c r="L1319" s="160"/>
      <c r="M1319" s="160"/>
      <c r="N1319" s="160"/>
      <c r="O1319" s="160"/>
      <c r="P1319" s="160"/>
      <c r="Q1319" s="160"/>
      <c r="R1319" s="160"/>
      <c r="S1319" s="160"/>
      <c r="T1319" s="160"/>
      <c r="U1319" s="160"/>
      <c r="V1319" s="160"/>
      <c r="W1319" s="160"/>
      <c r="X1319" s="160"/>
      <c r="Y1319" s="151"/>
      <c r="Z1319" s="151"/>
      <c r="AA1319" s="151"/>
      <c r="AB1319" s="151"/>
      <c r="AC1319" s="151"/>
      <c r="AD1319" s="151"/>
      <c r="AE1319" s="151"/>
      <c r="AF1319" s="151"/>
      <c r="AG1319" s="151" t="s">
        <v>190</v>
      </c>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84" t="str">
        <f>C1319</f>
        <v>Povrch obou stupňů pokrývají prachové depozity. Dochované pozůstatky starších povrchových úprav jsou místy uvolněné a sprašující se. Uvolněná a zčásti vypadlá je také malta, ve spárách mezi úseky stupně z kamene a úseky provedenými z cihel. Jinak jsou na povrchu obou stupňů patrná jen drobná mechanická poškození, která souvisejí spíše než s pochozím provozem na schodišti s předchozím umístěním obou těchto prvků.</v>
      </c>
      <c r="BB1319" s="151"/>
      <c r="BC1319" s="151"/>
      <c r="BD1319" s="151"/>
      <c r="BE1319" s="151"/>
      <c r="BF1319" s="151"/>
      <c r="BG1319" s="151"/>
      <c r="BH1319" s="151"/>
    </row>
    <row r="1320" spans="1:60" outlineLevel="1" x14ac:dyDescent="0.25">
      <c r="A1320" s="158"/>
      <c r="B1320" s="159"/>
      <c r="C1320" s="192" t="s">
        <v>204</v>
      </c>
      <c r="D1320" s="161"/>
      <c r="E1320" s="162"/>
      <c r="F1320" s="163"/>
      <c r="G1320" s="163"/>
      <c r="H1320" s="160"/>
      <c r="I1320" s="160"/>
      <c r="J1320" s="160"/>
      <c r="K1320" s="160"/>
      <c r="L1320" s="160"/>
      <c r="M1320" s="160"/>
      <c r="N1320" s="160"/>
      <c r="O1320" s="160"/>
      <c r="P1320" s="160"/>
      <c r="Q1320" s="160"/>
      <c r="R1320" s="160"/>
      <c r="S1320" s="160"/>
      <c r="T1320" s="160"/>
      <c r="U1320" s="160"/>
      <c r="V1320" s="160"/>
      <c r="W1320" s="160"/>
      <c r="X1320" s="160"/>
      <c r="Y1320" s="151"/>
      <c r="Z1320" s="151"/>
      <c r="AA1320" s="151"/>
      <c r="AB1320" s="151"/>
      <c r="AC1320" s="151"/>
      <c r="AD1320" s="151"/>
      <c r="AE1320" s="151"/>
      <c r="AF1320" s="151"/>
      <c r="AG1320" s="151" t="s">
        <v>190</v>
      </c>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row>
    <row r="1321" spans="1:60" outlineLevel="1" x14ac:dyDescent="0.25">
      <c r="A1321" s="158"/>
      <c r="B1321" s="159"/>
      <c r="C1321" s="271" t="s">
        <v>852</v>
      </c>
      <c r="D1321" s="272"/>
      <c r="E1321" s="272"/>
      <c r="F1321" s="272"/>
      <c r="G1321" s="272"/>
      <c r="H1321" s="160"/>
      <c r="I1321" s="160"/>
      <c r="J1321" s="160"/>
      <c r="K1321" s="160"/>
      <c r="L1321" s="160"/>
      <c r="M1321" s="160"/>
      <c r="N1321" s="160"/>
      <c r="O1321" s="160"/>
      <c r="P1321" s="160"/>
      <c r="Q1321" s="160"/>
      <c r="R1321" s="160"/>
      <c r="S1321" s="160"/>
      <c r="T1321" s="160"/>
      <c r="U1321" s="160"/>
      <c r="V1321" s="160"/>
      <c r="W1321" s="160"/>
      <c r="X1321" s="160"/>
      <c r="Y1321" s="151"/>
      <c r="Z1321" s="151"/>
      <c r="AA1321" s="151"/>
      <c r="AB1321" s="151"/>
      <c r="AC1321" s="151"/>
      <c r="AD1321" s="151"/>
      <c r="AE1321" s="151"/>
      <c r="AF1321" s="151"/>
      <c r="AG1321" s="151" t="s">
        <v>190</v>
      </c>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row>
    <row r="1322" spans="1:60" outlineLevel="1" x14ac:dyDescent="0.25">
      <c r="A1322" s="158"/>
      <c r="B1322" s="159"/>
      <c r="C1322" s="192" t="s">
        <v>204</v>
      </c>
      <c r="D1322" s="161"/>
      <c r="E1322" s="162"/>
      <c r="F1322" s="163"/>
      <c r="G1322" s="163"/>
      <c r="H1322" s="160"/>
      <c r="I1322" s="160"/>
      <c r="J1322" s="160"/>
      <c r="K1322" s="160"/>
      <c r="L1322" s="160"/>
      <c r="M1322" s="160"/>
      <c r="N1322" s="160"/>
      <c r="O1322" s="160"/>
      <c r="P1322" s="160"/>
      <c r="Q1322" s="160"/>
      <c r="R1322" s="160"/>
      <c r="S1322" s="160"/>
      <c r="T1322" s="160"/>
      <c r="U1322" s="160"/>
      <c r="V1322" s="160"/>
      <c r="W1322" s="160"/>
      <c r="X1322" s="160"/>
      <c r="Y1322" s="151"/>
      <c r="Z1322" s="151"/>
      <c r="AA1322" s="151"/>
      <c r="AB1322" s="151"/>
      <c r="AC1322" s="151"/>
      <c r="AD1322" s="151"/>
      <c r="AE1322" s="151"/>
      <c r="AF1322" s="151"/>
      <c r="AG1322" s="151" t="s">
        <v>190</v>
      </c>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row>
    <row r="1323" spans="1:60" outlineLevel="1" x14ac:dyDescent="0.25">
      <c r="A1323" s="158"/>
      <c r="B1323" s="159"/>
      <c r="C1323" s="271" t="s">
        <v>317</v>
      </c>
      <c r="D1323" s="272"/>
      <c r="E1323" s="272"/>
      <c r="F1323" s="272"/>
      <c r="G1323" s="272"/>
      <c r="H1323" s="160"/>
      <c r="I1323" s="160"/>
      <c r="J1323" s="160"/>
      <c r="K1323" s="160"/>
      <c r="L1323" s="160"/>
      <c r="M1323" s="160"/>
      <c r="N1323" s="160"/>
      <c r="O1323" s="160"/>
      <c r="P1323" s="160"/>
      <c r="Q1323" s="160"/>
      <c r="R1323" s="160"/>
      <c r="S1323" s="160"/>
      <c r="T1323" s="160"/>
      <c r="U1323" s="160"/>
      <c r="V1323" s="160"/>
      <c r="W1323" s="160"/>
      <c r="X1323" s="160"/>
      <c r="Y1323" s="151"/>
      <c r="Z1323" s="151"/>
      <c r="AA1323" s="151"/>
      <c r="AB1323" s="151"/>
      <c r="AC1323" s="151"/>
      <c r="AD1323" s="151"/>
      <c r="AE1323" s="151"/>
      <c r="AF1323" s="151"/>
      <c r="AG1323" s="151" t="s">
        <v>190</v>
      </c>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row>
    <row r="1324" spans="1:60" ht="21" outlineLevel="1" x14ac:dyDescent="0.25">
      <c r="A1324" s="158"/>
      <c r="B1324" s="159"/>
      <c r="C1324" s="271" t="s">
        <v>853</v>
      </c>
      <c r="D1324" s="272"/>
      <c r="E1324" s="272"/>
      <c r="F1324" s="272"/>
      <c r="G1324" s="272"/>
      <c r="H1324" s="160"/>
      <c r="I1324" s="160"/>
      <c r="J1324" s="160"/>
      <c r="K1324" s="160"/>
      <c r="L1324" s="160"/>
      <c r="M1324" s="160"/>
      <c r="N1324" s="160"/>
      <c r="O1324" s="160"/>
      <c r="P1324" s="160"/>
      <c r="Q1324" s="160"/>
      <c r="R1324" s="160"/>
      <c r="S1324" s="160"/>
      <c r="T1324" s="160"/>
      <c r="U1324" s="160"/>
      <c r="V1324" s="160"/>
      <c r="W1324" s="160"/>
      <c r="X1324" s="160"/>
      <c r="Y1324" s="151"/>
      <c r="Z1324" s="151"/>
      <c r="AA1324" s="151"/>
      <c r="AB1324" s="151"/>
      <c r="AC1324" s="151"/>
      <c r="AD1324" s="151"/>
      <c r="AE1324" s="151"/>
      <c r="AF1324" s="151"/>
      <c r="AG1324" s="151" t="s">
        <v>190</v>
      </c>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84" t="str">
        <f>C1324</f>
        <v>- očištění povrchu ostění osátím prachových depozit a případné lokální zajištění dochovaných povrchových úprav (ve spolupráci s restaurátory s licencí MK ČR pro restaurování figurálních nástěnných maleb; přesný rozsah bude dohodnut před započetím prací)</v>
      </c>
      <c r="BB1324" s="151"/>
      <c r="BC1324" s="151"/>
      <c r="BD1324" s="151"/>
      <c r="BE1324" s="151"/>
      <c r="BF1324" s="151"/>
      <c r="BG1324" s="151"/>
      <c r="BH1324" s="151"/>
    </row>
    <row r="1325" spans="1:60" outlineLevel="1" x14ac:dyDescent="0.25">
      <c r="A1325" s="158"/>
      <c r="B1325" s="159"/>
      <c r="C1325" s="271" t="s">
        <v>854</v>
      </c>
      <c r="D1325" s="272"/>
      <c r="E1325" s="272"/>
      <c r="F1325" s="272"/>
      <c r="G1325" s="272"/>
      <c r="H1325" s="160"/>
      <c r="I1325" s="160"/>
      <c r="J1325" s="160"/>
      <c r="K1325" s="160"/>
      <c r="L1325" s="160"/>
      <c r="M1325" s="160"/>
      <c r="N1325" s="160"/>
      <c r="O1325" s="160"/>
      <c r="P1325" s="160"/>
      <c r="Q1325" s="160"/>
      <c r="R1325" s="160"/>
      <c r="S1325" s="160"/>
      <c r="T1325" s="160"/>
      <c r="U1325" s="160"/>
      <c r="V1325" s="160"/>
      <c r="W1325" s="160"/>
      <c r="X1325" s="160"/>
      <c r="Y1325" s="151"/>
      <c r="Z1325" s="151"/>
      <c r="AA1325" s="151"/>
      <c r="AB1325" s="151"/>
      <c r="AC1325" s="151"/>
      <c r="AD1325" s="151"/>
      <c r="AE1325" s="151"/>
      <c r="AF1325" s="151"/>
      <c r="AG1325" s="151" t="s">
        <v>190</v>
      </c>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row>
    <row r="1326" spans="1:60" ht="20.399999999999999" outlineLevel="1" x14ac:dyDescent="0.25">
      <c r="A1326" s="177">
        <v>119</v>
      </c>
      <c r="B1326" s="178" t="s">
        <v>855</v>
      </c>
      <c r="C1326" s="187" t="s">
        <v>856</v>
      </c>
      <c r="D1326" s="179" t="s">
        <v>255</v>
      </c>
      <c r="E1326" s="180">
        <v>1</v>
      </c>
      <c r="F1326" s="181">
        <v>10320</v>
      </c>
      <c r="G1326" s="182">
        <f>ROUND(E1326*F1326,2)</f>
        <v>10320</v>
      </c>
      <c r="H1326" s="181"/>
      <c r="I1326" s="182">
        <f>ROUND(E1326*H1326,2)</f>
        <v>0</v>
      </c>
      <c r="J1326" s="181"/>
      <c r="K1326" s="182">
        <f>ROUND(E1326*J1326,2)</f>
        <v>0</v>
      </c>
      <c r="L1326" s="182">
        <v>21</v>
      </c>
      <c r="M1326" s="182">
        <f>G1326*(1+L1326/100)</f>
        <v>12487.199999999999</v>
      </c>
      <c r="N1326" s="182">
        <v>1E-3</v>
      </c>
      <c r="O1326" s="182">
        <f>ROUND(E1326*N1326,2)</f>
        <v>0</v>
      </c>
      <c r="P1326" s="182">
        <v>0</v>
      </c>
      <c r="Q1326" s="182">
        <f>ROUND(E1326*P1326,2)</f>
        <v>0</v>
      </c>
      <c r="R1326" s="182"/>
      <c r="S1326" s="182" t="s">
        <v>277</v>
      </c>
      <c r="T1326" s="183" t="s">
        <v>186</v>
      </c>
      <c r="U1326" s="160">
        <v>0</v>
      </c>
      <c r="V1326" s="160">
        <f>ROUND(E1326*U1326,2)</f>
        <v>0</v>
      </c>
      <c r="W1326" s="160"/>
      <c r="X1326" s="160" t="s">
        <v>310</v>
      </c>
      <c r="Y1326" s="151"/>
      <c r="Z1326" s="151"/>
      <c r="AA1326" s="151"/>
      <c r="AB1326" s="151"/>
      <c r="AC1326" s="151"/>
      <c r="AD1326" s="151"/>
      <c r="AE1326" s="151"/>
      <c r="AF1326" s="151"/>
      <c r="AG1326" s="151" t="s">
        <v>311</v>
      </c>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row>
    <row r="1327" spans="1:60" outlineLevel="1" x14ac:dyDescent="0.25">
      <c r="A1327" s="158"/>
      <c r="B1327" s="159"/>
      <c r="C1327" s="260" t="s">
        <v>857</v>
      </c>
      <c r="D1327" s="261"/>
      <c r="E1327" s="261"/>
      <c r="F1327" s="261"/>
      <c r="G1327" s="261"/>
      <c r="H1327" s="160"/>
      <c r="I1327" s="160"/>
      <c r="J1327" s="160"/>
      <c r="K1327" s="160"/>
      <c r="L1327" s="160"/>
      <c r="M1327" s="160"/>
      <c r="N1327" s="160"/>
      <c r="O1327" s="160"/>
      <c r="P1327" s="160"/>
      <c r="Q1327" s="160"/>
      <c r="R1327" s="160"/>
      <c r="S1327" s="160"/>
      <c r="T1327" s="160"/>
      <c r="U1327" s="160"/>
      <c r="V1327" s="160"/>
      <c r="W1327" s="160"/>
      <c r="X1327" s="160"/>
      <c r="Y1327" s="151"/>
      <c r="Z1327" s="151"/>
      <c r="AA1327" s="151"/>
      <c r="AB1327" s="151"/>
      <c r="AC1327" s="151"/>
      <c r="AD1327" s="151"/>
      <c r="AE1327" s="151"/>
      <c r="AF1327" s="151"/>
      <c r="AG1327" s="151" t="s">
        <v>190</v>
      </c>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84" t="str">
        <f>C1327</f>
        <v>1.N/P - přízemí, popis prvku a návrh na jeho opravu nebo restaurování viz D1.1.9 Tabulky kamenických prvků</v>
      </c>
      <c r="BB1327" s="151"/>
      <c r="BC1327" s="151"/>
      <c r="BD1327" s="151"/>
      <c r="BE1327" s="151"/>
      <c r="BF1327" s="151"/>
      <c r="BG1327" s="151"/>
      <c r="BH1327" s="151"/>
    </row>
    <row r="1328" spans="1:60" outlineLevel="1" x14ac:dyDescent="0.25">
      <c r="A1328" s="158"/>
      <c r="B1328" s="159"/>
      <c r="C1328" s="192" t="s">
        <v>204</v>
      </c>
      <c r="D1328" s="161"/>
      <c r="E1328" s="162"/>
      <c r="F1328" s="163"/>
      <c r="G1328" s="163"/>
      <c r="H1328" s="160"/>
      <c r="I1328" s="160"/>
      <c r="J1328" s="160"/>
      <c r="K1328" s="160"/>
      <c r="L1328" s="160"/>
      <c r="M1328" s="160"/>
      <c r="N1328" s="160"/>
      <c r="O1328" s="160"/>
      <c r="P1328" s="160"/>
      <c r="Q1328" s="160"/>
      <c r="R1328" s="160"/>
      <c r="S1328" s="160"/>
      <c r="T1328" s="160"/>
      <c r="U1328" s="160"/>
      <c r="V1328" s="160"/>
      <c r="W1328" s="160"/>
      <c r="X1328" s="160"/>
      <c r="Y1328" s="151"/>
      <c r="Z1328" s="151"/>
      <c r="AA1328" s="151"/>
      <c r="AB1328" s="151"/>
      <c r="AC1328" s="151"/>
      <c r="AD1328" s="151"/>
      <c r="AE1328" s="151"/>
      <c r="AF1328" s="151"/>
      <c r="AG1328" s="151" t="s">
        <v>190</v>
      </c>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row>
    <row r="1329" spans="1:60" outlineLevel="1" x14ac:dyDescent="0.25">
      <c r="A1329" s="158"/>
      <c r="B1329" s="159"/>
      <c r="C1329" s="271" t="s">
        <v>313</v>
      </c>
      <c r="D1329" s="272"/>
      <c r="E1329" s="272"/>
      <c r="F1329" s="272"/>
      <c r="G1329" s="272"/>
      <c r="H1329" s="160"/>
      <c r="I1329" s="160"/>
      <c r="J1329" s="160"/>
      <c r="K1329" s="160"/>
      <c r="L1329" s="160"/>
      <c r="M1329" s="160"/>
      <c r="N1329" s="160"/>
      <c r="O1329" s="160"/>
      <c r="P1329" s="160"/>
      <c r="Q1329" s="160"/>
      <c r="R1329" s="160"/>
      <c r="S1329" s="160"/>
      <c r="T1329" s="160"/>
      <c r="U1329" s="160"/>
      <c r="V1329" s="160"/>
      <c r="W1329" s="160"/>
      <c r="X1329" s="160"/>
      <c r="Y1329" s="151"/>
      <c r="Z1329" s="151"/>
      <c r="AA1329" s="151"/>
      <c r="AB1329" s="151"/>
      <c r="AC1329" s="151"/>
      <c r="AD1329" s="151"/>
      <c r="AE1329" s="151"/>
      <c r="AF1329" s="151"/>
      <c r="AG1329" s="151" t="s">
        <v>190</v>
      </c>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row>
    <row r="1330" spans="1:60" ht="21" outlineLevel="1" x14ac:dyDescent="0.25">
      <c r="A1330" s="158"/>
      <c r="B1330" s="159"/>
      <c r="C1330" s="271" t="s">
        <v>1019</v>
      </c>
      <c r="D1330" s="272"/>
      <c r="E1330" s="272"/>
      <c r="F1330" s="272"/>
      <c r="G1330" s="272"/>
      <c r="H1330" s="160"/>
      <c r="I1330" s="160"/>
      <c r="J1330" s="160"/>
      <c r="K1330" s="160"/>
      <c r="L1330" s="160"/>
      <c r="M1330" s="160"/>
      <c r="N1330" s="160"/>
      <c r="O1330" s="160"/>
      <c r="P1330" s="160"/>
      <c r="Q1330" s="160"/>
      <c r="R1330" s="160"/>
      <c r="S1330" s="160"/>
      <c r="T1330" s="160"/>
      <c r="U1330" s="160"/>
      <c r="V1330" s="160"/>
      <c r="W1330" s="160"/>
      <c r="X1330" s="160"/>
      <c r="Y1330" s="151"/>
      <c r="Z1330" s="151"/>
      <c r="AA1330" s="151"/>
      <c r="AB1330" s="151"/>
      <c r="AC1330" s="151"/>
      <c r="AD1330" s="151"/>
      <c r="AE1330" s="151"/>
      <c r="AF1330" s="151"/>
      <c r="AG1330" s="151" t="s">
        <v>190</v>
      </c>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84" t="str">
        <f>C1330</f>
        <v>Celek tvoří části ostění okna a konzolovitě vysazený kamenný hranol v patě záklenku pravé strany výklenku označeného jako sedátko, které najdeme v jižní stěně dané místnosti přízemí u vstupu do ní ze schodiště vedoucí od kaple.</v>
      </c>
      <c r="BB1330" s="151"/>
      <c r="BC1330" s="151"/>
      <c r="BD1330" s="151"/>
      <c r="BE1330" s="151"/>
      <c r="BF1330" s="151"/>
      <c r="BG1330" s="151"/>
      <c r="BH1330" s="151"/>
    </row>
    <row r="1331" spans="1:60" ht="21" outlineLevel="1" x14ac:dyDescent="0.25">
      <c r="A1331" s="158"/>
      <c r="B1331" s="159"/>
      <c r="C1331" s="271" t="s">
        <v>1020</v>
      </c>
      <c r="D1331" s="272"/>
      <c r="E1331" s="272"/>
      <c r="F1331" s="272"/>
      <c r="G1331" s="272"/>
      <c r="H1331" s="160"/>
      <c r="I1331" s="160"/>
      <c r="J1331" s="160"/>
      <c r="K1331" s="160"/>
      <c r="L1331" s="160"/>
      <c r="M1331" s="160"/>
      <c r="N1331" s="160"/>
      <c r="O1331" s="160"/>
      <c r="P1331" s="160"/>
      <c r="Q1331" s="160"/>
      <c r="R1331" s="160"/>
      <c r="S1331" s="160"/>
      <c r="T1331" s="160"/>
      <c r="U1331" s="160"/>
      <c r="V1331" s="160"/>
      <c r="W1331" s="160"/>
      <c r="X1331" s="160"/>
      <c r="Y1331" s="151"/>
      <c r="Z1331" s="151"/>
      <c r="AA1331" s="151"/>
      <c r="AB1331" s="151"/>
      <c r="AC1331" s="151"/>
      <c r="AD1331" s="151"/>
      <c r="AE1331" s="151"/>
      <c r="AF1331" s="151"/>
      <c r="AG1331" s="151" t="s">
        <v>190</v>
      </c>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84" t="str">
        <f>C1331</f>
        <v>Úseky ostění jsou zčásti překryté souvrstvím omítek různého stáří a původu, jimiž je přetažena daná část jižní stěny. Omítky jsou zčásti odtržené od povrchu kamenného prvku nebo protkané trhlinami. Odkryté části ostění jsou opatřené místy bílými vápennými nátěry.</v>
      </c>
      <c r="BB1331" s="151"/>
      <c r="BC1331" s="151"/>
      <c r="BD1331" s="151"/>
      <c r="BE1331" s="151"/>
      <c r="BF1331" s="151"/>
      <c r="BG1331" s="151"/>
      <c r="BH1331" s="151"/>
    </row>
    <row r="1332" spans="1:60" ht="31.2" outlineLevel="1" x14ac:dyDescent="0.25">
      <c r="A1332" s="158"/>
      <c r="B1332" s="159"/>
      <c r="C1332" s="271" t="s">
        <v>1021</v>
      </c>
      <c r="D1332" s="272"/>
      <c r="E1332" s="272"/>
      <c r="F1332" s="272"/>
      <c r="G1332" s="272"/>
      <c r="H1332" s="160"/>
      <c r="I1332" s="160"/>
      <c r="J1332" s="160"/>
      <c r="K1332" s="160"/>
      <c r="L1332" s="160"/>
      <c r="M1332" s="160"/>
      <c r="N1332" s="160"/>
      <c r="O1332" s="160"/>
      <c r="P1332" s="160"/>
      <c r="Q1332" s="160"/>
      <c r="R1332" s="160"/>
      <c r="S1332" s="160"/>
      <c r="T1332" s="160"/>
      <c r="U1332" s="160"/>
      <c r="V1332" s="160"/>
      <c r="W1332" s="160"/>
      <c r="X1332" s="160"/>
      <c r="Y1332" s="151"/>
      <c r="Z1332" s="151"/>
      <c r="AA1332" s="151"/>
      <c r="AB1332" s="151"/>
      <c r="AC1332" s="151"/>
      <c r="AD1332" s="151"/>
      <c r="AE1332" s="151"/>
      <c r="AF1332" s="151"/>
      <c r="AG1332" s="151" t="s">
        <v>190</v>
      </c>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84" t="str">
        <f>C1332</f>
        <v>Projevy koroze kamene nejsou patrné, jen se i přes nátěry tu a tam propisují drobné mechanické defekty. Konzolovitě vysazený kamenný hranol pokrývá vrstva prachových nečistot. I jeho povrch zčásti pokrývají vápenné nátěry, a i na tomto prvku, pravděpodobně druhotně použitém, jsou patrné mechanické defekty.</v>
      </c>
      <c r="BB1332" s="151"/>
      <c r="BC1332" s="151"/>
      <c r="BD1332" s="151"/>
      <c r="BE1332" s="151"/>
      <c r="BF1332" s="151"/>
      <c r="BG1332" s="151"/>
      <c r="BH1332" s="151"/>
    </row>
    <row r="1333" spans="1:60" outlineLevel="1" x14ac:dyDescent="0.25">
      <c r="A1333" s="158"/>
      <c r="B1333" s="159"/>
      <c r="C1333" s="192" t="s">
        <v>204</v>
      </c>
      <c r="D1333" s="161"/>
      <c r="E1333" s="162"/>
      <c r="F1333" s="163"/>
      <c r="G1333" s="163"/>
      <c r="H1333" s="160"/>
      <c r="I1333" s="160"/>
      <c r="J1333" s="160"/>
      <c r="K1333" s="160"/>
      <c r="L1333" s="160"/>
      <c r="M1333" s="160"/>
      <c r="N1333" s="160"/>
      <c r="O1333" s="160"/>
      <c r="P1333" s="160"/>
      <c r="Q1333" s="160"/>
      <c r="R1333" s="160"/>
      <c r="S1333" s="160"/>
      <c r="T1333" s="160"/>
      <c r="U1333" s="160"/>
      <c r="V1333" s="160"/>
      <c r="W1333" s="160"/>
      <c r="X1333" s="160"/>
      <c r="Y1333" s="151"/>
      <c r="Z1333" s="151"/>
      <c r="AA1333" s="151"/>
      <c r="AB1333" s="151"/>
      <c r="AC1333" s="151"/>
      <c r="AD1333" s="151"/>
      <c r="AE1333" s="151"/>
      <c r="AF1333" s="151"/>
      <c r="AG1333" s="151" t="s">
        <v>190</v>
      </c>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row>
    <row r="1334" spans="1:60" outlineLevel="1" x14ac:dyDescent="0.25">
      <c r="A1334" s="158"/>
      <c r="B1334" s="159"/>
      <c r="C1334" s="271" t="s">
        <v>852</v>
      </c>
      <c r="D1334" s="272"/>
      <c r="E1334" s="272"/>
      <c r="F1334" s="272"/>
      <c r="G1334" s="272"/>
      <c r="H1334" s="160"/>
      <c r="I1334" s="160"/>
      <c r="J1334" s="160"/>
      <c r="K1334" s="160"/>
      <c r="L1334" s="160"/>
      <c r="M1334" s="160"/>
      <c r="N1334" s="160"/>
      <c r="O1334" s="160"/>
      <c r="P1334" s="160"/>
      <c r="Q1334" s="160"/>
      <c r="R1334" s="160"/>
      <c r="S1334" s="160"/>
      <c r="T1334" s="160"/>
      <c r="U1334" s="160"/>
      <c r="V1334" s="160"/>
      <c r="W1334" s="160"/>
      <c r="X1334" s="160"/>
      <c r="Y1334" s="151"/>
      <c r="Z1334" s="151"/>
      <c r="AA1334" s="151"/>
      <c r="AB1334" s="151"/>
      <c r="AC1334" s="151"/>
      <c r="AD1334" s="151"/>
      <c r="AE1334" s="151"/>
      <c r="AF1334" s="151"/>
      <c r="AG1334" s="151" t="s">
        <v>190</v>
      </c>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row>
    <row r="1335" spans="1:60" outlineLevel="1" x14ac:dyDescent="0.25">
      <c r="A1335" s="158"/>
      <c r="B1335" s="159"/>
      <c r="C1335" s="192" t="s">
        <v>204</v>
      </c>
      <c r="D1335" s="161"/>
      <c r="E1335" s="162"/>
      <c r="F1335" s="163"/>
      <c r="G1335" s="163"/>
      <c r="H1335" s="160"/>
      <c r="I1335" s="160"/>
      <c r="J1335" s="160"/>
      <c r="K1335" s="160"/>
      <c r="L1335" s="160"/>
      <c r="M1335" s="160"/>
      <c r="N1335" s="160"/>
      <c r="O1335" s="160"/>
      <c r="P1335" s="160"/>
      <c r="Q1335" s="160"/>
      <c r="R1335" s="160"/>
      <c r="S1335" s="160"/>
      <c r="T1335" s="160"/>
      <c r="U1335" s="160"/>
      <c r="V1335" s="160"/>
      <c r="W1335" s="160"/>
      <c r="X1335" s="160"/>
      <c r="Y1335" s="151"/>
      <c r="Z1335" s="151"/>
      <c r="AA1335" s="151"/>
      <c r="AB1335" s="151"/>
      <c r="AC1335" s="151"/>
      <c r="AD1335" s="151"/>
      <c r="AE1335" s="151"/>
      <c r="AF1335" s="151"/>
      <c r="AG1335" s="151" t="s">
        <v>190</v>
      </c>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row>
    <row r="1336" spans="1:60" outlineLevel="1" x14ac:dyDescent="0.25">
      <c r="A1336" s="158"/>
      <c r="B1336" s="159"/>
      <c r="C1336" s="271" t="s">
        <v>317</v>
      </c>
      <c r="D1336" s="272"/>
      <c r="E1336" s="272"/>
      <c r="F1336" s="272"/>
      <c r="G1336" s="272"/>
      <c r="H1336" s="160"/>
      <c r="I1336" s="160"/>
      <c r="J1336" s="160"/>
      <c r="K1336" s="160"/>
      <c r="L1336" s="160"/>
      <c r="M1336" s="160"/>
      <c r="N1336" s="160"/>
      <c r="O1336" s="160"/>
      <c r="P1336" s="160"/>
      <c r="Q1336" s="160"/>
      <c r="R1336" s="160"/>
      <c r="S1336" s="160"/>
      <c r="T1336" s="160"/>
      <c r="U1336" s="160"/>
      <c r="V1336" s="160"/>
      <c r="W1336" s="160"/>
      <c r="X1336" s="160"/>
      <c r="Y1336" s="151"/>
      <c r="Z1336" s="151"/>
      <c r="AA1336" s="151"/>
      <c r="AB1336" s="151"/>
      <c r="AC1336" s="151"/>
      <c r="AD1336" s="151"/>
      <c r="AE1336" s="151"/>
      <c r="AF1336" s="151"/>
      <c r="AG1336" s="151" t="s">
        <v>190</v>
      </c>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row>
    <row r="1337" spans="1:60" outlineLevel="1" x14ac:dyDescent="0.25">
      <c r="A1337" s="158"/>
      <c r="B1337" s="159"/>
      <c r="C1337" s="271" t="s">
        <v>858</v>
      </c>
      <c r="D1337" s="272"/>
      <c r="E1337" s="272"/>
      <c r="F1337" s="272"/>
      <c r="G1337" s="272"/>
      <c r="H1337" s="160"/>
      <c r="I1337" s="160"/>
      <c r="J1337" s="160"/>
      <c r="K1337" s="160"/>
      <c r="L1337" s="160"/>
      <c r="M1337" s="160"/>
      <c r="N1337" s="160"/>
      <c r="O1337" s="160"/>
      <c r="P1337" s="160"/>
      <c r="Q1337" s="160"/>
      <c r="R1337" s="160"/>
      <c r="S1337" s="160"/>
      <c r="T1337" s="160"/>
      <c r="U1337" s="160"/>
      <c r="V1337" s="160"/>
      <c r="W1337" s="160"/>
      <c r="X1337" s="160"/>
      <c r="Y1337" s="151"/>
      <c r="Z1337" s="151"/>
      <c r="AA1337" s="151"/>
      <c r="AB1337" s="151"/>
      <c r="AC1337" s="151"/>
      <c r="AD1337" s="151"/>
      <c r="AE1337" s="151"/>
      <c r="AF1337" s="151"/>
      <c r="AG1337" s="151" t="s">
        <v>190</v>
      </c>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row>
    <row r="1338" spans="1:60" ht="31.2" outlineLevel="1" x14ac:dyDescent="0.25">
      <c r="A1338" s="158"/>
      <c r="B1338" s="159"/>
      <c r="C1338" s="271" t="s">
        <v>859</v>
      </c>
      <c r="D1338" s="272"/>
      <c r="E1338" s="272"/>
      <c r="F1338" s="272"/>
      <c r="G1338" s="272"/>
      <c r="H1338" s="160"/>
      <c r="I1338" s="160"/>
      <c r="J1338" s="160"/>
      <c r="K1338" s="160"/>
      <c r="L1338" s="160"/>
      <c r="M1338" s="160"/>
      <c r="N1338" s="160"/>
      <c r="O1338" s="160"/>
      <c r="P1338" s="160"/>
      <c r="Q1338" s="160"/>
      <c r="R1338" s="160"/>
      <c r="S1338" s="160"/>
      <c r="T1338" s="160"/>
      <c r="U1338" s="160"/>
      <c r="V1338" s="160"/>
      <c r="W1338" s="160"/>
      <c r="X1338" s="160"/>
      <c r="Y1338" s="151"/>
      <c r="Z1338" s="151"/>
      <c r="AA1338" s="151"/>
      <c r="AB1338" s="151"/>
      <c r="AC1338" s="151"/>
      <c r="AD1338" s="151"/>
      <c r="AE1338" s="151"/>
      <c r="AF1338" s="151"/>
      <c r="AG1338" s="151" t="s">
        <v>190</v>
      </c>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84" t="str">
        <f>C1338</f>
        <v>- případné lokální zajištění dochovaných povrchových úprav v podobě omítek a nátěrů, v případě omítek i pomocí injektáže odfouklých míst pomocí injektážních materiálů na vápenné bázi (ve spolupráci s restaurátory s licencí MK ČR pro restaurování figurálních nástěnných maleb; přesný rozsah bude dohodnut před započetím prací)</v>
      </c>
      <c r="BB1338" s="151"/>
      <c r="BC1338" s="151"/>
      <c r="BD1338" s="151"/>
      <c r="BE1338" s="151"/>
      <c r="BF1338" s="151"/>
      <c r="BG1338" s="151"/>
      <c r="BH1338" s="151"/>
    </row>
    <row r="1339" spans="1:60" outlineLevel="1" x14ac:dyDescent="0.25">
      <c r="A1339" s="177">
        <v>120</v>
      </c>
      <c r="B1339" s="178" t="s">
        <v>860</v>
      </c>
      <c r="C1339" s="187" t="s">
        <v>861</v>
      </c>
      <c r="D1339" s="179" t="s">
        <v>255</v>
      </c>
      <c r="E1339" s="180">
        <v>1</v>
      </c>
      <c r="F1339" s="181">
        <v>4800</v>
      </c>
      <c r="G1339" s="182">
        <f>ROUND(E1339*F1339,2)</f>
        <v>4800</v>
      </c>
      <c r="H1339" s="181"/>
      <c r="I1339" s="182">
        <f>ROUND(E1339*H1339,2)</f>
        <v>0</v>
      </c>
      <c r="J1339" s="181"/>
      <c r="K1339" s="182">
        <f>ROUND(E1339*J1339,2)</f>
        <v>0</v>
      </c>
      <c r="L1339" s="182">
        <v>21</v>
      </c>
      <c r="M1339" s="182">
        <f>G1339*(1+L1339/100)</f>
        <v>5808</v>
      </c>
      <c r="N1339" s="182">
        <v>1E-3</v>
      </c>
      <c r="O1339" s="182">
        <f>ROUND(E1339*N1339,2)</f>
        <v>0</v>
      </c>
      <c r="P1339" s="182">
        <v>0</v>
      </c>
      <c r="Q1339" s="182">
        <f>ROUND(E1339*P1339,2)</f>
        <v>0</v>
      </c>
      <c r="R1339" s="182"/>
      <c r="S1339" s="182" t="s">
        <v>277</v>
      </c>
      <c r="T1339" s="183" t="s">
        <v>186</v>
      </c>
      <c r="U1339" s="160">
        <v>0</v>
      </c>
      <c r="V1339" s="160">
        <f>ROUND(E1339*U1339,2)</f>
        <v>0</v>
      </c>
      <c r="W1339" s="160"/>
      <c r="X1339" s="160" t="s">
        <v>310</v>
      </c>
      <c r="Y1339" s="151"/>
      <c r="Z1339" s="151"/>
      <c r="AA1339" s="151"/>
      <c r="AB1339" s="151"/>
      <c r="AC1339" s="151"/>
      <c r="AD1339" s="151"/>
      <c r="AE1339" s="151"/>
      <c r="AF1339" s="151"/>
      <c r="AG1339" s="151" t="s">
        <v>311</v>
      </c>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c r="BG1339" s="151"/>
      <c r="BH1339" s="151"/>
    </row>
    <row r="1340" spans="1:60" outlineLevel="1" x14ac:dyDescent="0.25">
      <c r="A1340" s="158"/>
      <c r="B1340" s="159"/>
      <c r="C1340" s="260" t="s">
        <v>847</v>
      </c>
      <c r="D1340" s="261"/>
      <c r="E1340" s="261"/>
      <c r="F1340" s="261"/>
      <c r="G1340" s="261"/>
      <c r="H1340" s="160"/>
      <c r="I1340" s="160"/>
      <c r="J1340" s="160"/>
      <c r="K1340" s="160"/>
      <c r="L1340" s="160"/>
      <c r="M1340" s="160"/>
      <c r="N1340" s="160"/>
      <c r="O1340" s="160"/>
      <c r="P1340" s="160"/>
      <c r="Q1340" s="160"/>
      <c r="R1340" s="160"/>
      <c r="S1340" s="160"/>
      <c r="T1340" s="160"/>
      <c r="U1340" s="160"/>
      <c r="V1340" s="160"/>
      <c r="W1340" s="160"/>
      <c r="X1340" s="160"/>
      <c r="Y1340" s="151"/>
      <c r="Z1340" s="151"/>
      <c r="AA1340" s="151"/>
      <c r="AB1340" s="151"/>
      <c r="AC1340" s="151"/>
      <c r="AD1340" s="151"/>
      <c r="AE1340" s="151"/>
      <c r="AF1340" s="151"/>
      <c r="AG1340" s="151" t="s">
        <v>190</v>
      </c>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84" t="str">
        <f>C1340</f>
        <v>1.NP - přízemí, popis prvku a návrh na jeho opravu nebo restaurování viz D1.1.9 Tabulky kamenických prvků</v>
      </c>
      <c r="BB1340" s="151"/>
      <c r="BC1340" s="151"/>
      <c r="BD1340" s="151"/>
      <c r="BE1340" s="151"/>
      <c r="BF1340" s="151"/>
      <c r="BG1340" s="151"/>
      <c r="BH1340" s="151"/>
    </row>
    <row r="1341" spans="1:60" outlineLevel="1" x14ac:dyDescent="0.25">
      <c r="A1341" s="158"/>
      <c r="B1341" s="159"/>
      <c r="C1341" s="192" t="s">
        <v>204</v>
      </c>
      <c r="D1341" s="161"/>
      <c r="E1341" s="162"/>
      <c r="F1341" s="163"/>
      <c r="G1341" s="163"/>
      <c r="H1341" s="160"/>
      <c r="I1341" s="160"/>
      <c r="J1341" s="160"/>
      <c r="K1341" s="160"/>
      <c r="L1341" s="160"/>
      <c r="M1341" s="160"/>
      <c r="N1341" s="160"/>
      <c r="O1341" s="160"/>
      <c r="P1341" s="160"/>
      <c r="Q1341" s="160"/>
      <c r="R1341" s="160"/>
      <c r="S1341" s="160"/>
      <c r="T1341" s="160"/>
      <c r="U1341" s="160"/>
      <c r="V1341" s="160"/>
      <c r="W1341" s="160"/>
      <c r="X1341" s="160"/>
      <c r="Y1341" s="151"/>
      <c r="Z1341" s="151"/>
      <c r="AA1341" s="151"/>
      <c r="AB1341" s="151"/>
      <c r="AC1341" s="151"/>
      <c r="AD1341" s="151"/>
      <c r="AE1341" s="151"/>
      <c r="AF1341" s="151"/>
      <c r="AG1341" s="151" t="s">
        <v>190</v>
      </c>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c r="BG1341" s="151"/>
      <c r="BH1341" s="151"/>
    </row>
    <row r="1342" spans="1:60" outlineLevel="1" x14ac:dyDescent="0.25">
      <c r="A1342" s="158"/>
      <c r="B1342" s="159"/>
      <c r="C1342" s="271" t="s">
        <v>862</v>
      </c>
      <c r="D1342" s="272"/>
      <c r="E1342" s="272"/>
      <c r="F1342" s="272"/>
      <c r="G1342" s="272"/>
      <c r="H1342" s="160"/>
      <c r="I1342" s="160"/>
      <c r="J1342" s="160"/>
      <c r="K1342" s="160"/>
      <c r="L1342" s="160"/>
      <c r="M1342" s="160"/>
      <c r="N1342" s="160"/>
      <c r="O1342" s="160"/>
      <c r="P1342" s="160"/>
      <c r="Q1342" s="160"/>
      <c r="R1342" s="160"/>
      <c r="S1342" s="160"/>
      <c r="T1342" s="160"/>
      <c r="U1342" s="160"/>
      <c r="V1342" s="160"/>
      <c r="W1342" s="160"/>
      <c r="X1342" s="160"/>
      <c r="Y1342" s="151"/>
      <c r="Z1342" s="151"/>
      <c r="AA1342" s="151"/>
      <c r="AB1342" s="151"/>
      <c r="AC1342" s="151"/>
      <c r="AD1342" s="151"/>
      <c r="AE1342" s="151"/>
      <c r="AF1342" s="151"/>
      <c r="AG1342" s="151" t="s">
        <v>190</v>
      </c>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c r="BG1342" s="151"/>
      <c r="BH1342" s="151"/>
    </row>
    <row r="1343" spans="1:60" outlineLevel="1" x14ac:dyDescent="0.25">
      <c r="A1343" s="158"/>
      <c r="B1343" s="159"/>
      <c r="C1343" s="271" t="s">
        <v>863</v>
      </c>
      <c r="D1343" s="272"/>
      <c r="E1343" s="272"/>
      <c r="F1343" s="272"/>
      <c r="G1343" s="272"/>
      <c r="H1343" s="160"/>
      <c r="I1343" s="160"/>
      <c r="J1343" s="160"/>
      <c r="K1343" s="160"/>
      <c r="L1343" s="160"/>
      <c r="M1343" s="160"/>
      <c r="N1343" s="160"/>
      <c r="O1343" s="160"/>
      <c r="P1343" s="160"/>
      <c r="Q1343" s="160"/>
      <c r="R1343" s="160"/>
      <c r="S1343" s="160"/>
      <c r="T1343" s="160"/>
      <c r="U1343" s="160"/>
      <c r="V1343" s="160"/>
      <c r="W1343" s="160"/>
      <c r="X1343" s="160"/>
      <c r="Y1343" s="151"/>
      <c r="Z1343" s="151"/>
      <c r="AA1343" s="151"/>
      <c r="AB1343" s="151"/>
      <c r="AC1343" s="151"/>
      <c r="AD1343" s="151"/>
      <c r="AE1343" s="151"/>
      <c r="AF1343" s="151"/>
      <c r="AG1343" s="151" t="s">
        <v>190</v>
      </c>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c r="BG1343" s="151"/>
      <c r="BH1343" s="151"/>
    </row>
    <row r="1344" spans="1:60" outlineLevel="1" x14ac:dyDescent="0.25">
      <c r="A1344" s="158"/>
      <c r="B1344" s="159"/>
      <c r="C1344" s="192" t="s">
        <v>204</v>
      </c>
      <c r="D1344" s="161"/>
      <c r="E1344" s="162"/>
      <c r="F1344" s="163"/>
      <c r="G1344" s="163"/>
      <c r="H1344" s="160"/>
      <c r="I1344" s="160"/>
      <c r="J1344" s="160"/>
      <c r="K1344" s="160"/>
      <c r="L1344" s="160"/>
      <c r="M1344" s="160"/>
      <c r="N1344" s="160"/>
      <c r="O1344" s="160"/>
      <c r="P1344" s="160"/>
      <c r="Q1344" s="160"/>
      <c r="R1344" s="160"/>
      <c r="S1344" s="160"/>
      <c r="T1344" s="160"/>
      <c r="U1344" s="160"/>
      <c r="V1344" s="160"/>
      <c r="W1344" s="160"/>
      <c r="X1344" s="160"/>
      <c r="Y1344" s="151"/>
      <c r="Z1344" s="151"/>
      <c r="AA1344" s="151"/>
      <c r="AB1344" s="151"/>
      <c r="AC1344" s="151"/>
      <c r="AD1344" s="151"/>
      <c r="AE1344" s="151"/>
      <c r="AF1344" s="151"/>
      <c r="AG1344" s="151" t="s">
        <v>190</v>
      </c>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c r="BG1344" s="151"/>
      <c r="BH1344" s="151"/>
    </row>
    <row r="1345" spans="1:60" outlineLevel="1" x14ac:dyDescent="0.25">
      <c r="A1345" s="158"/>
      <c r="B1345" s="159"/>
      <c r="C1345" s="271" t="s">
        <v>313</v>
      </c>
      <c r="D1345" s="272"/>
      <c r="E1345" s="272"/>
      <c r="F1345" s="272"/>
      <c r="G1345" s="272"/>
      <c r="H1345" s="160"/>
      <c r="I1345" s="160"/>
      <c r="J1345" s="160"/>
      <c r="K1345" s="160"/>
      <c r="L1345" s="160"/>
      <c r="M1345" s="160"/>
      <c r="N1345" s="160"/>
      <c r="O1345" s="160"/>
      <c r="P1345" s="160"/>
      <c r="Q1345" s="160"/>
      <c r="R1345" s="160"/>
      <c r="S1345" s="160"/>
      <c r="T1345" s="160"/>
      <c r="U1345" s="160"/>
      <c r="V1345" s="160"/>
      <c r="W1345" s="160"/>
      <c r="X1345" s="160"/>
      <c r="Y1345" s="151"/>
      <c r="Z1345" s="151"/>
      <c r="AA1345" s="151"/>
      <c r="AB1345" s="151"/>
      <c r="AC1345" s="151"/>
      <c r="AD1345" s="151"/>
      <c r="AE1345" s="151"/>
      <c r="AF1345" s="151"/>
      <c r="AG1345" s="151" t="s">
        <v>190</v>
      </c>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c r="BG1345" s="151"/>
      <c r="BH1345" s="151"/>
    </row>
    <row r="1346" spans="1:60" ht="31.2" outlineLevel="1" x14ac:dyDescent="0.25">
      <c r="A1346" s="158"/>
      <c r="B1346" s="159"/>
      <c r="C1346" s="271" t="s">
        <v>1022</v>
      </c>
      <c r="D1346" s="272"/>
      <c r="E1346" s="272"/>
      <c r="F1346" s="272"/>
      <c r="G1346" s="272"/>
      <c r="H1346" s="160"/>
      <c r="I1346" s="160"/>
      <c r="J1346" s="160"/>
      <c r="K1346" s="160"/>
      <c r="L1346" s="160"/>
      <c r="M1346" s="160"/>
      <c r="N1346" s="160"/>
      <c r="O1346" s="160"/>
      <c r="P1346" s="160"/>
      <c r="Q1346" s="160"/>
      <c r="R1346" s="160"/>
      <c r="S1346" s="160"/>
      <c r="T1346" s="160"/>
      <c r="U1346" s="160"/>
      <c r="V1346" s="160"/>
      <c r="W1346" s="160"/>
      <c r="X1346" s="160"/>
      <c r="Y1346" s="151"/>
      <c r="Z1346" s="151"/>
      <c r="AA1346" s="151"/>
      <c r="AB1346" s="151"/>
      <c r="AC1346" s="151"/>
      <c r="AD1346" s="151"/>
      <c r="AE1346" s="151"/>
      <c r="AF1346" s="151"/>
      <c r="AG1346" s="151" t="s">
        <v>190</v>
      </c>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84" t="str">
        <f>C1346</f>
        <v>Konzoly se nacházejí v jihozápadním koutě dané místnosti. Jedná se o pozůstatky někdejšího koutového krbového dymníku. Konzoly jsou zapuštěny na rozhraní dvou různě povrchově upravených částí dané zdi. Dolní konzola je na spodní straně zaoblená do tvaru čtvrtkruhu. Na ní leží položené na vápennou maltu dva menší hranolové prvky a kousek nad nimi pak ze zdi vybíhá druhá velká tentokrát jen hranolová konzola.</v>
      </c>
      <c r="BB1346" s="151"/>
      <c r="BC1346" s="151"/>
      <c r="BD1346" s="151"/>
      <c r="BE1346" s="151"/>
      <c r="BF1346" s="151"/>
      <c r="BG1346" s="151"/>
      <c r="BH1346" s="151"/>
    </row>
    <row r="1347" spans="1:60" ht="21" outlineLevel="1" x14ac:dyDescent="0.25">
      <c r="A1347" s="158"/>
      <c r="B1347" s="159"/>
      <c r="C1347" s="271" t="s">
        <v>1023</v>
      </c>
      <c r="D1347" s="272"/>
      <c r="E1347" s="272"/>
      <c r="F1347" s="272"/>
      <c r="G1347" s="272"/>
      <c r="H1347" s="160"/>
      <c r="I1347" s="160"/>
      <c r="J1347" s="160"/>
      <c r="K1347" s="160"/>
      <c r="L1347" s="160"/>
      <c r="M1347" s="160"/>
      <c r="N1347" s="160"/>
      <c r="O1347" s="160"/>
      <c r="P1347" s="160"/>
      <c r="Q1347" s="160"/>
      <c r="R1347" s="160"/>
      <c r="S1347" s="160"/>
      <c r="T1347" s="160"/>
      <c r="U1347" s="160"/>
      <c r="V1347" s="160"/>
      <c r="W1347" s="160"/>
      <c r="X1347" s="160"/>
      <c r="Y1347" s="151"/>
      <c r="Z1347" s="151"/>
      <c r="AA1347" s="151"/>
      <c r="AB1347" s="151"/>
      <c r="AC1347" s="151"/>
      <c r="AD1347" s="151"/>
      <c r="AE1347" s="151"/>
      <c r="AF1347" s="151"/>
      <c r="AG1347" s="151" t="s">
        <v>190</v>
      </c>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84" t="str">
        <f>C1347</f>
        <v>Konzoly pokrývají pozůstatky povrchových úprav ve formě tenkých vrstviček štuku a zejména bílých vápenných nátěrů. Vnitřní strany kvádrů položených na zaoblené konzoly nesou stopy po zakouření krbovými zplodinami.</v>
      </c>
      <c r="BB1347" s="151"/>
      <c r="BC1347" s="151"/>
      <c r="BD1347" s="151"/>
      <c r="BE1347" s="151"/>
      <c r="BF1347" s="151"/>
      <c r="BG1347" s="151"/>
      <c r="BH1347" s="151"/>
    </row>
    <row r="1348" spans="1:60" outlineLevel="1" x14ac:dyDescent="0.25">
      <c r="A1348" s="158"/>
      <c r="B1348" s="159"/>
      <c r="C1348" s="271" t="s">
        <v>1024</v>
      </c>
      <c r="D1348" s="272"/>
      <c r="E1348" s="272"/>
      <c r="F1348" s="272"/>
      <c r="G1348" s="272"/>
      <c r="H1348" s="160"/>
      <c r="I1348" s="160"/>
      <c r="J1348" s="160"/>
      <c r="K1348" s="160"/>
      <c r="L1348" s="160"/>
      <c r="M1348" s="160"/>
      <c r="N1348" s="160"/>
      <c r="O1348" s="160"/>
      <c r="P1348" s="160"/>
      <c r="Q1348" s="160"/>
      <c r="R1348" s="160"/>
      <c r="S1348" s="160"/>
      <c r="T1348" s="160"/>
      <c r="U1348" s="160"/>
      <c r="V1348" s="160"/>
      <c r="W1348" s="160"/>
      <c r="X1348" s="160"/>
      <c r="Y1348" s="151"/>
      <c r="Z1348" s="151"/>
      <c r="AA1348" s="151"/>
      <c r="AB1348" s="151"/>
      <c r="AC1348" s="151"/>
      <c r="AD1348" s="151"/>
      <c r="AE1348" s="151"/>
      <c r="AF1348" s="151"/>
      <c r="AG1348" s="151" t="s">
        <v>190</v>
      </c>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84" t="str">
        <f>C1348</f>
        <v>Jinak povrch všech prvků pokrývá vrstva prachových depozit. Žádný z uvedených prvků není ze zdiva uvolněný ani nijak jinak poškozený.</v>
      </c>
      <c r="BB1348" s="151"/>
      <c r="BC1348" s="151"/>
      <c r="BD1348" s="151"/>
      <c r="BE1348" s="151"/>
      <c r="BF1348" s="151"/>
      <c r="BG1348" s="151"/>
      <c r="BH1348" s="151"/>
    </row>
    <row r="1349" spans="1:60" outlineLevel="1" x14ac:dyDescent="0.25">
      <c r="A1349" s="158"/>
      <c r="B1349" s="159"/>
      <c r="C1349" s="192" t="s">
        <v>204</v>
      </c>
      <c r="D1349" s="161"/>
      <c r="E1349" s="162"/>
      <c r="F1349" s="163"/>
      <c r="G1349" s="163"/>
      <c r="H1349" s="160"/>
      <c r="I1349" s="160"/>
      <c r="J1349" s="160"/>
      <c r="K1349" s="160"/>
      <c r="L1349" s="160"/>
      <c r="M1349" s="160"/>
      <c r="N1349" s="160"/>
      <c r="O1349" s="160"/>
      <c r="P1349" s="160"/>
      <c r="Q1349" s="160"/>
      <c r="R1349" s="160"/>
      <c r="S1349" s="160"/>
      <c r="T1349" s="160"/>
      <c r="U1349" s="160"/>
      <c r="V1349" s="160"/>
      <c r="W1349" s="160"/>
      <c r="X1349" s="160"/>
      <c r="Y1349" s="151"/>
      <c r="Z1349" s="151"/>
      <c r="AA1349" s="151"/>
      <c r="AB1349" s="151"/>
      <c r="AC1349" s="151"/>
      <c r="AD1349" s="151"/>
      <c r="AE1349" s="151"/>
      <c r="AF1349" s="151"/>
      <c r="AG1349" s="151" t="s">
        <v>190</v>
      </c>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c r="BG1349" s="151"/>
      <c r="BH1349" s="151"/>
    </row>
    <row r="1350" spans="1:60" outlineLevel="1" x14ac:dyDescent="0.25">
      <c r="A1350" s="158"/>
      <c r="B1350" s="159"/>
      <c r="C1350" s="271" t="s">
        <v>852</v>
      </c>
      <c r="D1350" s="272"/>
      <c r="E1350" s="272"/>
      <c r="F1350" s="272"/>
      <c r="G1350" s="272"/>
      <c r="H1350" s="160"/>
      <c r="I1350" s="160"/>
      <c r="J1350" s="160"/>
      <c r="K1350" s="160"/>
      <c r="L1350" s="160"/>
      <c r="M1350" s="160"/>
      <c r="N1350" s="160"/>
      <c r="O1350" s="160"/>
      <c r="P1350" s="160"/>
      <c r="Q1350" s="160"/>
      <c r="R1350" s="160"/>
      <c r="S1350" s="160"/>
      <c r="T1350" s="160"/>
      <c r="U1350" s="160"/>
      <c r="V1350" s="160"/>
      <c r="W1350" s="160"/>
      <c r="X1350" s="160"/>
      <c r="Y1350" s="151"/>
      <c r="Z1350" s="151"/>
      <c r="AA1350" s="151"/>
      <c r="AB1350" s="151"/>
      <c r="AC1350" s="151"/>
      <c r="AD1350" s="151"/>
      <c r="AE1350" s="151"/>
      <c r="AF1350" s="151"/>
      <c r="AG1350" s="151" t="s">
        <v>190</v>
      </c>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c r="BG1350" s="151"/>
      <c r="BH1350" s="151"/>
    </row>
    <row r="1351" spans="1:60" outlineLevel="1" x14ac:dyDescent="0.25">
      <c r="A1351" s="158"/>
      <c r="B1351" s="159"/>
      <c r="C1351" s="192" t="s">
        <v>204</v>
      </c>
      <c r="D1351" s="161"/>
      <c r="E1351" s="162"/>
      <c r="F1351" s="163"/>
      <c r="G1351" s="163"/>
      <c r="H1351" s="160"/>
      <c r="I1351" s="160"/>
      <c r="J1351" s="160"/>
      <c r="K1351" s="160"/>
      <c r="L1351" s="160"/>
      <c r="M1351" s="160"/>
      <c r="N1351" s="160"/>
      <c r="O1351" s="160"/>
      <c r="P1351" s="160"/>
      <c r="Q1351" s="160"/>
      <c r="R1351" s="160"/>
      <c r="S1351" s="160"/>
      <c r="T1351" s="160"/>
      <c r="U1351" s="160"/>
      <c r="V1351" s="160"/>
      <c r="W1351" s="160"/>
      <c r="X1351" s="160"/>
      <c r="Y1351" s="151"/>
      <c r="Z1351" s="151"/>
      <c r="AA1351" s="151"/>
      <c r="AB1351" s="151"/>
      <c r="AC1351" s="151"/>
      <c r="AD1351" s="151"/>
      <c r="AE1351" s="151"/>
      <c r="AF1351" s="151"/>
      <c r="AG1351" s="151" t="s">
        <v>190</v>
      </c>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c r="BG1351" s="151"/>
      <c r="BH1351" s="151"/>
    </row>
    <row r="1352" spans="1:60" outlineLevel="1" x14ac:dyDescent="0.25">
      <c r="A1352" s="158"/>
      <c r="B1352" s="159"/>
      <c r="C1352" s="271" t="s">
        <v>317</v>
      </c>
      <c r="D1352" s="272"/>
      <c r="E1352" s="272"/>
      <c r="F1352" s="272"/>
      <c r="G1352" s="272"/>
      <c r="H1352" s="160"/>
      <c r="I1352" s="160"/>
      <c r="J1352" s="160"/>
      <c r="K1352" s="160"/>
      <c r="L1352" s="160"/>
      <c r="M1352" s="160"/>
      <c r="N1352" s="160"/>
      <c r="O1352" s="160"/>
      <c r="P1352" s="160"/>
      <c r="Q1352" s="160"/>
      <c r="R1352" s="160"/>
      <c r="S1352" s="160"/>
      <c r="T1352" s="160"/>
      <c r="U1352" s="160"/>
      <c r="V1352" s="160"/>
      <c r="W1352" s="160"/>
      <c r="X1352" s="160"/>
      <c r="Y1352" s="151"/>
      <c r="Z1352" s="151"/>
      <c r="AA1352" s="151"/>
      <c r="AB1352" s="151"/>
      <c r="AC1352" s="151"/>
      <c r="AD1352" s="151"/>
      <c r="AE1352" s="151"/>
      <c r="AF1352" s="151"/>
      <c r="AG1352" s="151" t="s">
        <v>190</v>
      </c>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c r="BG1352" s="151"/>
      <c r="BH1352" s="151"/>
    </row>
    <row r="1353" spans="1:60" outlineLevel="1" x14ac:dyDescent="0.25">
      <c r="A1353" s="158"/>
      <c r="B1353" s="159"/>
      <c r="C1353" s="271" t="s">
        <v>864</v>
      </c>
      <c r="D1353" s="272"/>
      <c r="E1353" s="272"/>
      <c r="F1353" s="272"/>
      <c r="G1353" s="272"/>
      <c r="H1353" s="160"/>
      <c r="I1353" s="160"/>
      <c r="J1353" s="160"/>
      <c r="K1353" s="160"/>
      <c r="L1353" s="160"/>
      <c r="M1353" s="160"/>
      <c r="N1353" s="160"/>
      <c r="O1353" s="160"/>
      <c r="P1353" s="160"/>
      <c r="Q1353" s="160"/>
      <c r="R1353" s="160"/>
      <c r="S1353" s="160"/>
      <c r="T1353" s="160"/>
      <c r="U1353" s="160"/>
      <c r="V1353" s="160"/>
      <c r="W1353" s="160"/>
      <c r="X1353" s="160"/>
      <c r="Y1353" s="151"/>
      <c r="Z1353" s="151"/>
      <c r="AA1353" s="151"/>
      <c r="AB1353" s="151"/>
      <c r="AC1353" s="151"/>
      <c r="AD1353" s="151"/>
      <c r="AE1353" s="151"/>
      <c r="AF1353" s="151"/>
      <c r="AG1353" s="151" t="s">
        <v>190</v>
      </c>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c r="BG1353" s="151"/>
      <c r="BH1353" s="151"/>
    </row>
    <row r="1354" spans="1:60" ht="21" outlineLevel="1" x14ac:dyDescent="0.25">
      <c r="A1354" s="158"/>
      <c r="B1354" s="159"/>
      <c r="C1354" s="271" t="s">
        <v>865</v>
      </c>
      <c r="D1354" s="272"/>
      <c r="E1354" s="272"/>
      <c r="F1354" s="272"/>
      <c r="G1354" s="272"/>
      <c r="H1354" s="160"/>
      <c r="I1354" s="160"/>
      <c r="J1354" s="160"/>
      <c r="K1354" s="160"/>
      <c r="L1354" s="160"/>
      <c r="M1354" s="160"/>
      <c r="N1354" s="160"/>
      <c r="O1354" s="160"/>
      <c r="P1354" s="160"/>
      <c r="Q1354" s="160"/>
      <c r="R1354" s="160"/>
      <c r="S1354" s="160"/>
      <c r="T1354" s="160"/>
      <c r="U1354" s="160"/>
      <c r="V1354" s="160"/>
      <c r="W1354" s="160"/>
      <c r="X1354" s="160"/>
      <c r="Y1354" s="151"/>
      <c r="Z1354" s="151"/>
      <c r="AA1354" s="151"/>
      <c r="AB1354" s="151"/>
      <c r="AC1354" s="151"/>
      <c r="AD1354" s="151"/>
      <c r="AE1354" s="151"/>
      <c r="AF1354" s="151"/>
      <c r="AG1354" s="151" t="s">
        <v>190</v>
      </c>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84" t="str">
        <f>C1354</f>
        <v>- případné lokální zajištění dochovaných povrchových úprav (ve spolupráci s restaurátory s licencí MK ČR pro restaurování figurálních nástěnných maleb; přesný rozsah bude dohodnut před započetím prací)</v>
      </c>
      <c r="BB1354" s="151"/>
      <c r="BC1354" s="151"/>
      <c r="BD1354" s="151"/>
      <c r="BE1354" s="151"/>
      <c r="BF1354" s="151"/>
      <c r="BG1354" s="151"/>
      <c r="BH1354" s="151"/>
    </row>
    <row r="1355" spans="1:60" ht="20.399999999999999" outlineLevel="1" x14ac:dyDescent="0.25">
      <c r="A1355" s="177">
        <v>121</v>
      </c>
      <c r="B1355" s="178" t="s">
        <v>866</v>
      </c>
      <c r="C1355" s="187" t="s">
        <v>867</v>
      </c>
      <c r="D1355" s="179" t="s">
        <v>255</v>
      </c>
      <c r="E1355" s="180">
        <v>1</v>
      </c>
      <c r="F1355" s="181">
        <v>2400</v>
      </c>
      <c r="G1355" s="182">
        <f>ROUND(E1355*F1355,2)</f>
        <v>2400</v>
      </c>
      <c r="H1355" s="181"/>
      <c r="I1355" s="182">
        <f>ROUND(E1355*H1355,2)</f>
        <v>0</v>
      </c>
      <c r="J1355" s="181"/>
      <c r="K1355" s="182">
        <f>ROUND(E1355*J1355,2)</f>
        <v>0</v>
      </c>
      <c r="L1355" s="182">
        <v>21</v>
      </c>
      <c r="M1355" s="182">
        <f>G1355*(1+L1355/100)</f>
        <v>2904</v>
      </c>
      <c r="N1355" s="182">
        <v>1E-3</v>
      </c>
      <c r="O1355" s="182">
        <f>ROUND(E1355*N1355,2)</f>
        <v>0</v>
      </c>
      <c r="P1355" s="182">
        <v>0</v>
      </c>
      <c r="Q1355" s="182">
        <f>ROUND(E1355*P1355,2)</f>
        <v>0</v>
      </c>
      <c r="R1355" s="182"/>
      <c r="S1355" s="182" t="s">
        <v>277</v>
      </c>
      <c r="T1355" s="183" t="s">
        <v>186</v>
      </c>
      <c r="U1355" s="160">
        <v>0</v>
      </c>
      <c r="V1355" s="160">
        <f>ROUND(E1355*U1355,2)</f>
        <v>0</v>
      </c>
      <c r="W1355" s="160"/>
      <c r="X1355" s="160" t="s">
        <v>310</v>
      </c>
      <c r="Y1355" s="151"/>
      <c r="Z1355" s="151"/>
      <c r="AA1355" s="151"/>
      <c r="AB1355" s="151"/>
      <c r="AC1355" s="151"/>
      <c r="AD1355" s="151"/>
      <c r="AE1355" s="151"/>
      <c r="AF1355" s="151"/>
      <c r="AG1355" s="151" t="s">
        <v>311</v>
      </c>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c r="BG1355" s="151"/>
      <c r="BH1355" s="151"/>
    </row>
    <row r="1356" spans="1:60" outlineLevel="1" x14ac:dyDescent="0.25">
      <c r="A1356" s="158"/>
      <c r="B1356" s="159"/>
      <c r="C1356" s="260" t="s">
        <v>847</v>
      </c>
      <c r="D1356" s="261"/>
      <c r="E1356" s="261"/>
      <c r="F1356" s="261"/>
      <c r="G1356" s="261"/>
      <c r="H1356" s="160"/>
      <c r="I1356" s="160"/>
      <c r="J1356" s="160"/>
      <c r="K1356" s="160"/>
      <c r="L1356" s="160"/>
      <c r="M1356" s="160"/>
      <c r="N1356" s="160"/>
      <c r="O1356" s="160"/>
      <c r="P1356" s="160"/>
      <c r="Q1356" s="160"/>
      <c r="R1356" s="160"/>
      <c r="S1356" s="160"/>
      <c r="T1356" s="160"/>
      <c r="U1356" s="160"/>
      <c r="V1356" s="160"/>
      <c r="W1356" s="160"/>
      <c r="X1356" s="160"/>
      <c r="Y1356" s="151"/>
      <c r="Z1356" s="151"/>
      <c r="AA1356" s="151"/>
      <c r="AB1356" s="151"/>
      <c r="AC1356" s="151"/>
      <c r="AD1356" s="151"/>
      <c r="AE1356" s="151"/>
      <c r="AF1356" s="151"/>
      <c r="AG1356" s="151" t="s">
        <v>190</v>
      </c>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84" t="str">
        <f>C1356</f>
        <v>1.NP - přízemí, popis prvku a návrh na jeho opravu nebo restaurování viz D1.1.9 Tabulky kamenických prvků</v>
      </c>
      <c r="BB1356" s="151"/>
      <c r="BC1356" s="151"/>
      <c r="BD1356" s="151"/>
      <c r="BE1356" s="151"/>
      <c r="BF1356" s="151"/>
      <c r="BG1356" s="151"/>
      <c r="BH1356" s="151"/>
    </row>
    <row r="1357" spans="1:60" outlineLevel="1" x14ac:dyDescent="0.25">
      <c r="A1357" s="158"/>
      <c r="B1357" s="159"/>
      <c r="C1357" s="192" t="s">
        <v>204</v>
      </c>
      <c r="D1357" s="161"/>
      <c r="E1357" s="162"/>
      <c r="F1357" s="163"/>
      <c r="G1357" s="163"/>
      <c r="H1357" s="160"/>
      <c r="I1357" s="160"/>
      <c r="J1357" s="160"/>
      <c r="K1357" s="160"/>
      <c r="L1357" s="160"/>
      <c r="M1357" s="160"/>
      <c r="N1357" s="160"/>
      <c r="O1357" s="160"/>
      <c r="P1357" s="160"/>
      <c r="Q1357" s="160"/>
      <c r="R1357" s="160"/>
      <c r="S1357" s="160"/>
      <c r="T1357" s="160"/>
      <c r="U1357" s="160"/>
      <c r="V1357" s="160"/>
      <c r="W1357" s="160"/>
      <c r="X1357" s="160"/>
      <c r="Y1357" s="151"/>
      <c r="Z1357" s="151"/>
      <c r="AA1357" s="151"/>
      <c r="AB1357" s="151"/>
      <c r="AC1357" s="151"/>
      <c r="AD1357" s="151"/>
      <c r="AE1357" s="151"/>
      <c r="AF1357" s="151"/>
      <c r="AG1357" s="151" t="s">
        <v>190</v>
      </c>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c r="BG1357" s="151"/>
      <c r="BH1357" s="151"/>
    </row>
    <row r="1358" spans="1:60" outlineLevel="1" x14ac:dyDescent="0.25">
      <c r="A1358" s="158"/>
      <c r="B1358" s="159"/>
      <c r="C1358" s="271" t="s">
        <v>1025</v>
      </c>
      <c r="D1358" s="272"/>
      <c r="E1358" s="272"/>
      <c r="F1358" s="272"/>
      <c r="G1358" s="272"/>
      <c r="H1358" s="160"/>
      <c r="I1358" s="160"/>
      <c r="J1358" s="160"/>
      <c r="K1358" s="160"/>
      <c r="L1358" s="160"/>
      <c r="M1358" s="160"/>
      <c r="N1358" s="160"/>
      <c r="O1358" s="160"/>
      <c r="P1358" s="160"/>
      <c r="Q1358" s="160"/>
      <c r="R1358" s="160"/>
      <c r="S1358" s="160"/>
      <c r="T1358" s="160"/>
      <c r="U1358" s="160"/>
      <c r="V1358" s="160"/>
      <c r="W1358" s="160"/>
      <c r="X1358" s="160"/>
      <c r="Y1358" s="151"/>
      <c r="Z1358" s="151"/>
      <c r="AA1358" s="151"/>
      <c r="AB1358" s="151"/>
      <c r="AC1358" s="151"/>
      <c r="AD1358" s="151"/>
      <c r="AE1358" s="151"/>
      <c r="AF1358" s="151"/>
      <c r="AG1358" s="151" t="s">
        <v>190</v>
      </c>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c r="BG1358" s="151"/>
      <c r="BH1358" s="151"/>
    </row>
    <row r="1359" spans="1:60" outlineLevel="1" x14ac:dyDescent="0.25">
      <c r="A1359" s="158"/>
      <c r="B1359" s="159"/>
      <c r="C1359" s="192" t="s">
        <v>204</v>
      </c>
      <c r="D1359" s="161"/>
      <c r="E1359" s="162"/>
      <c r="F1359" s="163"/>
      <c r="G1359" s="163"/>
      <c r="H1359" s="160"/>
      <c r="I1359" s="160"/>
      <c r="J1359" s="160"/>
      <c r="K1359" s="160"/>
      <c r="L1359" s="160"/>
      <c r="M1359" s="160"/>
      <c r="N1359" s="160"/>
      <c r="O1359" s="160"/>
      <c r="P1359" s="160"/>
      <c r="Q1359" s="160"/>
      <c r="R1359" s="160"/>
      <c r="S1359" s="160"/>
      <c r="T1359" s="160"/>
      <c r="U1359" s="160"/>
      <c r="V1359" s="160"/>
      <c r="W1359" s="160"/>
      <c r="X1359" s="160"/>
      <c r="Y1359" s="151"/>
      <c r="Z1359" s="151"/>
      <c r="AA1359" s="151"/>
      <c r="AB1359" s="151"/>
      <c r="AC1359" s="151"/>
      <c r="AD1359" s="151"/>
      <c r="AE1359" s="151"/>
      <c r="AF1359" s="151"/>
      <c r="AG1359" s="151" t="s">
        <v>190</v>
      </c>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c r="BG1359" s="151"/>
      <c r="BH1359" s="151"/>
    </row>
    <row r="1360" spans="1:60" outlineLevel="1" x14ac:dyDescent="0.25">
      <c r="A1360" s="158"/>
      <c r="B1360" s="159"/>
      <c r="C1360" s="271" t="s">
        <v>313</v>
      </c>
      <c r="D1360" s="272"/>
      <c r="E1360" s="272"/>
      <c r="F1360" s="272"/>
      <c r="G1360" s="272"/>
      <c r="H1360" s="160"/>
      <c r="I1360" s="160"/>
      <c r="J1360" s="160"/>
      <c r="K1360" s="160"/>
      <c r="L1360" s="160"/>
      <c r="M1360" s="160"/>
      <c r="N1360" s="160"/>
      <c r="O1360" s="160"/>
      <c r="P1360" s="160"/>
      <c r="Q1360" s="160"/>
      <c r="R1360" s="160"/>
      <c r="S1360" s="160"/>
      <c r="T1360" s="160"/>
      <c r="U1360" s="160"/>
      <c r="V1360" s="160"/>
      <c r="W1360" s="160"/>
      <c r="X1360" s="160"/>
      <c r="Y1360" s="151"/>
      <c r="Z1360" s="151"/>
      <c r="AA1360" s="151"/>
      <c r="AB1360" s="151"/>
      <c r="AC1360" s="151"/>
      <c r="AD1360" s="151"/>
      <c r="AE1360" s="151"/>
      <c r="AF1360" s="151"/>
      <c r="AG1360" s="151" t="s">
        <v>190</v>
      </c>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c r="BG1360" s="151"/>
      <c r="BH1360" s="151"/>
    </row>
    <row r="1361" spans="1:60" ht="31.2" outlineLevel="1" x14ac:dyDescent="0.25">
      <c r="A1361" s="158"/>
      <c r="B1361" s="159"/>
      <c r="C1361" s="271" t="s">
        <v>1026</v>
      </c>
      <c r="D1361" s="272"/>
      <c r="E1361" s="272"/>
      <c r="F1361" s="272"/>
      <c r="G1361" s="272"/>
      <c r="H1361" s="160"/>
      <c r="I1361" s="160"/>
      <c r="J1361" s="160"/>
      <c r="K1361" s="160"/>
      <c r="L1361" s="160"/>
      <c r="M1361" s="160"/>
      <c r="N1361" s="160"/>
      <c r="O1361" s="160"/>
      <c r="P1361" s="160"/>
      <c r="Q1361" s="160"/>
      <c r="R1361" s="160"/>
      <c r="S1361" s="160"/>
      <c r="T1361" s="160"/>
      <c r="U1361" s="160"/>
      <c r="V1361" s="160"/>
      <c r="W1361" s="160"/>
      <c r="X1361" s="160"/>
      <c r="Y1361" s="151"/>
      <c r="Z1361" s="151"/>
      <c r="AA1361" s="151"/>
      <c r="AB1361" s="151"/>
      <c r="AC1361" s="151"/>
      <c r="AD1361" s="151"/>
      <c r="AE1361" s="151"/>
      <c r="AF1361" s="151"/>
      <c r="AG1361" s="151" t="s">
        <v>190</v>
      </c>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84" t="str">
        <f>C1361</f>
        <v>Jedná se o jednu kamennou konzolu nacházející se v jihovýchodním koutě místnosti DJ_102 nízko nad podlahou místnosti. Konzola má spodní okraj lehce zaoblený, na svrchní straně konzoly je vysekáno odsazení pro osazení nějakého prvku. Povrch konzoly pokrývají zbytky vápenných malt i nátěrů většinou v bělavé barevnosti.</v>
      </c>
      <c r="BB1361" s="151"/>
      <c r="BC1361" s="151"/>
      <c r="BD1361" s="151"/>
      <c r="BE1361" s="151"/>
      <c r="BF1361" s="151"/>
      <c r="BG1361" s="151"/>
      <c r="BH1361" s="151"/>
    </row>
    <row r="1362" spans="1:60" ht="31.2" outlineLevel="1" x14ac:dyDescent="0.25">
      <c r="A1362" s="158"/>
      <c r="B1362" s="159"/>
      <c r="C1362" s="271" t="s">
        <v>1027</v>
      </c>
      <c r="D1362" s="272"/>
      <c r="E1362" s="272"/>
      <c r="F1362" s="272"/>
      <c r="G1362" s="272"/>
      <c r="H1362" s="160"/>
      <c r="I1362" s="160"/>
      <c r="J1362" s="160"/>
      <c r="K1362" s="160"/>
      <c r="L1362" s="160"/>
      <c r="M1362" s="160"/>
      <c r="N1362" s="160"/>
      <c r="O1362" s="160"/>
      <c r="P1362" s="160"/>
      <c r="Q1362" s="160"/>
      <c r="R1362" s="160"/>
      <c r="S1362" s="160"/>
      <c r="T1362" s="160"/>
      <c r="U1362" s="160"/>
      <c r="V1362" s="160"/>
      <c r="W1362" s="160"/>
      <c r="X1362" s="160"/>
      <c r="Y1362" s="151"/>
      <c r="Z1362" s="151"/>
      <c r="AA1362" s="151"/>
      <c r="AB1362" s="151"/>
      <c r="AC1362" s="151"/>
      <c r="AD1362" s="151"/>
      <c r="AE1362" s="151"/>
      <c r="AF1362" s="151"/>
      <c r="AG1362" s="151" t="s">
        <v>190</v>
      </c>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84" t="str">
        <f>C1362</f>
        <v>Kromě prachových nečistot, které pokrývají povrch konzoly jsou na ní patrná drobná i větší mechanická poškození. Na svrchní straně konzoly pak probíhá tenká lasa, která sleduje nějakou nehomogenitu v kameni a která mohla být způsobena nadměrným tlakem na konzolu v daném místě v minulosti. Dnes se zdá být tato lasa stabilizovaná.</v>
      </c>
      <c r="BB1362" s="151"/>
      <c r="BC1362" s="151"/>
      <c r="BD1362" s="151"/>
      <c r="BE1362" s="151"/>
      <c r="BF1362" s="151"/>
      <c r="BG1362" s="151"/>
      <c r="BH1362" s="151"/>
    </row>
    <row r="1363" spans="1:60" outlineLevel="1" x14ac:dyDescent="0.25">
      <c r="A1363" s="158"/>
      <c r="B1363" s="159"/>
      <c r="C1363" s="192" t="s">
        <v>204</v>
      </c>
      <c r="D1363" s="161"/>
      <c r="E1363" s="162"/>
      <c r="F1363" s="163"/>
      <c r="G1363" s="163"/>
      <c r="H1363" s="160"/>
      <c r="I1363" s="160"/>
      <c r="J1363" s="160"/>
      <c r="K1363" s="160"/>
      <c r="L1363" s="160"/>
      <c r="M1363" s="160"/>
      <c r="N1363" s="160"/>
      <c r="O1363" s="160"/>
      <c r="P1363" s="160"/>
      <c r="Q1363" s="160"/>
      <c r="R1363" s="160"/>
      <c r="S1363" s="160"/>
      <c r="T1363" s="160"/>
      <c r="U1363" s="160"/>
      <c r="V1363" s="160"/>
      <c r="W1363" s="160"/>
      <c r="X1363" s="160"/>
      <c r="Y1363" s="151"/>
      <c r="Z1363" s="151"/>
      <c r="AA1363" s="151"/>
      <c r="AB1363" s="151"/>
      <c r="AC1363" s="151"/>
      <c r="AD1363" s="151"/>
      <c r="AE1363" s="151"/>
      <c r="AF1363" s="151"/>
      <c r="AG1363" s="151" t="s">
        <v>190</v>
      </c>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c r="BG1363" s="151"/>
      <c r="BH1363" s="151"/>
    </row>
    <row r="1364" spans="1:60" outlineLevel="1" x14ac:dyDescent="0.25">
      <c r="A1364" s="158"/>
      <c r="B1364" s="159"/>
      <c r="C1364" s="271" t="s">
        <v>852</v>
      </c>
      <c r="D1364" s="272"/>
      <c r="E1364" s="272"/>
      <c r="F1364" s="272"/>
      <c r="G1364" s="272"/>
      <c r="H1364" s="160"/>
      <c r="I1364" s="160"/>
      <c r="J1364" s="160"/>
      <c r="K1364" s="160"/>
      <c r="L1364" s="160"/>
      <c r="M1364" s="160"/>
      <c r="N1364" s="160"/>
      <c r="O1364" s="160"/>
      <c r="P1364" s="160"/>
      <c r="Q1364" s="160"/>
      <c r="R1364" s="160"/>
      <c r="S1364" s="160"/>
      <c r="T1364" s="160"/>
      <c r="U1364" s="160"/>
      <c r="V1364" s="160"/>
      <c r="W1364" s="160"/>
      <c r="X1364" s="160"/>
      <c r="Y1364" s="151"/>
      <c r="Z1364" s="151"/>
      <c r="AA1364" s="151"/>
      <c r="AB1364" s="151"/>
      <c r="AC1364" s="151"/>
      <c r="AD1364" s="151"/>
      <c r="AE1364" s="151"/>
      <c r="AF1364" s="151"/>
      <c r="AG1364" s="151" t="s">
        <v>190</v>
      </c>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row>
    <row r="1365" spans="1:60" outlineLevel="1" x14ac:dyDescent="0.25">
      <c r="A1365" s="158"/>
      <c r="B1365" s="159"/>
      <c r="C1365" s="192" t="s">
        <v>204</v>
      </c>
      <c r="D1365" s="161"/>
      <c r="E1365" s="162"/>
      <c r="F1365" s="163"/>
      <c r="G1365" s="163"/>
      <c r="H1365" s="160"/>
      <c r="I1365" s="160"/>
      <c r="J1365" s="160"/>
      <c r="K1365" s="160"/>
      <c r="L1365" s="160"/>
      <c r="M1365" s="160"/>
      <c r="N1365" s="160"/>
      <c r="O1365" s="160"/>
      <c r="P1365" s="160"/>
      <c r="Q1365" s="160"/>
      <c r="R1365" s="160"/>
      <c r="S1365" s="160"/>
      <c r="T1365" s="160"/>
      <c r="U1365" s="160"/>
      <c r="V1365" s="160"/>
      <c r="W1365" s="160"/>
      <c r="X1365" s="160"/>
      <c r="Y1365" s="151"/>
      <c r="Z1365" s="151"/>
      <c r="AA1365" s="151"/>
      <c r="AB1365" s="151"/>
      <c r="AC1365" s="151"/>
      <c r="AD1365" s="151"/>
      <c r="AE1365" s="151"/>
      <c r="AF1365" s="151"/>
      <c r="AG1365" s="151" t="s">
        <v>190</v>
      </c>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row>
    <row r="1366" spans="1:60" outlineLevel="1" x14ac:dyDescent="0.25">
      <c r="A1366" s="158"/>
      <c r="B1366" s="159"/>
      <c r="C1366" s="271" t="s">
        <v>317</v>
      </c>
      <c r="D1366" s="272"/>
      <c r="E1366" s="272"/>
      <c r="F1366" s="272"/>
      <c r="G1366" s="272"/>
      <c r="H1366" s="160"/>
      <c r="I1366" s="160"/>
      <c r="J1366" s="160"/>
      <c r="K1366" s="160"/>
      <c r="L1366" s="160"/>
      <c r="M1366" s="160"/>
      <c r="N1366" s="160"/>
      <c r="O1366" s="160"/>
      <c r="P1366" s="160"/>
      <c r="Q1366" s="160"/>
      <c r="R1366" s="160"/>
      <c r="S1366" s="160"/>
      <c r="T1366" s="160"/>
      <c r="U1366" s="160"/>
      <c r="V1366" s="160"/>
      <c r="W1366" s="160"/>
      <c r="X1366" s="160"/>
      <c r="Y1366" s="151"/>
      <c r="Z1366" s="151"/>
      <c r="AA1366" s="151"/>
      <c r="AB1366" s="151"/>
      <c r="AC1366" s="151"/>
      <c r="AD1366" s="151"/>
      <c r="AE1366" s="151"/>
      <c r="AF1366" s="151"/>
      <c r="AG1366" s="151" t="s">
        <v>190</v>
      </c>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row>
    <row r="1367" spans="1:60" outlineLevel="1" x14ac:dyDescent="0.25">
      <c r="A1367" s="158"/>
      <c r="B1367" s="159"/>
      <c r="C1367" s="271" t="s">
        <v>864</v>
      </c>
      <c r="D1367" s="272"/>
      <c r="E1367" s="272"/>
      <c r="F1367" s="272"/>
      <c r="G1367" s="272"/>
      <c r="H1367" s="160"/>
      <c r="I1367" s="160"/>
      <c r="J1367" s="160"/>
      <c r="K1367" s="160"/>
      <c r="L1367" s="160"/>
      <c r="M1367" s="160"/>
      <c r="N1367" s="160"/>
      <c r="O1367" s="160"/>
      <c r="P1367" s="160"/>
      <c r="Q1367" s="160"/>
      <c r="R1367" s="160"/>
      <c r="S1367" s="160"/>
      <c r="T1367" s="160"/>
      <c r="U1367" s="160"/>
      <c r="V1367" s="160"/>
      <c r="W1367" s="160"/>
      <c r="X1367" s="160"/>
      <c r="Y1367" s="151"/>
      <c r="Z1367" s="151"/>
      <c r="AA1367" s="151"/>
      <c r="AB1367" s="151"/>
      <c r="AC1367" s="151"/>
      <c r="AD1367" s="151"/>
      <c r="AE1367" s="151"/>
      <c r="AF1367" s="151"/>
      <c r="AG1367" s="151" t="s">
        <v>190</v>
      </c>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row>
    <row r="1368" spans="1:60" ht="21" outlineLevel="1" x14ac:dyDescent="0.25">
      <c r="A1368" s="158"/>
      <c r="B1368" s="159"/>
      <c r="C1368" s="271" t="s">
        <v>865</v>
      </c>
      <c r="D1368" s="272"/>
      <c r="E1368" s="272"/>
      <c r="F1368" s="272"/>
      <c r="G1368" s="272"/>
      <c r="H1368" s="160"/>
      <c r="I1368" s="160"/>
      <c r="J1368" s="160"/>
      <c r="K1368" s="160"/>
      <c r="L1368" s="160"/>
      <c r="M1368" s="160"/>
      <c r="N1368" s="160"/>
      <c r="O1368" s="160"/>
      <c r="P1368" s="160"/>
      <c r="Q1368" s="160"/>
      <c r="R1368" s="160"/>
      <c r="S1368" s="160"/>
      <c r="T1368" s="160"/>
      <c r="U1368" s="160"/>
      <c r="V1368" s="160"/>
      <c r="W1368" s="160"/>
      <c r="X1368" s="160"/>
      <c r="Y1368" s="151"/>
      <c r="Z1368" s="151"/>
      <c r="AA1368" s="151"/>
      <c r="AB1368" s="151"/>
      <c r="AC1368" s="151"/>
      <c r="AD1368" s="151"/>
      <c r="AE1368" s="151"/>
      <c r="AF1368" s="151"/>
      <c r="AG1368" s="151" t="s">
        <v>190</v>
      </c>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84" t="str">
        <f>C1368</f>
        <v>- případné lokální zajištění dochovaných povrchových úprav (ve spolupráci s restaurátory s licencí MK ČR pro restaurování figurálních nástěnných maleb; přesný rozsah bude dohodnut před započetím prací)</v>
      </c>
      <c r="BB1368" s="151"/>
      <c r="BC1368" s="151"/>
      <c r="BD1368" s="151"/>
      <c r="BE1368" s="151"/>
      <c r="BF1368" s="151"/>
      <c r="BG1368" s="151"/>
      <c r="BH1368" s="151"/>
    </row>
    <row r="1369" spans="1:60" ht="20.399999999999999" outlineLevel="1" x14ac:dyDescent="0.25">
      <c r="A1369" s="177">
        <v>122</v>
      </c>
      <c r="B1369" s="178" t="s">
        <v>868</v>
      </c>
      <c r="C1369" s="187" t="s">
        <v>869</v>
      </c>
      <c r="D1369" s="179" t="s">
        <v>255</v>
      </c>
      <c r="E1369" s="180">
        <v>1</v>
      </c>
      <c r="F1369" s="181">
        <v>9600</v>
      </c>
      <c r="G1369" s="182">
        <f>ROUND(E1369*F1369,2)</f>
        <v>9600</v>
      </c>
      <c r="H1369" s="181"/>
      <c r="I1369" s="182">
        <f>ROUND(E1369*H1369,2)</f>
        <v>0</v>
      </c>
      <c r="J1369" s="181"/>
      <c r="K1369" s="182">
        <f>ROUND(E1369*J1369,2)</f>
        <v>0</v>
      </c>
      <c r="L1369" s="182">
        <v>21</v>
      </c>
      <c r="M1369" s="182">
        <f>G1369*(1+L1369/100)</f>
        <v>11616</v>
      </c>
      <c r="N1369" s="182">
        <v>2E-3</v>
      </c>
      <c r="O1369" s="182">
        <f>ROUND(E1369*N1369,2)</f>
        <v>0</v>
      </c>
      <c r="P1369" s="182">
        <v>0</v>
      </c>
      <c r="Q1369" s="182">
        <f>ROUND(E1369*P1369,2)</f>
        <v>0</v>
      </c>
      <c r="R1369" s="182"/>
      <c r="S1369" s="182" t="s">
        <v>277</v>
      </c>
      <c r="T1369" s="183" t="s">
        <v>186</v>
      </c>
      <c r="U1369" s="160">
        <v>0</v>
      </c>
      <c r="V1369" s="160">
        <f>ROUND(E1369*U1369,2)</f>
        <v>0</v>
      </c>
      <c r="W1369" s="160"/>
      <c r="X1369" s="160" t="s">
        <v>310</v>
      </c>
      <c r="Y1369" s="151"/>
      <c r="Z1369" s="151"/>
      <c r="AA1369" s="151"/>
      <c r="AB1369" s="151"/>
      <c r="AC1369" s="151"/>
      <c r="AD1369" s="151"/>
      <c r="AE1369" s="151"/>
      <c r="AF1369" s="151"/>
      <c r="AG1369" s="151" t="s">
        <v>311</v>
      </c>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row>
    <row r="1370" spans="1:60" outlineLevel="1" x14ac:dyDescent="0.25">
      <c r="A1370" s="158"/>
      <c r="B1370" s="159"/>
      <c r="C1370" s="260" t="s">
        <v>847</v>
      </c>
      <c r="D1370" s="261"/>
      <c r="E1370" s="261"/>
      <c r="F1370" s="261"/>
      <c r="G1370" s="261"/>
      <c r="H1370" s="160"/>
      <c r="I1370" s="160"/>
      <c r="J1370" s="160"/>
      <c r="K1370" s="160"/>
      <c r="L1370" s="160"/>
      <c r="M1370" s="160"/>
      <c r="N1370" s="160"/>
      <c r="O1370" s="160"/>
      <c r="P1370" s="160"/>
      <c r="Q1370" s="160"/>
      <c r="R1370" s="160"/>
      <c r="S1370" s="160"/>
      <c r="T1370" s="160"/>
      <c r="U1370" s="160"/>
      <c r="V1370" s="160"/>
      <c r="W1370" s="160"/>
      <c r="X1370" s="160"/>
      <c r="Y1370" s="151"/>
      <c r="Z1370" s="151"/>
      <c r="AA1370" s="151"/>
      <c r="AB1370" s="151"/>
      <c r="AC1370" s="151"/>
      <c r="AD1370" s="151"/>
      <c r="AE1370" s="151"/>
      <c r="AF1370" s="151"/>
      <c r="AG1370" s="151" t="s">
        <v>190</v>
      </c>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84" t="str">
        <f>C1370</f>
        <v>1.NP - přízemí, popis prvku a návrh na jeho opravu nebo restaurování viz D1.1.9 Tabulky kamenických prvků</v>
      </c>
      <c r="BB1370" s="151"/>
      <c r="BC1370" s="151"/>
      <c r="BD1370" s="151"/>
      <c r="BE1370" s="151"/>
      <c r="BF1370" s="151"/>
      <c r="BG1370" s="151"/>
      <c r="BH1370" s="151"/>
    </row>
    <row r="1371" spans="1:60" outlineLevel="1" x14ac:dyDescent="0.25">
      <c r="A1371" s="158"/>
      <c r="B1371" s="159"/>
      <c r="C1371" s="192" t="s">
        <v>204</v>
      </c>
      <c r="D1371" s="161"/>
      <c r="E1371" s="162"/>
      <c r="F1371" s="163"/>
      <c r="G1371" s="163"/>
      <c r="H1371" s="160"/>
      <c r="I1371" s="160"/>
      <c r="J1371" s="160"/>
      <c r="K1371" s="160"/>
      <c r="L1371" s="160"/>
      <c r="M1371" s="160"/>
      <c r="N1371" s="160"/>
      <c r="O1371" s="160"/>
      <c r="P1371" s="160"/>
      <c r="Q1371" s="160"/>
      <c r="R1371" s="160"/>
      <c r="S1371" s="160"/>
      <c r="T1371" s="160"/>
      <c r="U1371" s="160"/>
      <c r="V1371" s="160"/>
      <c r="W1371" s="160"/>
      <c r="X1371" s="160"/>
      <c r="Y1371" s="151"/>
      <c r="Z1371" s="151"/>
      <c r="AA1371" s="151"/>
      <c r="AB1371" s="151"/>
      <c r="AC1371" s="151"/>
      <c r="AD1371" s="151"/>
      <c r="AE1371" s="151"/>
      <c r="AF1371" s="151"/>
      <c r="AG1371" s="151" t="s">
        <v>190</v>
      </c>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row>
    <row r="1372" spans="1:60" outlineLevel="1" x14ac:dyDescent="0.25">
      <c r="A1372" s="158"/>
      <c r="B1372" s="159"/>
      <c r="C1372" s="271" t="s">
        <v>870</v>
      </c>
      <c r="D1372" s="272"/>
      <c r="E1372" s="272"/>
      <c r="F1372" s="272"/>
      <c r="G1372" s="272"/>
      <c r="H1372" s="160"/>
      <c r="I1372" s="160"/>
      <c r="J1372" s="160"/>
      <c r="K1372" s="160"/>
      <c r="L1372" s="160"/>
      <c r="M1372" s="160"/>
      <c r="N1372" s="160"/>
      <c r="O1372" s="160"/>
      <c r="P1372" s="160"/>
      <c r="Q1372" s="160"/>
      <c r="R1372" s="160"/>
      <c r="S1372" s="160"/>
      <c r="T1372" s="160"/>
      <c r="U1372" s="160"/>
      <c r="V1372" s="160"/>
      <c r="W1372" s="160"/>
      <c r="X1372" s="160"/>
      <c r="Y1372" s="151"/>
      <c r="Z1372" s="151"/>
      <c r="AA1372" s="151"/>
      <c r="AB1372" s="151"/>
      <c r="AC1372" s="151"/>
      <c r="AD1372" s="151"/>
      <c r="AE1372" s="151"/>
      <c r="AF1372" s="151"/>
      <c r="AG1372" s="151" t="s">
        <v>190</v>
      </c>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row>
    <row r="1373" spans="1:60" outlineLevel="1" x14ac:dyDescent="0.25">
      <c r="A1373" s="158"/>
      <c r="B1373" s="159"/>
      <c r="C1373" s="192" t="s">
        <v>204</v>
      </c>
      <c r="D1373" s="161"/>
      <c r="E1373" s="162"/>
      <c r="F1373" s="163"/>
      <c r="G1373" s="163"/>
      <c r="H1373" s="160"/>
      <c r="I1373" s="160"/>
      <c r="J1373" s="160"/>
      <c r="K1373" s="160"/>
      <c r="L1373" s="160"/>
      <c r="M1373" s="160"/>
      <c r="N1373" s="160"/>
      <c r="O1373" s="160"/>
      <c r="P1373" s="160"/>
      <c r="Q1373" s="160"/>
      <c r="R1373" s="160"/>
      <c r="S1373" s="160"/>
      <c r="T1373" s="160"/>
      <c r="U1373" s="160"/>
      <c r="V1373" s="160"/>
      <c r="W1373" s="160"/>
      <c r="X1373" s="160"/>
      <c r="Y1373" s="151"/>
      <c r="Z1373" s="151"/>
      <c r="AA1373" s="151"/>
      <c r="AB1373" s="151"/>
      <c r="AC1373" s="151"/>
      <c r="AD1373" s="151"/>
      <c r="AE1373" s="151"/>
      <c r="AF1373" s="151"/>
      <c r="AG1373" s="151" t="s">
        <v>190</v>
      </c>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row>
    <row r="1374" spans="1:60" outlineLevel="1" x14ac:dyDescent="0.25">
      <c r="A1374" s="158"/>
      <c r="B1374" s="159"/>
      <c r="C1374" s="271" t="s">
        <v>313</v>
      </c>
      <c r="D1374" s="272"/>
      <c r="E1374" s="272"/>
      <c r="F1374" s="272"/>
      <c r="G1374" s="272"/>
      <c r="H1374" s="160"/>
      <c r="I1374" s="160"/>
      <c r="J1374" s="160"/>
      <c r="K1374" s="160"/>
      <c r="L1374" s="160"/>
      <c r="M1374" s="160"/>
      <c r="N1374" s="160"/>
      <c r="O1374" s="160"/>
      <c r="P1374" s="160"/>
      <c r="Q1374" s="160"/>
      <c r="R1374" s="160"/>
      <c r="S1374" s="160"/>
      <c r="T1374" s="160"/>
      <c r="U1374" s="160"/>
      <c r="V1374" s="160"/>
      <c r="W1374" s="160"/>
      <c r="X1374" s="160"/>
      <c r="Y1374" s="151"/>
      <c r="Z1374" s="151"/>
      <c r="AA1374" s="151"/>
      <c r="AB1374" s="151"/>
      <c r="AC1374" s="151"/>
      <c r="AD1374" s="151"/>
      <c r="AE1374" s="151"/>
      <c r="AF1374" s="151"/>
      <c r="AG1374" s="151" t="s">
        <v>190</v>
      </c>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row>
    <row r="1375" spans="1:60" ht="41.4" outlineLevel="1" x14ac:dyDescent="0.25">
      <c r="A1375" s="158"/>
      <c r="B1375" s="159"/>
      <c r="C1375" s="271" t="s">
        <v>1028</v>
      </c>
      <c r="D1375" s="272"/>
      <c r="E1375" s="272"/>
      <c r="F1375" s="272"/>
      <c r="G1375" s="272"/>
      <c r="H1375" s="160"/>
      <c r="I1375" s="160"/>
      <c r="J1375" s="160"/>
      <c r="K1375" s="160"/>
      <c r="L1375" s="160"/>
      <c r="M1375" s="160"/>
      <c r="N1375" s="160"/>
      <c r="O1375" s="160"/>
      <c r="P1375" s="160"/>
      <c r="Q1375" s="160"/>
      <c r="R1375" s="160"/>
      <c r="S1375" s="160"/>
      <c r="T1375" s="160"/>
      <c r="U1375" s="160"/>
      <c r="V1375" s="160"/>
      <c r="W1375" s="160"/>
      <c r="X1375" s="160"/>
      <c r="Y1375" s="151"/>
      <c r="Z1375" s="151"/>
      <c r="AA1375" s="151"/>
      <c r="AB1375" s="151"/>
      <c r="AC1375" s="151"/>
      <c r="AD1375" s="151"/>
      <c r="AE1375" s="151"/>
      <c r="AF1375" s="151"/>
      <c r="AG1375" s="151" t="s">
        <v>190</v>
      </c>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84" t="str">
        <f>C1375</f>
        <v>Jedná se o sedlový portálek, který původně vedl na prévet a který byl druhotně v dolní části zazděn, a to proto, aby do vzniklého otvoru bylo osazeno jednoduché obdélné jednokřídlé dovnitř otvírané okno.  Lícová strana ostění byla restaurována v rámci celkové opravy fasád Horního hradu, která proběhla v předchozích letech. Na vnitřní straně je ostění pokryto jen nesouvislou vrstvou prachových nečistot a také omítkami a nátěry, které na něj přebíhají z přilehlých částí zdiva dané místnosti. Žádné defekty nejsou na ostění patrné.</v>
      </c>
      <c r="BB1375" s="151"/>
      <c r="BC1375" s="151"/>
      <c r="BD1375" s="151"/>
      <c r="BE1375" s="151"/>
      <c r="BF1375" s="151"/>
      <c r="BG1375" s="151"/>
      <c r="BH1375" s="151"/>
    </row>
    <row r="1376" spans="1:60" outlineLevel="1" x14ac:dyDescent="0.25">
      <c r="A1376" s="158"/>
      <c r="B1376" s="159"/>
      <c r="C1376" s="192" t="s">
        <v>204</v>
      </c>
      <c r="D1376" s="161"/>
      <c r="E1376" s="162"/>
      <c r="F1376" s="163"/>
      <c r="G1376" s="163"/>
      <c r="H1376" s="160"/>
      <c r="I1376" s="160"/>
      <c r="J1376" s="160"/>
      <c r="K1376" s="160"/>
      <c r="L1376" s="160"/>
      <c r="M1376" s="160"/>
      <c r="N1376" s="160"/>
      <c r="O1376" s="160"/>
      <c r="P1376" s="160"/>
      <c r="Q1376" s="160"/>
      <c r="R1376" s="160"/>
      <c r="S1376" s="160"/>
      <c r="T1376" s="160"/>
      <c r="U1376" s="160"/>
      <c r="V1376" s="160"/>
      <c r="W1376" s="160"/>
      <c r="X1376" s="160"/>
      <c r="Y1376" s="151"/>
      <c r="Z1376" s="151"/>
      <c r="AA1376" s="151"/>
      <c r="AB1376" s="151"/>
      <c r="AC1376" s="151"/>
      <c r="AD1376" s="151"/>
      <c r="AE1376" s="151"/>
      <c r="AF1376" s="151"/>
      <c r="AG1376" s="151" t="s">
        <v>190</v>
      </c>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row>
    <row r="1377" spans="1:60" outlineLevel="1" x14ac:dyDescent="0.25">
      <c r="A1377" s="158"/>
      <c r="B1377" s="159"/>
      <c r="C1377" s="271" t="s">
        <v>852</v>
      </c>
      <c r="D1377" s="272"/>
      <c r="E1377" s="272"/>
      <c r="F1377" s="272"/>
      <c r="G1377" s="272"/>
      <c r="H1377" s="160"/>
      <c r="I1377" s="160"/>
      <c r="J1377" s="160"/>
      <c r="K1377" s="160"/>
      <c r="L1377" s="160"/>
      <c r="M1377" s="160"/>
      <c r="N1377" s="160"/>
      <c r="O1377" s="160"/>
      <c r="P1377" s="160"/>
      <c r="Q1377" s="160"/>
      <c r="R1377" s="160"/>
      <c r="S1377" s="160"/>
      <c r="T1377" s="160"/>
      <c r="U1377" s="160"/>
      <c r="V1377" s="160"/>
      <c r="W1377" s="160"/>
      <c r="X1377" s="160"/>
      <c r="Y1377" s="151"/>
      <c r="Z1377" s="151"/>
      <c r="AA1377" s="151"/>
      <c r="AB1377" s="151"/>
      <c r="AC1377" s="151"/>
      <c r="AD1377" s="151"/>
      <c r="AE1377" s="151"/>
      <c r="AF1377" s="151"/>
      <c r="AG1377" s="151" t="s">
        <v>190</v>
      </c>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row>
    <row r="1378" spans="1:60" outlineLevel="1" x14ac:dyDescent="0.25">
      <c r="A1378" s="158"/>
      <c r="B1378" s="159"/>
      <c r="C1378" s="192" t="s">
        <v>204</v>
      </c>
      <c r="D1378" s="161"/>
      <c r="E1378" s="162"/>
      <c r="F1378" s="163"/>
      <c r="G1378" s="163"/>
      <c r="H1378" s="160"/>
      <c r="I1378" s="160"/>
      <c r="J1378" s="160"/>
      <c r="K1378" s="160"/>
      <c r="L1378" s="160"/>
      <c r="M1378" s="160"/>
      <c r="N1378" s="160"/>
      <c r="O1378" s="160"/>
      <c r="P1378" s="160"/>
      <c r="Q1378" s="160"/>
      <c r="R1378" s="160"/>
      <c r="S1378" s="160"/>
      <c r="T1378" s="160"/>
      <c r="U1378" s="160"/>
      <c r="V1378" s="160"/>
      <c r="W1378" s="160"/>
      <c r="X1378" s="160"/>
      <c r="Y1378" s="151"/>
      <c r="Z1378" s="151"/>
      <c r="AA1378" s="151"/>
      <c r="AB1378" s="151"/>
      <c r="AC1378" s="151"/>
      <c r="AD1378" s="151"/>
      <c r="AE1378" s="151"/>
      <c r="AF1378" s="151"/>
      <c r="AG1378" s="151" t="s">
        <v>190</v>
      </c>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row>
    <row r="1379" spans="1:60" outlineLevel="1" x14ac:dyDescent="0.25">
      <c r="A1379" s="158"/>
      <c r="B1379" s="159"/>
      <c r="C1379" s="271" t="s">
        <v>317</v>
      </c>
      <c r="D1379" s="272"/>
      <c r="E1379" s="272"/>
      <c r="F1379" s="272"/>
      <c r="G1379" s="272"/>
      <c r="H1379" s="160"/>
      <c r="I1379" s="160"/>
      <c r="J1379" s="160"/>
      <c r="K1379" s="160"/>
      <c r="L1379" s="160"/>
      <c r="M1379" s="160"/>
      <c r="N1379" s="160"/>
      <c r="O1379" s="160"/>
      <c r="P1379" s="160"/>
      <c r="Q1379" s="160"/>
      <c r="R1379" s="160"/>
      <c r="S1379" s="160"/>
      <c r="T1379" s="160"/>
      <c r="U1379" s="160"/>
      <c r="V1379" s="160"/>
      <c r="W1379" s="160"/>
      <c r="X1379" s="160"/>
      <c r="Y1379" s="151"/>
      <c r="Z1379" s="151"/>
      <c r="AA1379" s="151"/>
      <c r="AB1379" s="151"/>
      <c r="AC1379" s="151"/>
      <c r="AD1379" s="151"/>
      <c r="AE1379" s="151"/>
      <c r="AF1379" s="151"/>
      <c r="AG1379" s="151" t="s">
        <v>190</v>
      </c>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row>
    <row r="1380" spans="1:60" outlineLevel="1" x14ac:dyDescent="0.25">
      <c r="A1380" s="158"/>
      <c r="B1380" s="159"/>
      <c r="C1380" s="271" t="s">
        <v>864</v>
      </c>
      <c r="D1380" s="272"/>
      <c r="E1380" s="272"/>
      <c r="F1380" s="272"/>
      <c r="G1380" s="272"/>
      <c r="H1380" s="160"/>
      <c r="I1380" s="160"/>
      <c r="J1380" s="160"/>
      <c r="K1380" s="160"/>
      <c r="L1380" s="160"/>
      <c r="M1380" s="160"/>
      <c r="N1380" s="160"/>
      <c r="O1380" s="160"/>
      <c r="P1380" s="160"/>
      <c r="Q1380" s="160"/>
      <c r="R1380" s="160"/>
      <c r="S1380" s="160"/>
      <c r="T1380" s="160"/>
      <c r="U1380" s="160"/>
      <c r="V1380" s="160"/>
      <c r="W1380" s="160"/>
      <c r="X1380" s="160"/>
      <c r="Y1380" s="151"/>
      <c r="Z1380" s="151"/>
      <c r="AA1380" s="151"/>
      <c r="AB1380" s="151"/>
      <c r="AC1380" s="151"/>
      <c r="AD1380" s="151"/>
      <c r="AE1380" s="151"/>
      <c r="AF1380" s="151"/>
      <c r="AG1380" s="151" t="s">
        <v>190</v>
      </c>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row>
    <row r="1381" spans="1:60" ht="21" outlineLevel="1" x14ac:dyDescent="0.25">
      <c r="A1381" s="158"/>
      <c r="B1381" s="159"/>
      <c r="C1381" s="271" t="s">
        <v>865</v>
      </c>
      <c r="D1381" s="272"/>
      <c r="E1381" s="272"/>
      <c r="F1381" s="272"/>
      <c r="G1381" s="272"/>
      <c r="H1381" s="160"/>
      <c r="I1381" s="160"/>
      <c r="J1381" s="160"/>
      <c r="K1381" s="160"/>
      <c r="L1381" s="160"/>
      <c r="M1381" s="160"/>
      <c r="N1381" s="160"/>
      <c r="O1381" s="160"/>
      <c r="P1381" s="160"/>
      <c r="Q1381" s="160"/>
      <c r="R1381" s="160"/>
      <c r="S1381" s="160"/>
      <c r="T1381" s="160"/>
      <c r="U1381" s="160"/>
      <c r="V1381" s="160"/>
      <c r="W1381" s="160"/>
      <c r="X1381" s="160"/>
      <c r="Y1381" s="151"/>
      <c r="Z1381" s="151"/>
      <c r="AA1381" s="151"/>
      <c r="AB1381" s="151"/>
      <c r="AC1381" s="151"/>
      <c r="AD1381" s="151"/>
      <c r="AE1381" s="151"/>
      <c r="AF1381" s="151"/>
      <c r="AG1381" s="151" t="s">
        <v>190</v>
      </c>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84" t="str">
        <f>C1381</f>
        <v>- případné lokální zajištění dochovaných povrchových úprav (ve spolupráci s restaurátory s licencí MK ČR pro restaurování figurálních nástěnných maleb; přesný rozsah bude dohodnut před započetím prací)</v>
      </c>
      <c r="BB1381" s="151"/>
      <c r="BC1381" s="151"/>
      <c r="BD1381" s="151"/>
      <c r="BE1381" s="151"/>
      <c r="BF1381" s="151"/>
      <c r="BG1381" s="151"/>
      <c r="BH1381" s="151"/>
    </row>
    <row r="1382" spans="1:60" outlineLevel="1" x14ac:dyDescent="0.25">
      <c r="A1382" s="177">
        <v>123</v>
      </c>
      <c r="B1382" s="178" t="s">
        <v>871</v>
      </c>
      <c r="C1382" s="187" t="s">
        <v>872</v>
      </c>
      <c r="D1382" s="179" t="s">
        <v>255</v>
      </c>
      <c r="E1382" s="180">
        <v>1</v>
      </c>
      <c r="F1382" s="181">
        <v>5400</v>
      </c>
      <c r="G1382" s="182">
        <f>ROUND(E1382*F1382,2)</f>
        <v>5400</v>
      </c>
      <c r="H1382" s="181"/>
      <c r="I1382" s="182">
        <f>ROUND(E1382*H1382,2)</f>
        <v>0</v>
      </c>
      <c r="J1382" s="181"/>
      <c r="K1382" s="182">
        <f>ROUND(E1382*J1382,2)</f>
        <v>0</v>
      </c>
      <c r="L1382" s="182">
        <v>21</v>
      </c>
      <c r="M1382" s="182">
        <f>G1382*(1+L1382/100)</f>
        <v>6534</v>
      </c>
      <c r="N1382" s="182">
        <v>1E-3</v>
      </c>
      <c r="O1382" s="182">
        <f>ROUND(E1382*N1382,2)</f>
        <v>0</v>
      </c>
      <c r="P1382" s="182">
        <v>0</v>
      </c>
      <c r="Q1382" s="182">
        <f>ROUND(E1382*P1382,2)</f>
        <v>0</v>
      </c>
      <c r="R1382" s="182"/>
      <c r="S1382" s="182" t="s">
        <v>277</v>
      </c>
      <c r="T1382" s="183" t="s">
        <v>186</v>
      </c>
      <c r="U1382" s="160">
        <v>0</v>
      </c>
      <c r="V1382" s="160">
        <f>ROUND(E1382*U1382,2)</f>
        <v>0</v>
      </c>
      <c r="W1382" s="160"/>
      <c r="X1382" s="160" t="s">
        <v>310</v>
      </c>
      <c r="Y1382" s="151"/>
      <c r="Z1382" s="151"/>
      <c r="AA1382" s="151"/>
      <c r="AB1382" s="151"/>
      <c r="AC1382" s="151"/>
      <c r="AD1382" s="151"/>
      <c r="AE1382" s="151"/>
      <c r="AF1382" s="151"/>
      <c r="AG1382" s="151" t="s">
        <v>311</v>
      </c>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row>
    <row r="1383" spans="1:60" outlineLevel="1" x14ac:dyDescent="0.25">
      <c r="A1383" s="158"/>
      <c r="B1383" s="159"/>
      <c r="C1383" s="260" t="s">
        <v>847</v>
      </c>
      <c r="D1383" s="261"/>
      <c r="E1383" s="261"/>
      <c r="F1383" s="261"/>
      <c r="G1383" s="261"/>
      <c r="H1383" s="160"/>
      <c r="I1383" s="160"/>
      <c r="J1383" s="160"/>
      <c r="K1383" s="160"/>
      <c r="L1383" s="160"/>
      <c r="M1383" s="160"/>
      <c r="N1383" s="160"/>
      <c r="O1383" s="160"/>
      <c r="P1383" s="160"/>
      <c r="Q1383" s="160"/>
      <c r="R1383" s="160"/>
      <c r="S1383" s="160"/>
      <c r="T1383" s="160"/>
      <c r="U1383" s="160"/>
      <c r="V1383" s="160"/>
      <c r="W1383" s="160"/>
      <c r="X1383" s="160"/>
      <c r="Y1383" s="151"/>
      <c r="Z1383" s="151"/>
      <c r="AA1383" s="151"/>
      <c r="AB1383" s="151"/>
      <c r="AC1383" s="151"/>
      <c r="AD1383" s="151"/>
      <c r="AE1383" s="151"/>
      <c r="AF1383" s="151"/>
      <c r="AG1383" s="151" t="s">
        <v>190</v>
      </c>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84" t="str">
        <f>C1383</f>
        <v>1.NP - přízemí, popis prvku a návrh na jeho opravu nebo restaurování viz D1.1.9 Tabulky kamenických prvků</v>
      </c>
      <c r="BB1383" s="151"/>
      <c r="BC1383" s="151"/>
      <c r="BD1383" s="151"/>
      <c r="BE1383" s="151"/>
      <c r="BF1383" s="151"/>
      <c r="BG1383" s="151"/>
      <c r="BH1383" s="151"/>
    </row>
    <row r="1384" spans="1:60" outlineLevel="1" x14ac:dyDescent="0.25">
      <c r="A1384" s="158"/>
      <c r="B1384" s="159"/>
      <c r="C1384" s="192" t="s">
        <v>204</v>
      </c>
      <c r="D1384" s="161"/>
      <c r="E1384" s="162"/>
      <c r="F1384" s="163"/>
      <c r="G1384" s="163"/>
      <c r="H1384" s="160"/>
      <c r="I1384" s="160"/>
      <c r="J1384" s="160"/>
      <c r="K1384" s="160"/>
      <c r="L1384" s="160"/>
      <c r="M1384" s="160"/>
      <c r="N1384" s="160"/>
      <c r="O1384" s="160"/>
      <c r="P1384" s="160"/>
      <c r="Q1384" s="160"/>
      <c r="R1384" s="160"/>
      <c r="S1384" s="160"/>
      <c r="T1384" s="160"/>
      <c r="U1384" s="160"/>
      <c r="V1384" s="160"/>
      <c r="W1384" s="160"/>
      <c r="X1384" s="160"/>
      <c r="Y1384" s="151"/>
      <c r="Z1384" s="151"/>
      <c r="AA1384" s="151"/>
      <c r="AB1384" s="151"/>
      <c r="AC1384" s="151"/>
      <c r="AD1384" s="151"/>
      <c r="AE1384" s="151"/>
      <c r="AF1384" s="151"/>
      <c r="AG1384" s="151" t="s">
        <v>190</v>
      </c>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row>
    <row r="1385" spans="1:60" outlineLevel="1" x14ac:dyDescent="0.25">
      <c r="A1385" s="158"/>
      <c r="B1385" s="159"/>
      <c r="C1385" s="271" t="s">
        <v>313</v>
      </c>
      <c r="D1385" s="272"/>
      <c r="E1385" s="272"/>
      <c r="F1385" s="272"/>
      <c r="G1385" s="272"/>
      <c r="H1385" s="160"/>
      <c r="I1385" s="160"/>
      <c r="J1385" s="160"/>
      <c r="K1385" s="160"/>
      <c r="L1385" s="160"/>
      <c r="M1385" s="160"/>
      <c r="N1385" s="160"/>
      <c r="O1385" s="160"/>
      <c r="P1385" s="160"/>
      <c r="Q1385" s="160"/>
      <c r="R1385" s="160"/>
      <c r="S1385" s="160"/>
      <c r="T1385" s="160"/>
      <c r="U1385" s="160"/>
      <c r="V1385" s="160"/>
      <c r="W1385" s="160"/>
      <c r="X1385" s="160"/>
      <c r="Y1385" s="151"/>
      <c r="Z1385" s="151"/>
      <c r="AA1385" s="151"/>
      <c r="AB1385" s="151"/>
      <c r="AC1385" s="151"/>
      <c r="AD1385" s="151"/>
      <c r="AE1385" s="151"/>
      <c r="AF1385" s="151"/>
      <c r="AG1385" s="151" t="s">
        <v>190</v>
      </c>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row>
    <row r="1386" spans="1:60" ht="21" outlineLevel="1" x14ac:dyDescent="0.25">
      <c r="A1386" s="158"/>
      <c r="B1386" s="159"/>
      <c r="C1386" s="271" t="s">
        <v>1029</v>
      </c>
      <c r="D1386" s="272"/>
      <c r="E1386" s="272"/>
      <c r="F1386" s="272"/>
      <c r="G1386" s="272"/>
      <c r="H1386" s="160"/>
      <c r="I1386" s="160"/>
      <c r="J1386" s="160"/>
      <c r="K1386" s="160"/>
      <c r="L1386" s="160"/>
      <c r="M1386" s="160"/>
      <c r="N1386" s="160"/>
      <c r="O1386" s="160"/>
      <c r="P1386" s="160"/>
      <c r="Q1386" s="160"/>
      <c r="R1386" s="160"/>
      <c r="S1386" s="160"/>
      <c r="T1386" s="160"/>
      <c r="U1386" s="160"/>
      <c r="V1386" s="160"/>
      <c r="W1386" s="160"/>
      <c r="X1386" s="160"/>
      <c r="Y1386" s="151"/>
      <c r="Z1386" s="151"/>
      <c r="AA1386" s="151"/>
      <c r="AB1386" s="151"/>
      <c r="AC1386" s="151"/>
      <c r="AD1386" s="151"/>
      <c r="AE1386" s="151"/>
      <c r="AF1386" s="151"/>
      <c r="AG1386" s="151" t="s">
        <v>190</v>
      </c>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84" t="str">
        <f>C1386</f>
        <v>Jedná se o část někdejšího ostění okna do kaple, které se dnes nachází uzavřené ve výklenku vyzděném z cihel ve východní stěně kaple. Na povrchu ostění jsou rozsáhlé pozůstatky původní polychromie, která souvisí s výmalbou kaple.</v>
      </c>
      <c r="BB1386" s="151"/>
      <c r="BC1386" s="151"/>
      <c r="BD1386" s="151"/>
      <c r="BE1386" s="151"/>
      <c r="BF1386" s="151"/>
      <c r="BG1386" s="151"/>
      <c r="BH1386" s="151"/>
    </row>
    <row r="1387" spans="1:60" ht="21" outlineLevel="1" x14ac:dyDescent="0.25">
      <c r="A1387" s="158"/>
      <c r="B1387" s="159"/>
      <c r="C1387" s="271" t="s">
        <v>1030</v>
      </c>
      <c r="D1387" s="272"/>
      <c r="E1387" s="272"/>
      <c r="F1387" s="272"/>
      <c r="G1387" s="272"/>
      <c r="H1387" s="160"/>
      <c r="I1387" s="160"/>
      <c r="J1387" s="160"/>
      <c r="K1387" s="160"/>
      <c r="L1387" s="160"/>
      <c r="M1387" s="160"/>
      <c r="N1387" s="160"/>
      <c r="O1387" s="160"/>
      <c r="P1387" s="160"/>
      <c r="Q1387" s="160"/>
      <c r="R1387" s="160"/>
      <c r="S1387" s="160"/>
      <c r="T1387" s="160"/>
      <c r="U1387" s="160"/>
      <c r="V1387" s="160"/>
      <c r="W1387" s="160"/>
      <c r="X1387" s="160"/>
      <c r="Y1387" s="151"/>
      <c r="Z1387" s="151"/>
      <c r="AA1387" s="151"/>
      <c r="AB1387" s="151"/>
      <c r="AC1387" s="151"/>
      <c r="AD1387" s="151"/>
      <c r="AE1387" s="151"/>
      <c r="AF1387" s="151"/>
      <c r="AG1387" s="151" t="s">
        <v>190</v>
      </c>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84" t="str">
        <f>C1387</f>
        <v>Úsek profilované stojky ostění je drobně mechanicky poškozený. Jeho povrch je pokryt prachovými depozity a místy i drobnými cákanci maltou pocházející z provádění druhotné vyzdívky.</v>
      </c>
      <c r="BB1387" s="151"/>
      <c r="BC1387" s="151"/>
      <c r="BD1387" s="151"/>
      <c r="BE1387" s="151"/>
      <c r="BF1387" s="151"/>
      <c r="BG1387" s="151"/>
      <c r="BH1387" s="151"/>
    </row>
    <row r="1388" spans="1:60" outlineLevel="1" x14ac:dyDescent="0.25">
      <c r="A1388" s="158"/>
      <c r="B1388" s="159"/>
      <c r="C1388" s="192" t="s">
        <v>204</v>
      </c>
      <c r="D1388" s="161"/>
      <c r="E1388" s="162"/>
      <c r="F1388" s="163"/>
      <c r="G1388" s="163"/>
      <c r="H1388" s="160"/>
      <c r="I1388" s="160"/>
      <c r="J1388" s="160"/>
      <c r="K1388" s="160"/>
      <c r="L1388" s="160"/>
      <c r="M1388" s="160"/>
      <c r="N1388" s="160"/>
      <c r="O1388" s="160"/>
      <c r="P1388" s="160"/>
      <c r="Q1388" s="160"/>
      <c r="R1388" s="160"/>
      <c r="S1388" s="160"/>
      <c r="T1388" s="160"/>
      <c r="U1388" s="160"/>
      <c r="V1388" s="160"/>
      <c r="W1388" s="160"/>
      <c r="X1388" s="160"/>
      <c r="Y1388" s="151"/>
      <c r="Z1388" s="151"/>
      <c r="AA1388" s="151"/>
      <c r="AB1388" s="151"/>
      <c r="AC1388" s="151"/>
      <c r="AD1388" s="151"/>
      <c r="AE1388" s="151"/>
      <c r="AF1388" s="151"/>
      <c r="AG1388" s="151" t="s">
        <v>190</v>
      </c>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row>
    <row r="1389" spans="1:60" outlineLevel="1" x14ac:dyDescent="0.25">
      <c r="A1389" s="158"/>
      <c r="B1389" s="159"/>
      <c r="C1389" s="271" t="s">
        <v>852</v>
      </c>
      <c r="D1389" s="272"/>
      <c r="E1389" s="272"/>
      <c r="F1389" s="272"/>
      <c r="G1389" s="272"/>
      <c r="H1389" s="160"/>
      <c r="I1389" s="160"/>
      <c r="J1389" s="160"/>
      <c r="K1389" s="160"/>
      <c r="L1389" s="160"/>
      <c r="M1389" s="160"/>
      <c r="N1389" s="160"/>
      <c r="O1389" s="160"/>
      <c r="P1389" s="160"/>
      <c r="Q1389" s="160"/>
      <c r="R1389" s="160"/>
      <c r="S1389" s="160"/>
      <c r="T1389" s="160"/>
      <c r="U1389" s="160"/>
      <c r="V1389" s="160"/>
      <c r="W1389" s="160"/>
      <c r="X1389" s="160"/>
      <c r="Y1389" s="151"/>
      <c r="Z1389" s="151"/>
      <c r="AA1389" s="151"/>
      <c r="AB1389" s="151"/>
      <c r="AC1389" s="151"/>
      <c r="AD1389" s="151"/>
      <c r="AE1389" s="151"/>
      <c r="AF1389" s="151"/>
      <c r="AG1389" s="151" t="s">
        <v>190</v>
      </c>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row>
    <row r="1390" spans="1:60" outlineLevel="1" x14ac:dyDescent="0.25">
      <c r="A1390" s="158"/>
      <c r="B1390" s="159"/>
      <c r="C1390" s="192" t="s">
        <v>204</v>
      </c>
      <c r="D1390" s="161"/>
      <c r="E1390" s="162"/>
      <c r="F1390" s="163"/>
      <c r="G1390" s="163"/>
      <c r="H1390" s="160"/>
      <c r="I1390" s="160"/>
      <c r="J1390" s="160"/>
      <c r="K1390" s="160"/>
      <c r="L1390" s="160"/>
      <c r="M1390" s="160"/>
      <c r="N1390" s="160"/>
      <c r="O1390" s="160"/>
      <c r="P1390" s="160"/>
      <c r="Q1390" s="160"/>
      <c r="R1390" s="160"/>
      <c r="S1390" s="160"/>
      <c r="T1390" s="160"/>
      <c r="U1390" s="160"/>
      <c r="V1390" s="160"/>
      <c r="W1390" s="160"/>
      <c r="X1390" s="160"/>
      <c r="Y1390" s="151"/>
      <c r="Z1390" s="151"/>
      <c r="AA1390" s="151"/>
      <c r="AB1390" s="151"/>
      <c r="AC1390" s="151"/>
      <c r="AD1390" s="151"/>
      <c r="AE1390" s="151"/>
      <c r="AF1390" s="151"/>
      <c r="AG1390" s="151" t="s">
        <v>190</v>
      </c>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row>
    <row r="1391" spans="1:60" outlineLevel="1" x14ac:dyDescent="0.25">
      <c r="A1391" s="158"/>
      <c r="B1391" s="159"/>
      <c r="C1391" s="192" t="s">
        <v>204</v>
      </c>
      <c r="D1391" s="161"/>
      <c r="E1391" s="162"/>
      <c r="F1391" s="163"/>
      <c r="G1391" s="163"/>
      <c r="H1391" s="160"/>
      <c r="I1391" s="160"/>
      <c r="J1391" s="160"/>
      <c r="K1391" s="160"/>
      <c r="L1391" s="160"/>
      <c r="M1391" s="160"/>
      <c r="N1391" s="160"/>
      <c r="O1391" s="160"/>
      <c r="P1391" s="160"/>
      <c r="Q1391" s="160"/>
      <c r="R1391" s="160"/>
      <c r="S1391" s="160"/>
      <c r="T1391" s="160"/>
      <c r="U1391" s="160"/>
      <c r="V1391" s="160"/>
      <c r="W1391" s="160"/>
      <c r="X1391" s="160"/>
      <c r="Y1391" s="151"/>
      <c r="Z1391" s="151"/>
      <c r="AA1391" s="151"/>
      <c r="AB1391" s="151"/>
      <c r="AC1391" s="151"/>
      <c r="AD1391" s="151"/>
      <c r="AE1391" s="151"/>
      <c r="AF1391" s="151"/>
      <c r="AG1391" s="151" t="s">
        <v>190</v>
      </c>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row>
    <row r="1392" spans="1:60" outlineLevel="1" x14ac:dyDescent="0.25">
      <c r="A1392" s="158"/>
      <c r="B1392" s="159"/>
      <c r="C1392" s="271" t="s">
        <v>317</v>
      </c>
      <c r="D1392" s="272"/>
      <c r="E1392" s="272"/>
      <c r="F1392" s="272"/>
      <c r="G1392" s="272"/>
      <c r="H1392" s="160"/>
      <c r="I1392" s="160"/>
      <c r="J1392" s="160"/>
      <c r="K1392" s="160"/>
      <c r="L1392" s="160"/>
      <c r="M1392" s="160"/>
      <c r="N1392" s="160"/>
      <c r="O1392" s="160"/>
      <c r="P1392" s="160"/>
      <c r="Q1392" s="160"/>
      <c r="R1392" s="160"/>
      <c r="S1392" s="160"/>
      <c r="T1392" s="160"/>
      <c r="U1392" s="160"/>
      <c r="V1392" s="160"/>
      <c r="W1392" s="160"/>
      <c r="X1392" s="160"/>
      <c r="Y1392" s="151"/>
      <c r="Z1392" s="151"/>
      <c r="AA1392" s="151"/>
      <c r="AB1392" s="151"/>
      <c r="AC1392" s="151"/>
      <c r="AD1392" s="151"/>
      <c r="AE1392" s="151"/>
      <c r="AF1392" s="151"/>
      <c r="AG1392" s="151" t="s">
        <v>190</v>
      </c>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row>
    <row r="1393" spans="1:60" outlineLevel="1" x14ac:dyDescent="0.25">
      <c r="A1393" s="158"/>
      <c r="B1393" s="159"/>
      <c r="C1393" s="271" t="s">
        <v>873</v>
      </c>
      <c r="D1393" s="272"/>
      <c r="E1393" s="272"/>
      <c r="F1393" s="272"/>
      <c r="G1393" s="272"/>
      <c r="H1393" s="160"/>
      <c r="I1393" s="160"/>
      <c r="J1393" s="160"/>
      <c r="K1393" s="160"/>
      <c r="L1393" s="160"/>
      <c r="M1393" s="160"/>
      <c r="N1393" s="160"/>
      <c r="O1393" s="160"/>
      <c r="P1393" s="160"/>
      <c r="Q1393" s="160"/>
      <c r="R1393" s="160"/>
      <c r="S1393" s="160"/>
      <c r="T1393" s="160"/>
      <c r="U1393" s="160"/>
      <c r="V1393" s="160"/>
      <c r="W1393" s="160"/>
      <c r="X1393" s="160"/>
      <c r="Y1393" s="151"/>
      <c r="Z1393" s="151"/>
      <c r="AA1393" s="151"/>
      <c r="AB1393" s="151"/>
      <c r="AC1393" s="151"/>
      <c r="AD1393" s="151"/>
      <c r="AE1393" s="151"/>
      <c r="AF1393" s="151"/>
      <c r="AG1393" s="151" t="s">
        <v>190</v>
      </c>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row>
    <row r="1394" spans="1:60" outlineLevel="1" x14ac:dyDescent="0.25">
      <c r="A1394" s="158"/>
      <c r="B1394" s="159"/>
      <c r="C1394" s="271" t="s">
        <v>874</v>
      </c>
      <c r="D1394" s="272"/>
      <c r="E1394" s="272"/>
      <c r="F1394" s="272"/>
      <c r="G1394" s="272"/>
      <c r="H1394" s="160"/>
      <c r="I1394" s="160"/>
      <c r="J1394" s="160"/>
      <c r="K1394" s="160"/>
      <c r="L1394" s="160"/>
      <c r="M1394" s="160"/>
      <c r="N1394" s="160"/>
      <c r="O1394" s="160"/>
      <c r="P1394" s="160"/>
      <c r="Q1394" s="160"/>
      <c r="R1394" s="160"/>
      <c r="S1394" s="160"/>
      <c r="T1394" s="160"/>
      <c r="U1394" s="160"/>
      <c r="V1394" s="160"/>
      <c r="W1394" s="160"/>
      <c r="X1394" s="160"/>
      <c r="Y1394" s="151"/>
      <c r="Z1394" s="151"/>
      <c r="AA1394" s="151"/>
      <c r="AB1394" s="151"/>
      <c r="AC1394" s="151"/>
      <c r="AD1394" s="151"/>
      <c r="AE1394" s="151"/>
      <c r="AF1394" s="151"/>
      <c r="AG1394" s="151" t="s">
        <v>190</v>
      </c>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c r="BG1394" s="151"/>
      <c r="BH1394" s="151"/>
    </row>
    <row r="1395" spans="1:60" outlineLevel="1" x14ac:dyDescent="0.25">
      <c r="A1395" s="158"/>
      <c r="B1395" s="159"/>
      <c r="C1395" s="271" t="s">
        <v>875</v>
      </c>
      <c r="D1395" s="272"/>
      <c r="E1395" s="272"/>
      <c r="F1395" s="272"/>
      <c r="G1395" s="272"/>
      <c r="H1395" s="160"/>
      <c r="I1395" s="160"/>
      <c r="J1395" s="160"/>
      <c r="K1395" s="160"/>
      <c r="L1395" s="160"/>
      <c r="M1395" s="160"/>
      <c r="N1395" s="160"/>
      <c r="O1395" s="160"/>
      <c r="P1395" s="160"/>
      <c r="Q1395" s="160"/>
      <c r="R1395" s="160"/>
      <c r="S1395" s="160"/>
      <c r="T1395" s="160"/>
      <c r="U1395" s="160"/>
      <c r="V1395" s="160"/>
      <c r="W1395" s="160"/>
      <c r="X1395" s="160"/>
      <c r="Y1395" s="151"/>
      <c r="Z1395" s="151"/>
      <c r="AA1395" s="151"/>
      <c r="AB1395" s="151"/>
      <c r="AC1395" s="151"/>
      <c r="AD1395" s="151"/>
      <c r="AE1395" s="151"/>
      <c r="AF1395" s="151"/>
      <c r="AG1395" s="151" t="s">
        <v>190</v>
      </c>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row>
    <row r="1396" spans="1:60" outlineLevel="1" x14ac:dyDescent="0.25">
      <c r="A1396" s="177">
        <v>124</v>
      </c>
      <c r="B1396" s="178" t="s">
        <v>876</v>
      </c>
      <c r="C1396" s="187" t="s">
        <v>877</v>
      </c>
      <c r="D1396" s="179" t="s">
        <v>299</v>
      </c>
      <c r="E1396" s="180">
        <v>7.0000000000000001E-3</v>
      </c>
      <c r="F1396" s="181">
        <v>1059</v>
      </c>
      <c r="G1396" s="182">
        <f>ROUND(E1396*F1396,2)</f>
        <v>7.41</v>
      </c>
      <c r="H1396" s="181"/>
      <c r="I1396" s="182">
        <f>ROUND(E1396*H1396,2)</f>
        <v>0</v>
      </c>
      <c r="J1396" s="181"/>
      <c r="K1396" s="182">
        <f>ROUND(E1396*J1396,2)</f>
        <v>0</v>
      </c>
      <c r="L1396" s="182">
        <v>21</v>
      </c>
      <c r="M1396" s="182">
        <f>G1396*(1+L1396/100)</f>
        <v>8.9660999999999991</v>
      </c>
      <c r="N1396" s="182">
        <v>0</v>
      </c>
      <c r="O1396" s="182">
        <f>ROUND(E1396*N1396,2)</f>
        <v>0</v>
      </c>
      <c r="P1396" s="182">
        <v>0</v>
      </c>
      <c r="Q1396" s="182">
        <f>ROUND(E1396*P1396,2)</f>
        <v>0</v>
      </c>
      <c r="R1396" s="182" t="s">
        <v>878</v>
      </c>
      <c r="S1396" s="182" t="s">
        <v>185</v>
      </c>
      <c r="T1396" s="183" t="s">
        <v>185</v>
      </c>
      <c r="U1396" s="160">
        <v>1.837</v>
      </c>
      <c r="V1396" s="160">
        <f>ROUND(E1396*U1396,2)</f>
        <v>0.01</v>
      </c>
      <c r="W1396" s="160"/>
      <c r="X1396" s="160" t="s">
        <v>300</v>
      </c>
      <c r="Y1396" s="151"/>
      <c r="Z1396" s="151"/>
      <c r="AA1396" s="151"/>
      <c r="AB1396" s="151"/>
      <c r="AC1396" s="151"/>
      <c r="AD1396" s="151"/>
      <c r="AE1396" s="151"/>
      <c r="AF1396" s="151"/>
      <c r="AG1396" s="151" t="s">
        <v>301</v>
      </c>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row>
    <row r="1397" spans="1:60" outlineLevel="1" x14ac:dyDescent="0.25">
      <c r="A1397" s="158"/>
      <c r="B1397" s="159"/>
      <c r="C1397" s="269" t="s">
        <v>323</v>
      </c>
      <c r="D1397" s="270"/>
      <c r="E1397" s="270"/>
      <c r="F1397" s="270"/>
      <c r="G1397" s="270"/>
      <c r="H1397" s="160"/>
      <c r="I1397" s="160"/>
      <c r="J1397" s="160"/>
      <c r="K1397" s="160"/>
      <c r="L1397" s="160"/>
      <c r="M1397" s="160"/>
      <c r="N1397" s="160"/>
      <c r="O1397" s="160"/>
      <c r="P1397" s="160"/>
      <c r="Q1397" s="160"/>
      <c r="R1397" s="160"/>
      <c r="S1397" s="160"/>
      <c r="T1397" s="160"/>
      <c r="U1397" s="160"/>
      <c r="V1397" s="160"/>
      <c r="W1397" s="160"/>
      <c r="X1397" s="160"/>
      <c r="Y1397" s="151"/>
      <c r="Z1397" s="151"/>
      <c r="AA1397" s="151"/>
      <c r="AB1397" s="151"/>
      <c r="AC1397" s="151"/>
      <c r="AD1397" s="151"/>
      <c r="AE1397" s="151"/>
      <c r="AF1397" s="151"/>
      <c r="AG1397" s="151" t="s">
        <v>251</v>
      </c>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row>
    <row r="1398" spans="1:60" outlineLevel="1" x14ac:dyDescent="0.25">
      <c r="A1398" s="158"/>
      <c r="B1398" s="159"/>
      <c r="C1398" s="188" t="s">
        <v>303</v>
      </c>
      <c r="D1398" s="164"/>
      <c r="E1398" s="165"/>
      <c r="F1398" s="160"/>
      <c r="G1398" s="160"/>
      <c r="H1398" s="160"/>
      <c r="I1398" s="160"/>
      <c r="J1398" s="160"/>
      <c r="K1398" s="160"/>
      <c r="L1398" s="160"/>
      <c r="M1398" s="160"/>
      <c r="N1398" s="160"/>
      <c r="O1398" s="160"/>
      <c r="P1398" s="160"/>
      <c r="Q1398" s="160"/>
      <c r="R1398" s="160"/>
      <c r="S1398" s="160"/>
      <c r="T1398" s="160"/>
      <c r="U1398" s="160"/>
      <c r="V1398" s="160"/>
      <c r="W1398" s="160"/>
      <c r="X1398" s="160"/>
      <c r="Y1398" s="151"/>
      <c r="Z1398" s="151"/>
      <c r="AA1398" s="151"/>
      <c r="AB1398" s="151"/>
      <c r="AC1398" s="151"/>
      <c r="AD1398" s="151"/>
      <c r="AE1398" s="151"/>
      <c r="AF1398" s="151"/>
      <c r="AG1398" s="151" t="s">
        <v>192</v>
      </c>
      <c r="AH1398" s="151">
        <v>0</v>
      </c>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row>
    <row r="1399" spans="1:60" outlineLevel="1" x14ac:dyDescent="0.25">
      <c r="A1399" s="158"/>
      <c r="B1399" s="159"/>
      <c r="C1399" s="188" t="s">
        <v>879</v>
      </c>
      <c r="D1399" s="164"/>
      <c r="E1399" s="165"/>
      <c r="F1399" s="160"/>
      <c r="G1399" s="160"/>
      <c r="H1399" s="160"/>
      <c r="I1399" s="160"/>
      <c r="J1399" s="160"/>
      <c r="K1399" s="160"/>
      <c r="L1399" s="160"/>
      <c r="M1399" s="160"/>
      <c r="N1399" s="160"/>
      <c r="O1399" s="160"/>
      <c r="P1399" s="160"/>
      <c r="Q1399" s="160"/>
      <c r="R1399" s="160"/>
      <c r="S1399" s="160"/>
      <c r="T1399" s="160"/>
      <c r="U1399" s="160"/>
      <c r="V1399" s="160"/>
      <c r="W1399" s="160"/>
      <c r="X1399" s="160"/>
      <c r="Y1399" s="151"/>
      <c r="Z1399" s="151"/>
      <c r="AA1399" s="151"/>
      <c r="AB1399" s="151"/>
      <c r="AC1399" s="151"/>
      <c r="AD1399" s="151"/>
      <c r="AE1399" s="151"/>
      <c r="AF1399" s="151"/>
      <c r="AG1399" s="151" t="s">
        <v>192</v>
      </c>
      <c r="AH1399" s="151">
        <v>0</v>
      </c>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row>
    <row r="1400" spans="1:60" outlineLevel="1" x14ac:dyDescent="0.25">
      <c r="A1400" s="158"/>
      <c r="B1400" s="159"/>
      <c r="C1400" s="188" t="s">
        <v>880</v>
      </c>
      <c r="D1400" s="164"/>
      <c r="E1400" s="165">
        <v>7.0000000000000001E-3</v>
      </c>
      <c r="F1400" s="160"/>
      <c r="G1400" s="160"/>
      <c r="H1400" s="160"/>
      <c r="I1400" s="160"/>
      <c r="J1400" s="160"/>
      <c r="K1400" s="160"/>
      <c r="L1400" s="160"/>
      <c r="M1400" s="160"/>
      <c r="N1400" s="160"/>
      <c r="O1400" s="160"/>
      <c r="P1400" s="160"/>
      <c r="Q1400" s="160"/>
      <c r="R1400" s="160"/>
      <c r="S1400" s="160"/>
      <c r="T1400" s="160"/>
      <c r="U1400" s="160"/>
      <c r="V1400" s="160"/>
      <c r="W1400" s="160"/>
      <c r="X1400" s="160"/>
      <c r="Y1400" s="151"/>
      <c r="Z1400" s="151"/>
      <c r="AA1400" s="151"/>
      <c r="AB1400" s="151"/>
      <c r="AC1400" s="151"/>
      <c r="AD1400" s="151"/>
      <c r="AE1400" s="151"/>
      <c r="AF1400" s="151"/>
      <c r="AG1400" s="151" t="s">
        <v>192</v>
      </c>
      <c r="AH1400" s="151">
        <v>0</v>
      </c>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row>
    <row r="1401" spans="1:60" ht="30.6" outlineLevel="1" x14ac:dyDescent="0.25">
      <c r="A1401" s="177">
        <v>125</v>
      </c>
      <c r="B1401" s="178" t="s">
        <v>881</v>
      </c>
      <c r="C1401" s="187" t="s">
        <v>882</v>
      </c>
      <c r="D1401" s="179" t="s">
        <v>299</v>
      </c>
      <c r="E1401" s="180">
        <v>7.0000000000000001E-3</v>
      </c>
      <c r="F1401" s="181">
        <v>419.5</v>
      </c>
      <c r="G1401" s="182">
        <f>ROUND(E1401*F1401,2)</f>
        <v>2.94</v>
      </c>
      <c r="H1401" s="181"/>
      <c r="I1401" s="182">
        <f>ROUND(E1401*H1401,2)</f>
        <v>0</v>
      </c>
      <c r="J1401" s="181"/>
      <c r="K1401" s="182">
        <f>ROUND(E1401*J1401,2)</f>
        <v>0</v>
      </c>
      <c r="L1401" s="182">
        <v>21</v>
      </c>
      <c r="M1401" s="182">
        <f>G1401*(1+L1401/100)</f>
        <v>3.5573999999999999</v>
      </c>
      <c r="N1401" s="182">
        <v>0</v>
      </c>
      <c r="O1401" s="182">
        <f>ROUND(E1401*N1401,2)</f>
        <v>0</v>
      </c>
      <c r="P1401" s="182">
        <v>0</v>
      </c>
      <c r="Q1401" s="182">
        <f>ROUND(E1401*P1401,2)</f>
        <v>0</v>
      </c>
      <c r="R1401" s="182" t="s">
        <v>878</v>
      </c>
      <c r="S1401" s="182" t="s">
        <v>185</v>
      </c>
      <c r="T1401" s="183" t="s">
        <v>185</v>
      </c>
      <c r="U1401" s="160">
        <v>0</v>
      </c>
      <c r="V1401" s="160">
        <f>ROUND(E1401*U1401,2)</f>
        <v>0</v>
      </c>
      <c r="W1401" s="160"/>
      <c r="X1401" s="160" t="s">
        <v>300</v>
      </c>
      <c r="Y1401" s="151"/>
      <c r="Z1401" s="151"/>
      <c r="AA1401" s="151"/>
      <c r="AB1401" s="151"/>
      <c r="AC1401" s="151"/>
      <c r="AD1401" s="151"/>
      <c r="AE1401" s="151"/>
      <c r="AF1401" s="151"/>
      <c r="AG1401" s="151" t="s">
        <v>301</v>
      </c>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row>
    <row r="1402" spans="1:60" outlineLevel="1" x14ac:dyDescent="0.25">
      <c r="A1402" s="158"/>
      <c r="B1402" s="159"/>
      <c r="C1402" s="269" t="s">
        <v>323</v>
      </c>
      <c r="D1402" s="270"/>
      <c r="E1402" s="270"/>
      <c r="F1402" s="270"/>
      <c r="G1402" s="270"/>
      <c r="H1402" s="160"/>
      <c r="I1402" s="160"/>
      <c r="J1402" s="160"/>
      <c r="K1402" s="160"/>
      <c r="L1402" s="160"/>
      <c r="M1402" s="160"/>
      <c r="N1402" s="160"/>
      <c r="O1402" s="160"/>
      <c r="P1402" s="160"/>
      <c r="Q1402" s="160"/>
      <c r="R1402" s="160"/>
      <c r="S1402" s="160"/>
      <c r="T1402" s="160"/>
      <c r="U1402" s="160"/>
      <c r="V1402" s="160"/>
      <c r="W1402" s="160"/>
      <c r="X1402" s="160"/>
      <c r="Y1402" s="151"/>
      <c r="Z1402" s="151"/>
      <c r="AA1402" s="151"/>
      <c r="AB1402" s="151"/>
      <c r="AC1402" s="151"/>
      <c r="AD1402" s="151"/>
      <c r="AE1402" s="151"/>
      <c r="AF1402" s="151"/>
      <c r="AG1402" s="151" t="s">
        <v>251</v>
      </c>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row>
    <row r="1403" spans="1:60" outlineLevel="1" x14ac:dyDescent="0.25">
      <c r="A1403" s="158"/>
      <c r="B1403" s="159"/>
      <c r="C1403" s="188" t="s">
        <v>303</v>
      </c>
      <c r="D1403" s="164"/>
      <c r="E1403" s="165"/>
      <c r="F1403" s="160"/>
      <c r="G1403" s="160"/>
      <c r="H1403" s="160"/>
      <c r="I1403" s="160"/>
      <c r="J1403" s="160"/>
      <c r="K1403" s="160"/>
      <c r="L1403" s="160"/>
      <c r="M1403" s="160"/>
      <c r="N1403" s="160"/>
      <c r="O1403" s="160"/>
      <c r="P1403" s="160"/>
      <c r="Q1403" s="160"/>
      <c r="R1403" s="160"/>
      <c r="S1403" s="160"/>
      <c r="T1403" s="160"/>
      <c r="U1403" s="160"/>
      <c r="V1403" s="160"/>
      <c r="W1403" s="160"/>
      <c r="X1403" s="160"/>
      <c r="Y1403" s="151"/>
      <c r="Z1403" s="151"/>
      <c r="AA1403" s="151"/>
      <c r="AB1403" s="151"/>
      <c r="AC1403" s="151"/>
      <c r="AD1403" s="151"/>
      <c r="AE1403" s="151"/>
      <c r="AF1403" s="151"/>
      <c r="AG1403" s="151" t="s">
        <v>192</v>
      </c>
      <c r="AH1403" s="151">
        <v>0</v>
      </c>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row>
    <row r="1404" spans="1:60" outlineLevel="1" x14ac:dyDescent="0.25">
      <c r="A1404" s="158"/>
      <c r="B1404" s="159"/>
      <c r="C1404" s="188" t="s">
        <v>879</v>
      </c>
      <c r="D1404" s="164"/>
      <c r="E1404" s="165"/>
      <c r="F1404" s="160"/>
      <c r="G1404" s="160"/>
      <c r="H1404" s="160"/>
      <c r="I1404" s="160"/>
      <c r="J1404" s="160"/>
      <c r="K1404" s="160"/>
      <c r="L1404" s="160"/>
      <c r="M1404" s="160"/>
      <c r="N1404" s="160"/>
      <c r="O1404" s="160"/>
      <c r="P1404" s="160"/>
      <c r="Q1404" s="160"/>
      <c r="R1404" s="160"/>
      <c r="S1404" s="160"/>
      <c r="T1404" s="160"/>
      <c r="U1404" s="160"/>
      <c r="V1404" s="160"/>
      <c r="W1404" s="160"/>
      <c r="X1404" s="160"/>
      <c r="Y1404" s="151"/>
      <c r="Z1404" s="151"/>
      <c r="AA1404" s="151"/>
      <c r="AB1404" s="151"/>
      <c r="AC1404" s="151"/>
      <c r="AD1404" s="151"/>
      <c r="AE1404" s="151"/>
      <c r="AF1404" s="151"/>
      <c r="AG1404" s="151" t="s">
        <v>192</v>
      </c>
      <c r="AH1404" s="151">
        <v>0</v>
      </c>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row>
    <row r="1405" spans="1:60" outlineLevel="1" x14ac:dyDescent="0.25">
      <c r="A1405" s="158"/>
      <c r="B1405" s="159"/>
      <c r="C1405" s="188" t="s">
        <v>880</v>
      </c>
      <c r="D1405" s="164"/>
      <c r="E1405" s="165">
        <v>7.0000000000000001E-3</v>
      </c>
      <c r="F1405" s="160"/>
      <c r="G1405" s="160"/>
      <c r="H1405" s="160"/>
      <c r="I1405" s="160"/>
      <c r="J1405" s="160"/>
      <c r="K1405" s="160"/>
      <c r="L1405" s="160"/>
      <c r="M1405" s="160"/>
      <c r="N1405" s="160"/>
      <c r="O1405" s="160"/>
      <c r="P1405" s="160"/>
      <c r="Q1405" s="160"/>
      <c r="R1405" s="160"/>
      <c r="S1405" s="160"/>
      <c r="T1405" s="160"/>
      <c r="U1405" s="160"/>
      <c r="V1405" s="160"/>
      <c r="W1405" s="160"/>
      <c r="X1405" s="160"/>
      <c r="Y1405" s="151"/>
      <c r="Z1405" s="151"/>
      <c r="AA1405" s="151"/>
      <c r="AB1405" s="151"/>
      <c r="AC1405" s="151"/>
      <c r="AD1405" s="151"/>
      <c r="AE1405" s="151"/>
      <c r="AF1405" s="151"/>
      <c r="AG1405" s="151" t="s">
        <v>192</v>
      </c>
      <c r="AH1405" s="151">
        <v>0</v>
      </c>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row>
    <row r="1406" spans="1:60" x14ac:dyDescent="0.25">
      <c r="A1406" s="167" t="s">
        <v>181</v>
      </c>
      <c r="B1406" s="168" t="s">
        <v>140</v>
      </c>
      <c r="C1406" s="186" t="s">
        <v>141</v>
      </c>
      <c r="D1406" s="169"/>
      <c r="E1406" s="170"/>
      <c r="F1406" s="171"/>
      <c r="G1406" s="171">
        <f>SUMIF(AG1407:AG1444,"&lt;&gt;NOR",G1407:G1444)</f>
        <v>48646.649999999994</v>
      </c>
      <c r="H1406" s="171"/>
      <c r="I1406" s="171">
        <f>SUM(I1407:I1444)</f>
        <v>0</v>
      </c>
      <c r="J1406" s="171"/>
      <c r="K1406" s="171">
        <f>SUM(K1407:K1444)</f>
        <v>0</v>
      </c>
      <c r="L1406" s="171"/>
      <c r="M1406" s="171">
        <f>SUM(M1407:M1444)</f>
        <v>58862.446499999998</v>
      </c>
      <c r="N1406" s="171"/>
      <c r="O1406" s="171">
        <f>SUM(O1407:O1444)</f>
        <v>6.9999999999999993E-2</v>
      </c>
      <c r="P1406" s="171"/>
      <c r="Q1406" s="171">
        <f>SUM(Q1407:Q1444)</f>
        <v>0</v>
      </c>
      <c r="R1406" s="171"/>
      <c r="S1406" s="171"/>
      <c r="T1406" s="172"/>
      <c r="U1406" s="166"/>
      <c r="V1406" s="166">
        <f>SUM(V1407:V1444)</f>
        <v>34.730000000000004</v>
      </c>
      <c r="W1406" s="166"/>
      <c r="X1406" s="166"/>
      <c r="AG1406" t="s">
        <v>182</v>
      </c>
    </row>
    <row r="1407" spans="1:60" ht="20.399999999999999" outlineLevel="1" x14ac:dyDescent="0.25">
      <c r="A1407" s="177">
        <v>126</v>
      </c>
      <c r="B1407" s="178" t="s">
        <v>883</v>
      </c>
      <c r="C1407" s="187" t="s">
        <v>884</v>
      </c>
      <c r="D1407" s="179" t="s">
        <v>237</v>
      </c>
      <c r="E1407" s="180">
        <v>202.74279999999999</v>
      </c>
      <c r="F1407" s="181">
        <v>108.9</v>
      </c>
      <c r="G1407" s="182">
        <f>ROUND(E1407*F1407,2)</f>
        <v>22078.69</v>
      </c>
      <c r="H1407" s="181"/>
      <c r="I1407" s="182">
        <f>ROUND(E1407*H1407,2)</f>
        <v>0</v>
      </c>
      <c r="J1407" s="181"/>
      <c r="K1407" s="182">
        <f>ROUND(E1407*J1407,2)</f>
        <v>0</v>
      </c>
      <c r="L1407" s="182">
        <v>21</v>
      </c>
      <c r="M1407" s="182">
        <f>G1407*(1+L1407/100)</f>
        <v>26715.214899999999</v>
      </c>
      <c r="N1407" s="182">
        <v>2.9999999999999997E-4</v>
      </c>
      <c r="O1407" s="182">
        <f>ROUND(E1407*N1407,2)</f>
        <v>0.06</v>
      </c>
      <c r="P1407" s="182">
        <v>0</v>
      </c>
      <c r="Q1407" s="182">
        <f>ROUND(E1407*P1407,2)</f>
        <v>0</v>
      </c>
      <c r="R1407" s="182" t="s">
        <v>885</v>
      </c>
      <c r="S1407" s="182" t="s">
        <v>185</v>
      </c>
      <c r="T1407" s="183" t="s">
        <v>185</v>
      </c>
      <c r="U1407" s="160">
        <v>0.15</v>
      </c>
      <c r="V1407" s="160">
        <f>ROUND(E1407*U1407,2)</f>
        <v>30.41</v>
      </c>
      <c r="W1407" s="160"/>
      <c r="X1407" s="160" t="s">
        <v>239</v>
      </c>
      <c r="Y1407" s="151"/>
      <c r="Z1407" s="151"/>
      <c r="AA1407" s="151"/>
      <c r="AB1407" s="151"/>
      <c r="AC1407" s="151"/>
      <c r="AD1407" s="151"/>
      <c r="AE1407" s="151"/>
      <c r="AF1407" s="151"/>
      <c r="AG1407" s="151" t="s">
        <v>240</v>
      </c>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c r="BG1407" s="151"/>
      <c r="BH1407" s="151"/>
    </row>
    <row r="1408" spans="1:60" outlineLevel="1" x14ac:dyDescent="0.25">
      <c r="A1408" s="158"/>
      <c r="B1408" s="159"/>
      <c r="C1408" s="269" t="s">
        <v>886</v>
      </c>
      <c r="D1408" s="270"/>
      <c r="E1408" s="270"/>
      <c r="F1408" s="270"/>
      <c r="G1408" s="270"/>
      <c r="H1408" s="160"/>
      <c r="I1408" s="160"/>
      <c r="J1408" s="160"/>
      <c r="K1408" s="160"/>
      <c r="L1408" s="160"/>
      <c r="M1408" s="160"/>
      <c r="N1408" s="160"/>
      <c r="O1408" s="160"/>
      <c r="P1408" s="160"/>
      <c r="Q1408" s="160"/>
      <c r="R1408" s="160"/>
      <c r="S1408" s="160"/>
      <c r="T1408" s="160"/>
      <c r="U1408" s="160"/>
      <c r="V1408" s="160"/>
      <c r="W1408" s="160"/>
      <c r="X1408" s="160"/>
      <c r="Y1408" s="151"/>
      <c r="Z1408" s="151"/>
      <c r="AA1408" s="151"/>
      <c r="AB1408" s="151"/>
      <c r="AC1408" s="151"/>
      <c r="AD1408" s="151"/>
      <c r="AE1408" s="151"/>
      <c r="AF1408" s="151"/>
      <c r="AG1408" s="151" t="s">
        <v>251</v>
      </c>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c r="BG1408" s="151"/>
      <c r="BH1408" s="151"/>
    </row>
    <row r="1409" spans="1:60" outlineLevel="1" x14ac:dyDescent="0.25">
      <c r="A1409" s="158"/>
      <c r="B1409" s="159"/>
      <c r="C1409" s="271" t="s">
        <v>887</v>
      </c>
      <c r="D1409" s="272"/>
      <c r="E1409" s="272"/>
      <c r="F1409" s="272"/>
      <c r="G1409" s="272"/>
      <c r="H1409" s="160"/>
      <c r="I1409" s="160"/>
      <c r="J1409" s="160"/>
      <c r="K1409" s="160"/>
      <c r="L1409" s="160"/>
      <c r="M1409" s="160"/>
      <c r="N1409" s="160"/>
      <c r="O1409" s="160"/>
      <c r="P1409" s="160"/>
      <c r="Q1409" s="160"/>
      <c r="R1409" s="160"/>
      <c r="S1409" s="160"/>
      <c r="T1409" s="160"/>
      <c r="U1409" s="160"/>
      <c r="V1409" s="160"/>
      <c r="W1409" s="160"/>
      <c r="X1409" s="160"/>
      <c r="Y1409" s="151"/>
      <c r="Z1409" s="151"/>
      <c r="AA1409" s="151"/>
      <c r="AB1409" s="151"/>
      <c r="AC1409" s="151"/>
      <c r="AD1409" s="151"/>
      <c r="AE1409" s="151"/>
      <c r="AF1409" s="151"/>
      <c r="AG1409" s="151" t="s">
        <v>190</v>
      </c>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row>
    <row r="1410" spans="1:60" outlineLevel="1" x14ac:dyDescent="0.25">
      <c r="A1410" s="158"/>
      <c r="B1410" s="159"/>
      <c r="C1410" s="188" t="s">
        <v>350</v>
      </c>
      <c r="D1410" s="164"/>
      <c r="E1410" s="165"/>
      <c r="F1410" s="160"/>
      <c r="G1410" s="160"/>
      <c r="H1410" s="160"/>
      <c r="I1410" s="160"/>
      <c r="J1410" s="160"/>
      <c r="K1410" s="160"/>
      <c r="L1410" s="160"/>
      <c r="M1410" s="160"/>
      <c r="N1410" s="160"/>
      <c r="O1410" s="160"/>
      <c r="P1410" s="160"/>
      <c r="Q1410" s="160"/>
      <c r="R1410" s="160"/>
      <c r="S1410" s="160"/>
      <c r="T1410" s="160"/>
      <c r="U1410" s="160"/>
      <c r="V1410" s="160"/>
      <c r="W1410" s="160"/>
      <c r="X1410" s="160"/>
      <c r="Y1410" s="151"/>
      <c r="Z1410" s="151"/>
      <c r="AA1410" s="151"/>
      <c r="AB1410" s="151"/>
      <c r="AC1410" s="151"/>
      <c r="AD1410" s="151"/>
      <c r="AE1410" s="151"/>
      <c r="AF1410" s="151"/>
      <c r="AG1410" s="151" t="s">
        <v>192</v>
      </c>
      <c r="AH1410" s="151">
        <v>0</v>
      </c>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row>
    <row r="1411" spans="1:60" outlineLevel="1" x14ac:dyDescent="0.25">
      <c r="A1411" s="158"/>
      <c r="B1411" s="159"/>
      <c r="C1411" s="188" t="s">
        <v>579</v>
      </c>
      <c r="D1411" s="164"/>
      <c r="E1411" s="165"/>
      <c r="F1411" s="160"/>
      <c r="G1411" s="160"/>
      <c r="H1411" s="160"/>
      <c r="I1411" s="160"/>
      <c r="J1411" s="160"/>
      <c r="K1411" s="160"/>
      <c r="L1411" s="160"/>
      <c r="M1411" s="160"/>
      <c r="N1411" s="160"/>
      <c r="O1411" s="160"/>
      <c r="P1411" s="160"/>
      <c r="Q1411" s="160"/>
      <c r="R1411" s="160"/>
      <c r="S1411" s="160"/>
      <c r="T1411" s="160"/>
      <c r="U1411" s="160"/>
      <c r="V1411" s="160"/>
      <c r="W1411" s="160"/>
      <c r="X1411" s="160"/>
      <c r="Y1411" s="151"/>
      <c r="Z1411" s="151"/>
      <c r="AA1411" s="151"/>
      <c r="AB1411" s="151"/>
      <c r="AC1411" s="151"/>
      <c r="AD1411" s="151"/>
      <c r="AE1411" s="151"/>
      <c r="AF1411" s="151"/>
      <c r="AG1411" s="151" t="s">
        <v>192</v>
      </c>
      <c r="AH1411" s="151">
        <v>0</v>
      </c>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c r="BG1411" s="151"/>
      <c r="BH1411" s="151"/>
    </row>
    <row r="1412" spans="1:60" outlineLevel="1" x14ac:dyDescent="0.25">
      <c r="A1412" s="158"/>
      <c r="B1412" s="159"/>
      <c r="C1412" s="188" t="s">
        <v>580</v>
      </c>
      <c r="D1412" s="164"/>
      <c r="E1412" s="165">
        <v>22.5</v>
      </c>
      <c r="F1412" s="160"/>
      <c r="G1412" s="160"/>
      <c r="H1412" s="160"/>
      <c r="I1412" s="160"/>
      <c r="J1412" s="160"/>
      <c r="K1412" s="160"/>
      <c r="L1412" s="160"/>
      <c r="M1412" s="160"/>
      <c r="N1412" s="160"/>
      <c r="O1412" s="160"/>
      <c r="P1412" s="160"/>
      <c r="Q1412" s="160"/>
      <c r="R1412" s="160"/>
      <c r="S1412" s="160"/>
      <c r="T1412" s="160"/>
      <c r="U1412" s="160"/>
      <c r="V1412" s="160"/>
      <c r="W1412" s="160"/>
      <c r="X1412" s="160"/>
      <c r="Y1412" s="151"/>
      <c r="Z1412" s="151"/>
      <c r="AA1412" s="151"/>
      <c r="AB1412" s="151"/>
      <c r="AC1412" s="151"/>
      <c r="AD1412" s="151"/>
      <c r="AE1412" s="151"/>
      <c r="AF1412" s="151"/>
      <c r="AG1412" s="151" t="s">
        <v>192</v>
      </c>
      <c r="AH1412" s="151">
        <v>0</v>
      </c>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c r="BG1412" s="151"/>
      <c r="BH1412" s="151"/>
    </row>
    <row r="1413" spans="1:60" outlineLevel="1" x14ac:dyDescent="0.25">
      <c r="A1413" s="158"/>
      <c r="B1413" s="159"/>
      <c r="C1413" s="188" t="s">
        <v>581</v>
      </c>
      <c r="D1413" s="164"/>
      <c r="E1413" s="165">
        <v>16</v>
      </c>
      <c r="F1413" s="160"/>
      <c r="G1413" s="160"/>
      <c r="H1413" s="160"/>
      <c r="I1413" s="160"/>
      <c r="J1413" s="160"/>
      <c r="K1413" s="160"/>
      <c r="L1413" s="160"/>
      <c r="M1413" s="160"/>
      <c r="N1413" s="160"/>
      <c r="O1413" s="160"/>
      <c r="P1413" s="160"/>
      <c r="Q1413" s="160"/>
      <c r="R1413" s="160"/>
      <c r="S1413" s="160"/>
      <c r="T1413" s="160"/>
      <c r="U1413" s="160"/>
      <c r="V1413" s="160"/>
      <c r="W1413" s="160"/>
      <c r="X1413" s="160"/>
      <c r="Y1413" s="151"/>
      <c r="Z1413" s="151"/>
      <c r="AA1413" s="151"/>
      <c r="AB1413" s="151"/>
      <c r="AC1413" s="151"/>
      <c r="AD1413" s="151"/>
      <c r="AE1413" s="151"/>
      <c r="AF1413" s="151"/>
      <c r="AG1413" s="151" t="s">
        <v>192</v>
      </c>
      <c r="AH1413" s="151">
        <v>0</v>
      </c>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c r="BG1413" s="151"/>
      <c r="BH1413" s="151"/>
    </row>
    <row r="1414" spans="1:60" outlineLevel="1" x14ac:dyDescent="0.25">
      <c r="A1414" s="158"/>
      <c r="B1414" s="159"/>
      <c r="C1414" s="188" t="s">
        <v>582</v>
      </c>
      <c r="D1414" s="164"/>
      <c r="E1414" s="165">
        <v>19.2</v>
      </c>
      <c r="F1414" s="160"/>
      <c r="G1414" s="160"/>
      <c r="H1414" s="160"/>
      <c r="I1414" s="160"/>
      <c r="J1414" s="160"/>
      <c r="K1414" s="160"/>
      <c r="L1414" s="160"/>
      <c r="M1414" s="160"/>
      <c r="N1414" s="160"/>
      <c r="O1414" s="160"/>
      <c r="P1414" s="160"/>
      <c r="Q1414" s="160"/>
      <c r="R1414" s="160"/>
      <c r="S1414" s="160"/>
      <c r="T1414" s="160"/>
      <c r="U1414" s="160"/>
      <c r="V1414" s="160"/>
      <c r="W1414" s="160"/>
      <c r="X1414" s="160"/>
      <c r="Y1414" s="151"/>
      <c r="Z1414" s="151"/>
      <c r="AA1414" s="151"/>
      <c r="AB1414" s="151"/>
      <c r="AC1414" s="151"/>
      <c r="AD1414" s="151"/>
      <c r="AE1414" s="151"/>
      <c r="AF1414" s="151"/>
      <c r="AG1414" s="151" t="s">
        <v>192</v>
      </c>
      <c r="AH1414" s="151">
        <v>0</v>
      </c>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c r="BG1414" s="151"/>
      <c r="BH1414" s="151"/>
    </row>
    <row r="1415" spans="1:60" outlineLevel="1" x14ac:dyDescent="0.25">
      <c r="A1415" s="158"/>
      <c r="B1415" s="159"/>
      <c r="C1415" s="188" t="s">
        <v>888</v>
      </c>
      <c r="D1415" s="164"/>
      <c r="E1415" s="165">
        <v>19.2</v>
      </c>
      <c r="F1415" s="160"/>
      <c r="G1415" s="160"/>
      <c r="H1415" s="160"/>
      <c r="I1415" s="160"/>
      <c r="J1415" s="160"/>
      <c r="K1415" s="160"/>
      <c r="L1415" s="160"/>
      <c r="M1415" s="160"/>
      <c r="N1415" s="160"/>
      <c r="O1415" s="160"/>
      <c r="P1415" s="160"/>
      <c r="Q1415" s="160"/>
      <c r="R1415" s="160"/>
      <c r="S1415" s="160"/>
      <c r="T1415" s="160"/>
      <c r="U1415" s="160"/>
      <c r="V1415" s="160"/>
      <c r="W1415" s="160"/>
      <c r="X1415" s="160"/>
      <c r="Y1415" s="151"/>
      <c r="Z1415" s="151"/>
      <c r="AA1415" s="151"/>
      <c r="AB1415" s="151"/>
      <c r="AC1415" s="151"/>
      <c r="AD1415" s="151"/>
      <c r="AE1415" s="151"/>
      <c r="AF1415" s="151"/>
      <c r="AG1415" s="151" t="s">
        <v>192</v>
      </c>
      <c r="AH1415" s="151">
        <v>0</v>
      </c>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c r="BG1415" s="151"/>
      <c r="BH1415" s="151"/>
    </row>
    <row r="1416" spans="1:60" outlineLevel="1" x14ac:dyDescent="0.25">
      <c r="A1416" s="158"/>
      <c r="B1416" s="159"/>
      <c r="C1416" s="195" t="s">
        <v>400</v>
      </c>
      <c r="D1416" s="193"/>
      <c r="E1416" s="194">
        <v>76.900000000000006</v>
      </c>
      <c r="F1416" s="160"/>
      <c r="G1416" s="160"/>
      <c r="H1416" s="160"/>
      <c r="I1416" s="160"/>
      <c r="J1416" s="160"/>
      <c r="K1416" s="160"/>
      <c r="L1416" s="160"/>
      <c r="M1416" s="160"/>
      <c r="N1416" s="160"/>
      <c r="O1416" s="160"/>
      <c r="P1416" s="160"/>
      <c r="Q1416" s="160"/>
      <c r="R1416" s="160"/>
      <c r="S1416" s="160"/>
      <c r="T1416" s="160"/>
      <c r="U1416" s="160"/>
      <c r="V1416" s="160"/>
      <c r="W1416" s="160"/>
      <c r="X1416" s="160"/>
      <c r="Y1416" s="151"/>
      <c r="Z1416" s="151"/>
      <c r="AA1416" s="151"/>
      <c r="AB1416" s="151"/>
      <c r="AC1416" s="151"/>
      <c r="AD1416" s="151"/>
      <c r="AE1416" s="151"/>
      <c r="AF1416" s="151"/>
      <c r="AG1416" s="151" t="s">
        <v>192</v>
      </c>
      <c r="AH1416" s="151">
        <v>1</v>
      </c>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c r="BG1416" s="151"/>
      <c r="BH1416" s="151"/>
    </row>
    <row r="1417" spans="1:60" outlineLevel="1" x14ac:dyDescent="0.25">
      <c r="A1417" s="158"/>
      <c r="B1417" s="159"/>
      <c r="C1417" s="188" t="s">
        <v>350</v>
      </c>
      <c r="D1417" s="164"/>
      <c r="E1417" s="165"/>
      <c r="F1417" s="160"/>
      <c r="G1417" s="160"/>
      <c r="H1417" s="160"/>
      <c r="I1417" s="160"/>
      <c r="J1417" s="160"/>
      <c r="K1417" s="160"/>
      <c r="L1417" s="160"/>
      <c r="M1417" s="160"/>
      <c r="N1417" s="160"/>
      <c r="O1417" s="160"/>
      <c r="P1417" s="160"/>
      <c r="Q1417" s="160"/>
      <c r="R1417" s="160"/>
      <c r="S1417" s="160"/>
      <c r="T1417" s="160"/>
      <c r="U1417" s="160"/>
      <c r="V1417" s="160"/>
      <c r="W1417" s="160"/>
      <c r="X1417" s="160"/>
      <c r="Y1417" s="151"/>
      <c r="Z1417" s="151"/>
      <c r="AA1417" s="151"/>
      <c r="AB1417" s="151"/>
      <c r="AC1417" s="151"/>
      <c r="AD1417" s="151"/>
      <c r="AE1417" s="151"/>
      <c r="AF1417" s="151"/>
      <c r="AG1417" s="151" t="s">
        <v>192</v>
      </c>
      <c r="AH1417" s="151">
        <v>0</v>
      </c>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c r="BG1417" s="151"/>
      <c r="BH1417" s="151"/>
    </row>
    <row r="1418" spans="1:60" ht="20.399999999999999" outlineLevel="1" x14ac:dyDescent="0.25">
      <c r="A1418" s="158"/>
      <c r="B1418" s="159"/>
      <c r="C1418" s="188" t="s">
        <v>889</v>
      </c>
      <c r="D1418" s="164"/>
      <c r="E1418" s="165">
        <v>68.2</v>
      </c>
      <c r="F1418" s="160"/>
      <c r="G1418" s="160"/>
      <c r="H1418" s="160"/>
      <c r="I1418" s="160"/>
      <c r="J1418" s="160"/>
      <c r="K1418" s="160"/>
      <c r="L1418" s="160"/>
      <c r="M1418" s="160"/>
      <c r="N1418" s="160"/>
      <c r="O1418" s="160"/>
      <c r="P1418" s="160"/>
      <c r="Q1418" s="160"/>
      <c r="R1418" s="160"/>
      <c r="S1418" s="160"/>
      <c r="T1418" s="160"/>
      <c r="U1418" s="160"/>
      <c r="V1418" s="160"/>
      <c r="W1418" s="160"/>
      <c r="X1418" s="160"/>
      <c r="Y1418" s="151"/>
      <c r="Z1418" s="151"/>
      <c r="AA1418" s="151"/>
      <c r="AB1418" s="151"/>
      <c r="AC1418" s="151"/>
      <c r="AD1418" s="151"/>
      <c r="AE1418" s="151"/>
      <c r="AF1418" s="151"/>
      <c r="AG1418" s="151" t="s">
        <v>192</v>
      </c>
      <c r="AH1418" s="151">
        <v>0</v>
      </c>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c r="BG1418" s="151"/>
      <c r="BH1418" s="151"/>
    </row>
    <row r="1419" spans="1:60" outlineLevel="1" x14ac:dyDescent="0.25">
      <c r="A1419" s="158"/>
      <c r="B1419" s="159"/>
      <c r="C1419" s="195" t="s">
        <v>400</v>
      </c>
      <c r="D1419" s="193"/>
      <c r="E1419" s="194">
        <v>68.2</v>
      </c>
      <c r="F1419" s="160"/>
      <c r="G1419" s="160"/>
      <c r="H1419" s="160"/>
      <c r="I1419" s="160"/>
      <c r="J1419" s="160"/>
      <c r="K1419" s="160"/>
      <c r="L1419" s="160"/>
      <c r="M1419" s="160"/>
      <c r="N1419" s="160"/>
      <c r="O1419" s="160"/>
      <c r="P1419" s="160"/>
      <c r="Q1419" s="160"/>
      <c r="R1419" s="160"/>
      <c r="S1419" s="160"/>
      <c r="T1419" s="160"/>
      <c r="U1419" s="160"/>
      <c r="V1419" s="160"/>
      <c r="W1419" s="160"/>
      <c r="X1419" s="160"/>
      <c r="Y1419" s="151"/>
      <c r="Z1419" s="151"/>
      <c r="AA1419" s="151"/>
      <c r="AB1419" s="151"/>
      <c r="AC1419" s="151"/>
      <c r="AD1419" s="151"/>
      <c r="AE1419" s="151"/>
      <c r="AF1419" s="151"/>
      <c r="AG1419" s="151" t="s">
        <v>192</v>
      </c>
      <c r="AH1419" s="151">
        <v>1</v>
      </c>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c r="BG1419" s="151"/>
      <c r="BH1419" s="151"/>
    </row>
    <row r="1420" spans="1:60" outlineLevel="1" x14ac:dyDescent="0.25">
      <c r="A1420" s="158"/>
      <c r="B1420" s="159"/>
      <c r="C1420" s="188" t="s">
        <v>677</v>
      </c>
      <c r="D1420" s="164"/>
      <c r="E1420" s="165"/>
      <c r="F1420" s="160"/>
      <c r="G1420" s="160"/>
      <c r="H1420" s="160"/>
      <c r="I1420" s="160"/>
      <c r="J1420" s="160"/>
      <c r="K1420" s="160"/>
      <c r="L1420" s="160"/>
      <c r="M1420" s="160"/>
      <c r="N1420" s="160"/>
      <c r="O1420" s="160"/>
      <c r="P1420" s="160"/>
      <c r="Q1420" s="160"/>
      <c r="R1420" s="160"/>
      <c r="S1420" s="160"/>
      <c r="T1420" s="160"/>
      <c r="U1420" s="160"/>
      <c r="V1420" s="160"/>
      <c r="W1420" s="160"/>
      <c r="X1420" s="160"/>
      <c r="Y1420" s="151"/>
      <c r="Z1420" s="151"/>
      <c r="AA1420" s="151"/>
      <c r="AB1420" s="151"/>
      <c r="AC1420" s="151"/>
      <c r="AD1420" s="151"/>
      <c r="AE1420" s="151"/>
      <c r="AF1420" s="151"/>
      <c r="AG1420" s="151" t="s">
        <v>192</v>
      </c>
      <c r="AH1420" s="151">
        <v>0</v>
      </c>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c r="BG1420" s="151"/>
      <c r="BH1420" s="151"/>
    </row>
    <row r="1421" spans="1:60" outlineLevel="1" x14ac:dyDescent="0.25">
      <c r="A1421" s="158"/>
      <c r="B1421" s="159"/>
      <c r="C1421" s="188" t="s">
        <v>350</v>
      </c>
      <c r="D1421" s="164"/>
      <c r="E1421" s="165"/>
      <c r="F1421" s="160"/>
      <c r="G1421" s="160"/>
      <c r="H1421" s="160"/>
      <c r="I1421" s="160"/>
      <c r="J1421" s="160"/>
      <c r="K1421" s="160"/>
      <c r="L1421" s="160"/>
      <c r="M1421" s="160"/>
      <c r="N1421" s="160"/>
      <c r="O1421" s="160"/>
      <c r="P1421" s="160"/>
      <c r="Q1421" s="160"/>
      <c r="R1421" s="160"/>
      <c r="S1421" s="160"/>
      <c r="T1421" s="160"/>
      <c r="U1421" s="160"/>
      <c r="V1421" s="160"/>
      <c r="W1421" s="160"/>
      <c r="X1421" s="160"/>
      <c r="Y1421" s="151"/>
      <c r="Z1421" s="151"/>
      <c r="AA1421" s="151"/>
      <c r="AB1421" s="151"/>
      <c r="AC1421" s="151"/>
      <c r="AD1421" s="151"/>
      <c r="AE1421" s="151"/>
      <c r="AF1421" s="151"/>
      <c r="AG1421" s="151" t="s">
        <v>192</v>
      </c>
      <c r="AH1421" s="151">
        <v>0</v>
      </c>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c r="BG1421" s="151"/>
      <c r="BH1421" s="151"/>
    </row>
    <row r="1422" spans="1:60" ht="20.399999999999999" outlineLevel="1" x14ac:dyDescent="0.25">
      <c r="A1422" s="158"/>
      <c r="B1422" s="159"/>
      <c r="C1422" s="188" t="s">
        <v>890</v>
      </c>
      <c r="D1422" s="164"/>
      <c r="E1422" s="165">
        <v>18.492799999999999</v>
      </c>
      <c r="F1422" s="160"/>
      <c r="G1422" s="160"/>
      <c r="H1422" s="160"/>
      <c r="I1422" s="160"/>
      <c r="J1422" s="160"/>
      <c r="K1422" s="160"/>
      <c r="L1422" s="160"/>
      <c r="M1422" s="160"/>
      <c r="N1422" s="160"/>
      <c r="O1422" s="160"/>
      <c r="P1422" s="160"/>
      <c r="Q1422" s="160"/>
      <c r="R1422" s="160"/>
      <c r="S1422" s="160"/>
      <c r="T1422" s="160"/>
      <c r="U1422" s="160"/>
      <c r="V1422" s="160"/>
      <c r="W1422" s="160"/>
      <c r="X1422" s="160"/>
      <c r="Y1422" s="151"/>
      <c r="Z1422" s="151"/>
      <c r="AA1422" s="151"/>
      <c r="AB1422" s="151"/>
      <c r="AC1422" s="151"/>
      <c r="AD1422" s="151"/>
      <c r="AE1422" s="151"/>
      <c r="AF1422" s="151"/>
      <c r="AG1422" s="151" t="s">
        <v>192</v>
      </c>
      <c r="AH1422" s="151">
        <v>0</v>
      </c>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c r="BG1422" s="151"/>
      <c r="BH1422" s="151"/>
    </row>
    <row r="1423" spans="1:60" outlineLevel="1" x14ac:dyDescent="0.25">
      <c r="A1423" s="158"/>
      <c r="B1423" s="159"/>
      <c r="C1423" s="188" t="s">
        <v>891</v>
      </c>
      <c r="D1423" s="164"/>
      <c r="E1423" s="165">
        <v>6.03</v>
      </c>
      <c r="F1423" s="160"/>
      <c r="G1423" s="160"/>
      <c r="H1423" s="160"/>
      <c r="I1423" s="160"/>
      <c r="J1423" s="160"/>
      <c r="K1423" s="160"/>
      <c r="L1423" s="160"/>
      <c r="M1423" s="160"/>
      <c r="N1423" s="160"/>
      <c r="O1423" s="160"/>
      <c r="P1423" s="160"/>
      <c r="Q1423" s="160"/>
      <c r="R1423" s="160"/>
      <c r="S1423" s="160"/>
      <c r="T1423" s="160"/>
      <c r="U1423" s="160"/>
      <c r="V1423" s="160"/>
      <c r="W1423" s="160"/>
      <c r="X1423" s="160"/>
      <c r="Y1423" s="151"/>
      <c r="Z1423" s="151"/>
      <c r="AA1423" s="151"/>
      <c r="AB1423" s="151"/>
      <c r="AC1423" s="151"/>
      <c r="AD1423" s="151"/>
      <c r="AE1423" s="151"/>
      <c r="AF1423" s="151"/>
      <c r="AG1423" s="151" t="s">
        <v>192</v>
      </c>
      <c r="AH1423" s="151">
        <v>0</v>
      </c>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c r="BG1423" s="151"/>
      <c r="BH1423" s="151"/>
    </row>
    <row r="1424" spans="1:60" outlineLevel="1" x14ac:dyDescent="0.25">
      <c r="A1424" s="158"/>
      <c r="B1424" s="159"/>
      <c r="C1424" s="188" t="s">
        <v>892</v>
      </c>
      <c r="D1424" s="164"/>
      <c r="E1424" s="165">
        <v>6.12</v>
      </c>
      <c r="F1424" s="160"/>
      <c r="G1424" s="160"/>
      <c r="H1424" s="160"/>
      <c r="I1424" s="160"/>
      <c r="J1424" s="160"/>
      <c r="K1424" s="160"/>
      <c r="L1424" s="160"/>
      <c r="M1424" s="160"/>
      <c r="N1424" s="160"/>
      <c r="O1424" s="160"/>
      <c r="P1424" s="160"/>
      <c r="Q1424" s="160"/>
      <c r="R1424" s="160"/>
      <c r="S1424" s="160"/>
      <c r="T1424" s="160"/>
      <c r="U1424" s="160"/>
      <c r="V1424" s="160"/>
      <c r="W1424" s="160"/>
      <c r="X1424" s="160"/>
      <c r="Y1424" s="151"/>
      <c r="Z1424" s="151"/>
      <c r="AA1424" s="151"/>
      <c r="AB1424" s="151"/>
      <c r="AC1424" s="151"/>
      <c r="AD1424" s="151"/>
      <c r="AE1424" s="151"/>
      <c r="AF1424" s="151"/>
      <c r="AG1424" s="151" t="s">
        <v>192</v>
      </c>
      <c r="AH1424" s="151">
        <v>0</v>
      </c>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c r="BG1424" s="151"/>
      <c r="BH1424" s="151"/>
    </row>
    <row r="1425" spans="1:60" outlineLevel="1" x14ac:dyDescent="0.25">
      <c r="A1425" s="158"/>
      <c r="B1425" s="159"/>
      <c r="C1425" s="195" t="s">
        <v>400</v>
      </c>
      <c r="D1425" s="193"/>
      <c r="E1425" s="194">
        <v>30.642800000000001</v>
      </c>
      <c r="F1425" s="160"/>
      <c r="G1425" s="160"/>
      <c r="H1425" s="160"/>
      <c r="I1425" s="160"/>
      <c r="J1425" s="160"/>
      <c r="K1425" s="160"/>
      <c r="L1425" s="160"/>
      <c r="M1425" s="160"/>
      <c r="N1425" s="160"/>
      <c r="O1425" s="160"/>
      <c r="P1425" s="160"/>
      <c r="Q1425" s="160"/>
      <c r="R1425" s="160"/>
      <c r="S1425" s="160"/>
      <c r="T1425" s="160"/>
      <c r="U1425" s="160"/>
      <c r="V1425" s="160"/>
      <c r="W1425" s="160"/>
      <c r="X1425" s="160"/>
      <c r="Y1425" s="151"/>
      <c r="Z1425" s="151"/>
      <c r="AA1425" s="151"/>
      <c r="AB1425" s="151"/>
      <c r="AC1425" s="151"/>
      <c r="AD1425" s="151"/>
      <c r="AE1425" s="151"/>
      <c r="AF1425" s="151"/>
      <c r="AG1425" s="151" t="s">
        <v>192</v>
      </c>
      <c r="AH1425" s="151">
        <v>1</v>
      </c>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c r="BG1425" s="151"/>
      <c r="BH1425" s="151"/>
    </row>
    <row r="1426" spans="1:60" outlineLevel="1" x14ac:dyDescent="0.25">
      <c r="A1426" s="158"/>
      <c r="B1426" s="159"/>
      <c r="C1426" s="188" t="s">
        <v>350</v>
      </c>
      <c r="D1426" s="164"/>
      <c r="E1426" s="165"/>
      <c r="F1426" s="160"/>
      <c r="G1426" s="160"/>
      <c r="H1426" s="160"/>
      <c r="I1426" s="160"/>
      <c r="J1426" s="160"/>
      <c r="K1426" s="160"/>
      <c r="L1426" s="160"/>
      <c r="M1426" s="160"/>
      <c r="N1426" s="160"/>
      <c r="O1426" s="160"/>
      <c r="P1426" s="160"/>
      <c r="Q1426" s="160"/>
      <c r="R1426" s="160"/>
      <c r="S1426" s="160"/>
      <c r="T1426" s="160"/>
      <c r="U1426" s="160"/>
      <c r="V1426" s="160"/>
      <c r="W1426" s="160"/>
      <c r="X1426" s="160"/>
      <c r="Y1426" s="151"/>
      <c r="Z1426" s="151"/>
      <c r="AA1426" s="151"/>
      <c r="AB1426" s="151"/>
      <c r="AC1426" s="151"/>
      <c r="AD1426" s="151"/>
      <c r="AE1426" s="151"/>
      <c r="AF1426" s="151"/>
      <c r="AG1426" s="151" t="s">
        <v>192</v>
      </c>
      <c r="AH1426" s="151">
        <v>0</v>
      </c>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c r="BG1426" s="151"/>
      <c r="BH1426" s="151"/>
    </row>
    <row r="1427" spans="1:60" outlineLevel="1" x14ac:dyDescent="0.25">
      <c r="A1427" s="158"/>
      <c r="B1427" s="159"/>
      <c r="C1427" s="188" t="s">
        <v>893</v>
      </c>
      <c r="D1427" s="164"/>
      <c r="E1427" s="165"/>
      <c r="F1427" s="160"/>
      <c r="G1427" s="160"/>
      <c r="H1427" s="160"/>
      <c r="I1427" s="160"/>
      <c r="J1427" s="160"/>
      <c r="K1427" s="160"/>
      <c r="L1427" s="160"/>
      <c r="M1427" s="160"/>
      <c r="N1427" s="160"/>
      <c r="O1427" s="160"/>
      <c r="P1427" s="160"/>
      <c r="Q1427" s="160"/>
      <c r="R1427" s="160"/>
      <c r="S1427" s="160"/>
      <c r="T1427" s="160"/>
      <c r="U1427" s="160"/>
      <c r="V1427" s="160"/>
      <c r="W1427" s="160"/>
      <c r="X1427" s="160"/>
      <c r="Y1427" s="151"/>
      <c r="Z1427" s="151"/>
      <c r="AA1427" s="151"/>
      <c r="AB1427" s="151"/>
      <c r="AC1427" s="151"/>
      <c r="AD1427" s="151"/>
      <c r="AE1427" s="151"/>
      <c r="AF1427" s="151"/>
      <c r="AG1427" s="151" t="s">
        <v>192</v>
      </c>
      <c r="AH1427" s="151">
        <v>0</v>
      </c>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c r="BG1427" s="151"/>
      <c r="BH1427" s="151"/>
    </row>
    <row r="1428" spans="1:60" outlineLevel="1" x14ac:dyDescent="0.25">
      <c r="A1428" s="158"/>
      <c r="B1428" s="159"/>
      <c r="C1428" s="188" t="s">
        <v>894</v>
      </c>
      <c r="D1428" s="164"/>
      <c r="E1428" s="165">
        <v>9</v>
      </c>
      <c r="F1428" s="160"/>
      <c r="G1428" s="160"/>
      <c r="H1428" s="160"/>
      <c r="I1428" s="160"/>
      <c r="J1428" s="160"/>
      <c r="K1428" s="160"/>
      <c r="L1428" s="160"/>
      <c r="M1428" s="160"/>
      <c r="N1428" s="160"/>
      <c r="O1428" s="160"/>
      <c r="P1428" s="160"/>
      <c r="Q1428" s="160"/>
      <c r="R1428" s="160"/>
      <c r="S1428" s="160"/>
      <c r="T1428" s="160"/>
      <c r="U1428" s="160"/>
      <c r="V1428" s="160"/>
      <c r="W1428" s="160"/>
      <c r="X1428" s="160"/>
      <c r="Y1428" s="151"/>
      <c r="Z1428" s="151"/>
      <c r="AA1428" s="151"/>
      <c r="AB1428" s="151"/>
      <c r="AC1428" s="151"/>
      <c r="AD1428" s="151"/>
      <c r="AE1428" s="151"/>
      <c r="AF1428" s="151"/>
      <c r="AG1428" s="151" t="s">
        <v>192</v>
      </c>
      <c r="AH1428" s="151">
        <v>0</v>
      </c>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c r="BG1428" s="151"/>
      <c r="BH1428" s="151"/>
    </row>
    <row r="1429" spans="1:60" outlineLevel="1" x14ac:dyDescent="0.25">
      <c r="A1429" s="158"/>
      <c r="B1429" s="159"/>
      <c r="C1429" s="188" t="s">
        <v>895</v>
      </c>
      <c r="D1429" s="164"/>
      <c r="E1429" s="165">
        <v>9</v>
      </c>
      <c r="F1429" s="160"/>
      <c r="G1429" s="160"/>
      <c r="H1429" s="160"/>
      <c r="I1429" s="160"/>
      <c r="J1429" s="160"/>
      <c r="K1429" s="160"/>
      <c r="L1429" s="160"/>
      <c r="M1429" s="160"/>
      <c r="N1429" s="160"/>
      <c r="O1429" s="160"/>
      <c r="P1429" s="160"/>
      <c r="Q1429" s="160"/>
      <c r="R1429" s="160"/>
      <c r="S1429" s="160"/>
      <c r="T1429" s="160"/>
      <c r="U1429" s="160"/>
      <c r="V1429" s="160"/>
      <c r="W1429" s="160"/>
      <c r="X1429" s="160"/>
      <c r="Y1429" s="151"/>
      <c r="Z1429" s="151"/>
      <c r="AA1429" s="151"/>
      <c r="AB1429" s="151"/>
      <c r="AC1429" s="151"/>
      <c r="AD1429" s="151"/>
      <c r="AE1429" s="151"/>
      <c r="AF1429" s="151"/>
      <c r="AG1429" s="151" t="s">
        <v>192</v>
      </c>
      <c r="AH1429" s="151">
        <v>0</v>
      </c>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c r="BG1429" s="151"/>
      <c r="BH1429" s="151"/>
    </row>
    <row r="1430" spans="1:60" outlineLevel="1" x14ac:dyDescent="0.25">
      <c r="A1430" s="158"/>
      <c r="B1430" s="159"/>
      <c r="C1430" s="188" t="s">
        <v>896</v>
      </c>
      <c r="D1430" s="164"/>
      <c r="E1430" s="165">
        <v>9</v>
      </c>
      <c r="F1430" s="160"/>
      <c r="G1430" s="160"/>
      <c r="H1430" s="160"/>
      <c r="I1430" s="160"/>
      <c r="J1430" s="160"/>
      <c r="K1430" s="160"/>
      <c r="L1430" s="160"/>
      <c r="M1430" s="160"/>
      <c r="N1430" s="160"/>
      <c r="O1430" s="160"/>
      <c r="P1430" s="160"/>
      <c r="Q1430" s="160"/>
      <c r="R1430" s="160"/>
      <c r="S1430" s="160"/>
      <c r="T1430" s="160"/>
      <c r="U1430" s="160"/>
      <c r="V1430" s="160"/>
      <c r="W1430" s="160"/>
      <c r="X1430" s="160"/>
      <c r="Y1430" s="151"/>
      <c r="Z1430" s="151"/>
      <c r="AA1430" s="151"/>
      <c r="AB1430" s="151"/>
      <c r="AC1430" s="151"/>
      <c r="AD1430" s="151"/>
      <c r="AE1430" s="151"/>
      <c r="AF1430" s="151"/>
      <c r="AG1430" s="151" t="s">
        <v>192</v>
      </c>
      <c r="AH1430" s="151">
        <v>0</v>
      </c>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c r="BG1430" s="151"/>
      <c r="BH1430" s="151"/>
    </row>
    <row r="1431" spans="1:60" outlineLevel="1" x14ac:dyDescent="0.25">
      <c r="A1431" s="158"/>
      <c r="B1431" s="159"/>
      <c r="C1431" s="195" t="s">
        <v>400</v>
      </c>
      <c r="D1431" s="193"/>
      <c r="E1431" s="194">
        <v>27</v>
      </c>
      <c r="F1431" s="160"/>
      <c r="G1431" s="160"/>
      <c r="H1431" s="160"/>
      <c r="I1431" s="160"/>
      <c r="J1431" s="160"/>
      <c r="K1431" s="160"/>
      <c r="L1431" s="160"/>
      <c r="M1431" s="160"/>
      <c r="N1431" s="160"/>
      <c r="O1431" s="160"/>
      <c r="P1431" s="160"/>
      <c r="Q1431" s="160"/>
      <c r="R1431" s="160"/>
      <c r="S1431" s="160"/>
      <c r="T1431" s="160"/>
      <c r="U1431" s="160"/>
      <c r="V1431" s="160"/>
      <c r="W1431" s="160"/>
      <c r="X1431" s="160"/>
      <c r="Y1431" s="151"/>
      <c r="Z1431" s="151"/>
      <c r="AA1431" s="151"/>
      <c r="AB1431" s="151"/>
      <c r="AC1431" s="151"/>
      <c r="AD1431" s="151"/>
      <c r="AE1431" s="151"/>
      <c r="AF1431" s="151"/>
      <c r="AG1431" s="151" t="s">
        <v>192</v>
      </c>
      <c r="AH1431" s="151">
        <v>1</v>
      </c>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c r="BG1431" s="151"/>
      <c r="BH1431" s="151"/>
    </row>
    <row r="1432" spans="1:60" outlineLevel="1" x14ac:dyDescent="0.25">
      <c r="A1432" s="177">
        <v>127</v>
      </c>
      <c r="B1432" s="178" t="s">
        <v>897</v>
      </c>
      <c r="C1432" s="187" t="s">
        <v>898</v>
      </c>
      <c r="D1432" s="179" t="s">
        <v>237</v>
      </c>
      <c r="E1432" s="180">
        <v>35.142800000000001</v>
      </c>
      <c r="F1432" s="181">
        <v>756</v>
      </c>
      <c r="G1432" s="182">
        <f>ROUND(E1432*F1432,2)</f>
        <v>26567.96</v>
      </c>
      <c r="H1432" s="181"/>
      <c r="I1432" s="182">
        <f>ROUND(E1432*H1432,2)</f>
        <v>0</v>
      </c>
      <c r="J1432" s="181"/>
      <c r="K1432" s="182">
        <f>ROUND(E1432*J1432,2)</f>
        <v>0</v>
      </c>
      <c r="L1432" s="182">
        <v>21</v>
      </c>
      <c r="M1432" s="182">
        <f>G1432*(1+L1432/100)</f>
        <v>32147.231599999999</v>
      </c>
      <c r="N1432" s="182">
        <v>1.9000000000000001E-4</v>
      </c>
      <c r="O1432" s="182">
        <f>ROUND(E1432*N1432,2)</f>
        <v>0.01</v>
      </c>
      <c r="P1432" s="182">
        <v>0</v>
      </c>
      <c r="Q1432" s="182">
        <f>ROUND(E1432*P1432,2)</f>
        <v>0</v>
      </c>
      <c r="R1432" s="182"/>
      <c r="S1432" s="182" t="s">
        <v>277</v>
      </c>
      <c r="T1432" s="183" t="s">
        <v>186</v>
      </c>
      <c r="U1432" s="160">
        <v>0.123</v>
      </c>
      <c r="V1432" s="160">
        <f>ROUND(E1432*U1432,2)</f>
        <v>4.32</v>
      </c>
      <c r="W1432" s="160"/>
      <c r="X1432" s="160" t="s">
        <v>239</v>
      </c>
      <c r="Y1432" s="151"/>
      <c r="Z1432" s="151"/>
      <c r="AA1432" s="151"/>
      <c r="AB1432" s="151"/>
      <c r="AC1432" s="151"/>
      <c r="AD1432" s="151"/>
      <c r="AE1432" s="151"/>
      <c r="AF1432" s="151"/>
      <c r="AG1432" s="151" t="s">
        <v>240</v>
      </c>
      <c r="AH1432" s="151"/>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c r="BG1432" s="151"/>
      <c r="BH1432" s="151"/>
    </row>
    <row r="1433" spans="1:60" outlineLevel="1" x14ac:dyDescent="0.25">
      <c r="A1433" s="158"/>
      <c r="B1433" s="159"/>
      <c r="C1433" s="188" t="s">
        <v>350</v>
      </c>
      <c r="D1433" s="164"/>
      <c r="E1433" s="165"/>
      <c r="F1433" s="160"/>
      <c r="G1433" s="160"/>
      <c r="H1433" s="160"/>
      <c r="I1433" s="160"/>
      <c r="J1433" s="160"/>
      <c r="K1433" s="160"/>
      <c r="L1433" s="160"/>
      <c r="M1433" s="160"/>
      <c r="N1433" s="160"/>
      <c r="O1433" s="160"/>
      <c r="P1433" s="160"/>
      <c r="Q1433" s="160"/>
      <c r="R1433" s="160"/>
      <c r="S1433" s="160"/>
      <c r="T1433" s="160"/>
      <c r="U1433" s="160"/>
      <c r="V1433" s="160"/>
      <c r="W1433" s="160"/>
      <c r="X1433" s="160"/>
      <c r="Y1433" s="151"/>
      <c r="Z1433" s="151"/>
      <c r="AA1433" s="151"/>
      <c r="AB1433" s="151"/>
      <c r="AC1433" s="151"/>
      <c r="AD1433" s="151"/>
      <c r="AE1433" s="151"/>
      <c r="AF1433" s="151"/>
      <c r="AG1433" s="151" t="s">
        <v>192</v>
      </c>
      <c r="AH1433" s="151">
        <v>0</v>
      </c>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row>
    <row r="1434" spans="1:60" outlineLevel="1" x14ac:dyDescent="0.25">
      <c r="A1434" s="158"/>
      <c r="B1434" s="159"/>
      <c r="C1434" s="188" t="s">
        <v>893</v>
      </c>
      <c r="D1434" s="164"/>
      <c r="E1434" s="165"/>
      <c r="F1434" s="160"/>
      <c r="G1434" s="160"/>
      <c r="H1434" s="160"/>
      <c r="I1434" s="160"/>
      <c r="J1434" s="160"/>
      <c r="K1434" s="160"/>
      <c r="L1434" s="160"/>
      <c r="M1434" s="160"/>
      <c r="N1434" s="160"/>
      <c r="O1434" s="160"/>
      <c r="P1434" s="160"/>
      <c r="Q1434" s="160"/>
      <c r="R1434" s="160"/>
      <c r="S1434" s="160"/>
      <c r="T1434" s="160"/>
      <c r="U1434" s="160"/>
      <c r="V1434" s="160"/>
      <c r="W1434" s="160"/>
      <c r="X1434" s="160"/>
      <c r="Y1434" s="151"/>
      <c r="Z1434" s="151"/>
      <c r="AA1434" s="151"/>
      <c r="AB1434" s="151"/>
      <c r="AC1434" s="151"/>
      <c r="AD1434" s="151"/>
      <c r="AE1434" s="151"/>
      <c r="AF1434" s="151"/>
      <c r="AG1434" s="151" t="s">
        <v>192</v>
      </c>
      <c r="AH1434" s="151">
        <v>0</v>
      </c>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c r="BG1434" s="151"/>
      <c r="BH1434" s="151"/>
    </row>
    <row r="1435" spans="1:60" ht="40.799999999999997" outlineLevel="1" x14ac:dyDescent="0.25">
      <c r="A1435" s="158"/>
      <c r="B1435" s="159"/>
      <c r="C1435" s="188" t="s">
        <v>899</v>
      </c>
      <c r="D1435" s="164"/>
      <c r="E1435" s="165"/>
      <c r="F1435" s="160"/>
      <c r="G1435" s="160"/>
      <c r="H1435" s="160"/>
      <c r="I1435" s="160"/>
      <c r="J1435" s="160"/>
      <c r="K1435" s="160"/>
      <c r="L1435" s="160"/>
      <c r="M1435" s="160"/>
      <c r="N1435" s="160"/>
      <c r="O1435" s="160"/>
      <c r="P1435" s="160"/>
      <c r="Q1435" s="160"/>
      <c r="R1435" s="160"/>
      <c r="S1435" s="160"/>
      <c r="T1435" s="160"/>
      <c r="U1435" s="160"/>
      <c r="V1435" s="160"/>
      <c r="W1435" s="160"/>
      <c r="X1435" s="160"/>
      <c r="Y1435" s="151"/>
      <c r="Z1435" s="151"/>
      <c r="AA1435" s="151"/>
      <c r="AB1435" s="151"/>
      <c r="AC1435" s="151"/>
      <c r="AD1435" s="151"/>
      <c r="AE1435" s="151"/>
      <c r="AF1435" s="151"/>
      <c r="AG1435" s="151" t="s">
        <v>192</v>
      </c>
      <c r="AH1435" s="151">
        <v>0</v>
      </c>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row>
    <row r="1436" spans="1:60" outlineLevel="1" x14ac:dyDescent="0.25">
      <c r="A1436" s="158"/>
      <c r="B1436" s="159"/>
      <c r="C1436" s="188" t="s">
        <v>636</v>
      </c>
      <c r="D1436" s="164"/>
      <c r="E1436" s="165">
        <v>1.5</v>
      </c>
      <c r="F1436" s="160"/>
      <c r="G1436" s="160"/>
      <c r="H1436" s="160"/>
      <c r="I1436" s="160"/>
      <c r="J1436" s="160"/>
      <c r="K1436" s="160"/>
      <c r="L1436" s="160"/>
      <c r="M1436" s="160"/>
      <c r="N1436" s="160"/>
      <c r="O1436" s="160"/>
      <c r="P1436" s="160"/>
      <c r="Q1436" s="160"/>
      <c r="R1436" s="160"/>
      <c r="S1436" s="160"/>
      <c r="T1436" s="160"/>
      <c r="U1436" s="160"/>
      <c r="V1436" s="160"/>
      <c r="W1436" s="160"/>
      <c r="X1436" s="160"/>
      <c r="Y1436" s="151"/>
      <c r="Z1436" s="151"/>
      <c r="AA1436" s="151"/>
      <c r="AB1436" s="151"/>
      <c r="AC1436" s="151"/>
      <c r="AD1436" s="151"/>
      <c r="AE1436" s="151"/>
      <c r="AF1436" s="151"/>
      <c r="AG1436" s="151" t="s">
        <v>192</v>
      </c>
      <c r="AH1436" s="151">
        <v>0</v>
      </c>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row>
    <row r="1437" spans="1:60" outlineLevel="1" x14ac:dyDescent="0.25">
      <c r="A1437" s="158"/>
      <c r="B1437" s="159"/>
      <c r="C1437" s="188" t="s">
        <v>637</v>
      </c>
      <c r="D1437" s="164"/>
      <c r="E1437" s="165">
        <v>1.5</v>
      </c>
      <c r="F1437" s="160"/>
      <c r="G1437" s="160"/>
      <c r="H1437" s="160"/>
      <c r="I1437" s="160"/>
      <c r="J1437" s="160"/>
      <c r="K1437" s="160"/>
      <c r="L1437" s="160"/>
      <c r="M1437" s="160"/>
      <c r="N1437" s="160"/>
      <c r="O1437" s="160"/>
      <c r="P1437" s="160"/>
      <c r="Q1437" s="160"/>
      <c r="R1437" s="160"/>
      <c r="S1437" s="160"/>
      <c r="T1437" s="160"/>
      <c r="U1437" s="160"/>
      <c r="V1437" s="160"/>
      <c r="W1437" s="160"/>
      <c r="X1437" s="160"/>
      <c r="Y1437" s="151"/>
      <c r="Z1437" s="151"/>
      <c r="AA1437" s="151"/>
      <c r="AB1437" s="151"/>
      <c r="AC1437" s="151"/>
      <c r="AD1437" s="151"/>
      <c r="AE1437" s="151"/>
      <c r="AF1437" s="151"/>
      <c r="AG1437" s="151" t="s">
        <v>192</v>
      </c>
      <c r="AH1437" s="151">
        <v>0</v>
      </c>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row>
    <row r="1438" spans="1:60" outlineLevel="1" x14ac:dyDescent="0.25">
      <c r="A1438" s="158"/>
      <c r="B1438" s="159"/>
      <c r="C1438" s="188" t="s">
        <v>638</v>
      </c>
      <c r="D1438" s="164"/>
      <c r="E1438" s="165">
        <v>1.5</v>
      </c>
      <c r="F1438" s="160"/>
      <c r="G1438" s="160"/>
      <c r="H1438" s="160"/>
      <c r="I1438" s="160"/>
      <c r="J1438" s="160"/>
      <c r="K1438" s="160"/>
      <c r="L1438" s="160"/>
      <c r="M1438" s="160"/>
      <c r="N1438" s="160"/>
      <c r="O1438" s="160"/>
      <c r="P1438" s="160"/>
      <c r="Q1438" s="160"/>
      <c r="R1438" s="160"/>
      <c r="S1438" s="160"/>
      <c r="T1438" s="160"/>
      <c r="U1438" s="160"/>
      <c r="V1438" s="160"/>
      <c r="W1438" s="160"/>
      <c r="X1438" s="160"/>
      <c r="Y1438" s="151"/>
      <c r="Z1438" s="151"/>
      <c r="AA1438" s="151"/>
      <c r="AB1438" s="151"/>
      <c r="AC1438" s="151"/>
      <c r="AD1438" s="151"/>
      <c r="AE1438" s="151"/>
      <c r="AF1438" s="151"/>
      <c r="AG1438" s="151" t="s">
        <v>192</v>
      </c>
      <c r="AH1438" s="151">
        <v>0</v>
      </c>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c r="BG1438" s="151"/>
      <c r="BH1438" s="151"/>
    </row>
    <row r="1439" spans="1:60" outlineLevel="1" x14ac:dyDescent="0.25">
      <c r="A1439" s="158"/>
      <c r="B1439" s="159"/>
      <c r="C1439" s="195" t="s">
        <v>400</v>
      </c>
      <c r="D1439" s="193"/>
      <c r="E1439" s="194">
        <v>4.5</v>
      </c>
      <c r="F1439" s="160"/>
      <c r="G1439" s="160"/>
      <c r="H1439" s="160"/>
      <c r="I1439" s="160"/>
      <c r="J1439" s="160"/>
      <c r="K1439" s="160"/>
      <c r="L1439" s="160"/>
      <c r="M1439" s="160"/>
      <c r="N1439" s="160"/>
      <c r="O1439" s="160"/>
      <c r="P1439" s="160"/>
      <c r="Q1439" s="160"/>
      <c r="R1439" s="160"/>
      <c r="S1439" s="160"/>
      <c r="T1439" s="160"/>
      <c r="U1439" s="160"/>
      <c r="V1439" s="160"/>
      <c r="W1439" s="160"/>
      <c r="X1439" s="160"/>
      <c r="Y1439" s="151"/>
      <c r="Z1439" s="151"/>
      <c r="AA1439" s="151"/>
      <c r="AB1439" s="151"/>
      <c r="AC1439" s="151"/>
      <c r="AD1439" s="151"/>
      <c r="AE1439" s="151"/>
      <c r="AF1439" s="151"/>
      <c r="AG1439" s="151" t="s">
        <v>192</v>
      </c>
      <c r="AH1439" s="151">
        <v>1</v>
      </c>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c r="BG1439" s="151"/>
      <c r="BH1439" s="151"/>
    </row>
    <row r="1440" spans="1:60" outlineLevel="1" x14ac:dyDescent="0.25">
      <c r="A1440" s="158"/>
      <c r="B1440" s="159"/>
      <c r="C1440" s="188" t="s">
        <v>900</v>
      </c>
      <c r="D1440" s="164"/>
      <c r="E1440" s="165"/>
      <c r="F1440" s="160"/>
      <c r="G1440" s="160"/>
      <c r="H1440" s="160"/>
      <c r="I1440" s="160"/>
      <c r="J1440" s="160"/>
      <c r="K1440" s="160"/>
      <c r="L1440" s="160"/>
      <c r="M1440" s="160"/>
      <c r="N1440" s="160"/>
      <c r="O1440" s="160"/>
      <c r="P1440" s="160"/>
      <c r="Q1440" s="160"/>
      <c r="R1440" s="160"/>
      <c r="S1440" s="160"/>
      <c r="T1440" s="160"/>
      <c r="U1440" s="160"/>
      <c r="V1440" s="160"/>
      <c r="W1440" s="160"/>
      <c r="X1440" s="160"/>
      <c r="Y1440" s="151"/>
      <c r="Z1440" s="151"/>
      <c r="AA1440" s="151"/>
      <c r="AB1440" s="151"/>
      <c r="AC1440" s="151"/>
      <c r="AD1440" s="151"/>
      <c r="AE1440" s="151"/>
      <c r="AF1440" s="151"/>
      <c r="AG1440" s="151" t="s">
        <v>192</v>
      </c>
      <c r="AH1440" s="151">
        <v>0</v>
      </c>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row>
    <row r="1441" spans="1:60" outlineLevel="1" x14ac:dyDescent="0.25">
      <c r="A1441" s="158"/>
      <c r="B1441" s="159"/>
      <c r="C1441" s="188" t="s">
        <v>350</v>
      </c>
      <c r="D1441" s="164"/>
      <c r="E1441" s="165"/>
      <c r="F1441" s="160"/>
      <c r="G1441" s="160"/>
      <c r="H1441" s="160"/>
      <c r="I1441" s="160"/>
      <c r="J1441" s="160"/>
      <c r="K1441" s="160"/>
      <c r="L1441" s="160"/>
      <c r="M1441" s="160"/>
      <c r="N1441" s="160"/>
      <c r="O1441" s="160"/>
      <c r="P1441" s="160"/>
      <c r="Q1441" s="160"/>
      <c r="R1441" s="160"/>
      <c r="S1441" s="160"/>
      <c r="T1441" s="160"/>
      <c r="U1441" s="160"/>
      <c r="V1441" s="160"/>
      <c r="W1441" s="160"/>
      <c r="X1441" s="160"/>
      <c r="Y1441" s="151"/>
      <c r="Z1441" s="151"/>
      <c r="AA1441" s="151"/>
      <c r="AB1441" s="151"/>
      <c r="AC1441" s="151"/>
      <c r="AD1441" s="151"/>
      <c r="AE1441" s="151"/>
      <c r="AF1441" s="151"/>
      <c r="AG1441" s="151" t="s">
        <v>192</v>
      </c>
      <c r="AH1441" s="151">
        <v>0</v>
      </c>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row>
    <row r="1442" spans="1:60" ht="20.399999999999999" outlineLevel="1" x14ac:dyDescent="0.25">
      <c r="A1442" s="158"/>
      <c r="B1442" s="159"/>
      <c r="C1442" s="188" t="s">
        <v>890</v>
      </c>
      <c r="D1442" s="164"/>
      <c r="E1442" s="165">
        <v>18.492799999999999</v>
      </c>
      <c r="F1442" s="160"/>
      <c r="G1442" s="160"/>
      <c r="H1442" s="160"/>
      <c r="I1442" s="160"/>
      <c r="J1442" s="160"/>
      <c r="K1442" s="160"/>
      <c r="L1442" s="160"/>
      <c r="M1442" s="160"/>
      <c r="N1442" s="160"/>
      <c r="O1442" s="160"/>
      <c r="P1442" s="160"/>
      <c r="Q1442" s="160"/>
      <c r="R1442" s="160"/>
      <c r="S1442" s="160"/>
      <c r="T1442" s="160"/>
      <c r="U1442" s="160"/>
      <c r="V1442" s="160"/>
      <c r="W1442" s="160"/>
      <c r="X1442" s="160"/>
      <c r="Y1442" s="151"/>
      <c r="Z1442" s="151"/>
      <c r="AA1442" s="151"/>
      <c r="AB1442" s="151"/>
      <c r="AC1442" s="151"/>
      <c r="AD1442" s="151"/>
      <c r="AE1442" s="151"/>
      <c r="AF1442" s="151"/>
      <c r="AG1442" s="151" t="s">
        <v>192</v>
      </c>
      <c r="AH1442" s="151">
        <v>0</v>
      </c>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row>
    <row r="1443" spans="1:60" outlineLevel="1" x14ac:dyDescent="0.25">
      <c r="A1443" s="158"/>
      <c r="B1443" s="159"/>
      <c r="C1443" s="188" t="s">
        <v>891</v>
      </c>
      <c r="D1443" s="164"/>
      <c r="E1443" s="165">
        <v>6.03</v>
      </c>
      <c r="F1443" s="160"/>
      <c r="G1443" s="160"/>
      <c r="H1443" s="160"/>
      <c r="I1443" s="160"/>
      <c r="J1443" s="160"/>
      <c r="K1443" s="160"/>
      <c r="L1443" s="160"/>
      <c r="M1443" s="160"/>
      <c r="N1443" s="160"/>
      <c r="O1443" s="160"/>
      <c r="P1443" s="160"/>
      <c r="Q1443" s="160"/>
      <c r="R1443" s="160"/>
      <c r="S1443" s="160"/>
      <c r="T1443" s="160"/>
      <c r="U1443" s="160"/>
      <c r="V1443" s="160"/>
      <c r="W1443" s="160"/>
      <c r="X1443" s="160"/>
      <c r="Y1443" s="151"/>
      <c r="Z1443" s="151"/>
      <c r="AA1443" s="151"/>
      <c r="AB1443" s="151"/>
      <c r="AC1443" s="151"/>
      <c r="AD1443" s="151"/>
      <c r="AE1443" s="151"/>
      <c r="AF1443" s="151"/>
      <c r="AG1443" s="151" t="s">
        <v>192</v>
      </c>
      <c r="AH1443" s="151">
        <v>0</v>
      </c>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row>
    <row r="1444" spans="1:60" outlineLevel="1" x14ac:dyDescent="0.25">
      <c r="A1444" s="158"/>
      <c r="B1444" s="159"/>
      <c r="C1444" s="188" t="s">
        <v>892</v>
      </c>
      <c r="D1444" s="164"/>
      <c r="E1444" s="165">
        <v>6.12</v>
      </c>
      <c r="F1444" s="160"/>
      <c r="G1444" s="160"/>
      <c r="H1444" s="160"/>
      <c r="I1444" s="160"/>
      <c r="J1444" s="160"/>
      <c r="K1444" s="160"/>
      <c r="L1444" s="160"/>
      <c r="M1444" s="160"/>
      <c r="N1444" s="160"/>
      <c r="O1444" s="160"/>
      <c r="P1444" s="160"/>
      <c r="Q1444" s="160"/>
      <c r="R1444" s="160"/>
      <c r="S1444" s="160"/>
      <c r="T1444" s="160"/>
      <c r="U1444" s="160"/>
      <c r="V1444" s="160"/>
      <c r="W1444" s="160"/>
      <c r="X1444" s="160"/>
      <c r="Y1444" s="151"/>
      <c r="Z1444" s="151"/>
      <c r="AA1444" s="151"/>
      <c r="AB1444" s="151"/>
      <c r="AC1444" s="151"/>
      <c r="AD1444" s="151"/>
      <c r="AE1444" s="151"/>
      <c r="AF1444" s="151"/>
      <c r="AG1444" s="151" t="s">
        <v>192</v>
      </c>
      <c r="AH1444" s="151">
        <v>0</v>
      </c>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row>
    <row r="1445" spans="1:60" x14ac:dyDescent="0.25">
      <c r="A1445" s="167" t="s">
        <v>181</v>
      </c>
      <c r="B1445" s="168" t="s">
        <v>142</v>
      </c>
      <c r="C1445" s="186" t="s">
        <v>143</v>
      </c>
      <c r="D1445" s="169"/>
      <c r="E1445" s="170"/>
      <c r="F1445" s="171"/>
      <c r="G1445" s="171">
        <f>SUMIF(AG1446:AG1465,"&lt;&gt;NOR",G1446:G1465)</f>
        <v>129388.79999999999</v>
      </c>
      <c r="H1445" s="171"/>
      <c r="I1445" s="171">
        <f>SUM(I1446:I1465)</f>
        <v>0</v>
      </c>
      <c r="J1445" s="171"/>
      <c r="K1445" s="171">
        <f>SUM(K1446:K1465)</f>
        <v>0</v>
      </c>
      <c r="L1445" s="171"/>
      <c r="M1445" s="171">
        <f>SUM(M1446:M1465)</f>
        <v>156560.44799999997</v>
      </c>
      <c r="N1445" s="171"/>
      <c r="O1445" s="171">
        <f>SUM(O1446:O1465)</f>
        <v>0.12000000000000001</v>
      </c>
      <c r="P1445" s="171"/>
      <c r="Q1445" s="171">
        <f>SUM(Q1446:Q1465)</f>
        <v>0</v>
      </c>
      <c r="R1445" s="171"/>
      <c r="S1445" s="171"/>
      <c r="T1445" s="172"/>
      <c r="U1445" s="166"/>
      <c r="V1445" s="166">
        <f>SUM(V1446:V1465)</f>
        <v>6.57</v>
      </c>
      <c r="W1445" s="166"/>
      <c r="X1445" s="166"/>
      <c r="AG1445" t="s">
        <v>182</v>
      </c>
    </row>
    <row r="1446" spans="1:60" ht="20.399999999999999" outlineLevel="1" x14ac:dyDescent="0.25">
      <c r="A1446" s="177">
        <v>128</v>
      </c>
      <c r="B1446" s="178" t="s">
        <v>901</v>
      </c>
      <c r="C1446" s="187" t="s">
        <v>902</v>
      </c>
      <c r="D1446" s="179" t="s">
        <v>237</v>
      </c>
      <c r="E1446" s="180">
        <v>67.39</v>
      </c>
      <c r="F1446" s="181">
        <v>288</v>
      </c>
      <c r="G1446" s="182">
        <f>ROUND(E1446*F1446,2)</f>
        <v>19408.32</v>
      </c>
      <c r="H1446" s="181"/>
      <c r="I1446" s="182">
        <f>ROUND(E1446*H1446,2)</f>
        <v>0</v>
      </c>
      <c r="J1446" s="181"/>
      <c r="K1446" s="182">
        <f>ROUND(E1446*J1446,2)</f>
        <v>0</v>
      </c>
      <c r="L1446" s="182">
        <v>21</v>
      </c>
      <c r="M1446" s="182">
        <f>G1446*(1+L1446/100)</f>
        <v>23484.067199999998</v>
      </c>
      <c r="N1446" s="182">
        <v>7.6999999999999996E-4</v>
      </c>
      <c r="O1446" s="182">
        <f>ROUND(E1446*N1446,2)</f>
        <v>0.05</v>
      </c>
      <c r="P1446" s="182">
        <v>0</v>
      </c>
      <c r="Q1446" s="182">
        <f>ROUND(E1446*P1446,2)</f>
        <v>0</v>
      </c>
      <c r="R1446" s="182" t="s">
        <v>903</v>
      </c>
      <c r="S1446" s="182" t="s">
        <v>185</v>
      </c>
      <c r="T1446" s="183" t="s">
        <v>185</v>
      </c>
      <c r="U1446" s="160">
        <v>9.7439999999999999E-2</v>
      </c>
      <c r="V1446" s="160">
        <f>ROUND(E1446*U1446,2)</f>
        <v>6.57</v>
      </c>
      <c r="W1446" s="160"/>
      <c r="X1446" s="160" t="s">
        <v>239</v>
      </c>
      <c r="Y1446" s="151"/>
      <c r="Z1446" s="151"/>
      <c r="AA1446" s="151"/>
      <c r="AB1446" s="151"/>
      <c r="AC1446" s="151"/>
      <c r="AD1446" s="151"/>
      <c r="AE1446" s="151"/>
      <c r="AF1446" s="151"/>
      <c r="AG1446" s="151" t="s">
        <v>240</v>
      </c>
      <c r="AH1446" s="151"/>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row>
    <row r="1447" spans="1:60" outlineLevel="1" x14ac:dyDescent="0.25">
      <c r="A1447" s="158"/>
      <c r="B1447" s="159"/>
      <c r="C1447" s="188" t="s">
        <v>350</v>
      </c>
      <c r="D1447" s="164"/>
      <c r="E1447" s="165"/>
      <c r="F1447" s="160"/>
      <c r="G1447" s="160"/>
      <c r="H1447" s="160"/>
      <c r="I1447" s="160"/>
      <c r="J1447" s="160"/>
      <c r="K1447" s="160"/>
      <c r="L1447" s="160"/>
      <c r="M1447" s="160"/>
      <c r="N1447" s="160"/>
      <c r="O1447" s="160"/>
      <c r="P1447" s="160"/>
      <c r="Q1447" s="160"/>
      <c r="R1447" s="160"/>
      <c r="S1447" s="160"/>
      <c r="T1447" s="160"/>
      <c r="U1447" s="160"/>
      <c r="V1447" s="160"/>
      <c r="W1447" s="160"/>
      <c r="X1447" s="160"/>
      <c r="Y1447" s="151"/>
      <c r="Z1447" s="151"/>
      <c r="AA1447" s="151"/>
      <c r="AB1447" s="151"/>
      <c r="AC1447" s="151"/>
      <c r="AD1447" s="151"/>
      <c r="AE1447" s="151"/>
      <c r="AF1447" s="151"/>
      <c r="AG1447" s="151" t="s">
        <v>192</v>
      </c>
      <c r="AH1447" s="151">
        <v>0</v>
      </c>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c r="BG1447" s="151"/>
      <c r="BH1447" s="151"/>
    </row>
    <row r="1448" spans="1:60" outlineLevel="1" x14ac:dyDescent="0.25">
      <c r="A1448" s="158"/>
      <c r="B1448" s="159"/>
      <c r="C1448" s="188" t="s">
        <v>395</v>
      </c>
      <c r="D1448" s="164"/>
      <c r="E1448" s="165"/>
      <c r="F1448" s="160"/>
      <c r="G1448" s="160"/>
      <c r="H1448" s="160"/>
      <c r="I1448" s="160"/>
      <c r="J1448" s="160"/>
      <c r="K1448" s="160"/>
      <c r="L1448" s="160"/>
      <c r="M1448" s="160"/>
      <c r="N1448" s="160"/>
      <c r="O1448" s="160"/>
      <c r="P1448" s="160"/>
      <c r="Q1448" s="160"/>
      <c r="R1448" s="160"/>
      <c r="S1448" s="160"/>
      <c r="T1448" s="160"/>
      <c r="U1448" s="160"/>
      <c r="V1448" s="160"/>
      <c r="W1448" s="160"/>
      <c r="X1448" s="160"/>
      <c r="Y1448" s="151"/>
      <c r="Z1448" s="151"/>
      <c r="AA1448" s="151"/>
      <c r="AB1448" s="151"/>
      <c r="AC1448" s="151"/>
      <c r="AD1448" s="151"/>
      <c r="AE1448" s="151"/>
      <c r="AF1448" s="151"/>
      <c r="AG1448" s="151" t="s">
        <v>192</v>
      </c>
      <c r="AH1448" s="151">
        <v>0</v>
      </c>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c r="BG1448" s="151"/>
      <c r="BH1448" s="151"/>
    </row>
    <row r="1449" spans="1:60" outlineLevel="1" x14ac:dyDescent="0.25">
      <c r="A1449" s="158"/>
      <c r="B1449" s="159"/>
      <c r="C1449" s="188" t="s">
        <v>462</v>
      </c>
      <c r="D1449" s="164"/>
      <c r="E1449" s="165"/>
      <c r="F1449" s="160"/>
      <c r="G1449" s="160"/>
      <c r="H1449" s="160"/>
      <c r="I1449" s="160"/>
      <c r="J1449" s="160"/>
      <c r="K1449" s="160"/>
      <c r="L1449" s="160"/>
      <c r="M1449" s="160"/>
      <c r="N1449" s="160"/>
      <c r="O1449" s="160"/>
      <c r="P1449" s="160"/>
      <c r="Q1449" s="160"/>
      <c r="R1449" s="160"/>
      <c r="S1449" s="160"/>
      <c r="T1449" s="160"/>
      <c r="U1449" s="160"/>
      <c r="V1449" s="160"/>
      <c r="W1449" s="160"/>
      <c r="X1449" s="160"/>
      <c r="Y1449" s="151"/>
      <c r="Z1449" s="151"/>
      <c r="AA1449" s="151"/>
      <c r="AB1449" s="151"/>
      <c r="AC1449" s="151"/>
      <c r="AD1449" s="151"/>
      <c r="AE1449" s="151"/>
      <c r="AF1449" s="151"/>
      <c r="AG1449" s="151" t="s">
        <v>192</v>
      </c>
      <c r="AH1449" s="151">
        <v>0</v>
      </c>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c r="BG1449" s="151"/>
      <c r="BH1449" s="151"/>
    </row>
    <row r="1450" spans="1:60" outlineLevel="1" x14ac:dyDescent="0.25">
      <c r="A1450" s="158"/>
      <c r="B1450" s="159"/>
      <c r="C1450" s="188" t="s">
        <v>463</v>
      </c>
      <c r="D1450" s="164"/>
      <c r="E1450" s="165">
        <v>16.2</v>
      </c>
      <c r="F1450" s="160"/>
      <c r="G1450" s="160"/>
      <c r="H1450" s="160"/>
      <c r="I1450" s="160"/>
      <c r="J1450" s="160"/>
      <c r="K1450" s="160"/>
      <c r="L1450" s="160"/>
      <c r="M1450" s="160"/>
      <c r="N1450" s="160"/>
      <c r="O1450" s="160"/>
      <c r="P1450" s="160"/>
      <c r="Q1450" s="160"/>
      <c r="R1450" s="160"/>
      <c r="S1450" s="160"/>
      <c r="T1450" s="160"/>
      <c r="U1450" s="160"/>
      <c r="V1450" s="160"/>
      <c r="W1450" s="160"/>
      <c r="X1450" s="160"/>
      <c r="Y1450" s="151"/>
      <c r="Z1450" s="151"/>
      <c r="AA1450" s="151"/>
      <c r="AB1450" s="151"/>
      <c r="AC1450" s="151"/>
      <c r="AD1450" s="151"/>
      <c r="AE1450" s="151"/>
      <c r="AF1450" s="151"/>
      <c r="AG1450" s="151" t="s">
        <v>192</v>
      </c>
      <c r="AH1450" s="151">
        <v>0</v>
      </c>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c r="BG1450" s="151"/>
      <c r="BH1450" s="151"/>
    </row>
    <row r="1451" spans="1:60" outlineLevel="1" x14ac:dyDescent="0.25">
      <c r="A1451" s="158"/>
      <c r="B1451" s="159"/>
      <c r="C1451" s="188" t="s">
        <v>464</v>
      </c>
      <c r="D1451" s="164"/>
      <c r="E1451" s="165">
        <v>11.4</v>
      </c>
      <c r="F1451" s="160"/>
      <c r="G1451" s="160"/>
      <c r="H1451" s="160"/>
      <c r="I1451" s="160"/>
      <c r="J1451" s="160"/>
      <c r="K1451" s="160"/>
      <c r="L1451" s="160"/>
      <c r="M1451" s="160"/>
      <c r="N1451" s="160"/>
      <c r="O1451" s="160"/>
      <c r="P1451" s="160"/>
      <c r="Q1451" s="160"/>
      <c r="R1451" s="160"/>
      <c r="S1451" s="160"/>
      <c r="T1451" s="160"/>
      <c r="U1451" s="160"/>
      <c r="V1451" s="160"/>
      <c r="W1451" s="160"/>
      <c r="X1451" s="160"/>
      <c r="Y1451" s="151"/>
      <c r="Z1451" s="151"/>
      <c r="AA1451" s="151"/>
      <c r="AB1451" s="151"/>
      <c r="AC1451" s="151"/>
      <c r="AD1451" s="151"/>
      <c r="AE1451" s="151"/>
      <c r="AF1451" s="151"/>
      <c r="AG1451" s="151" t="s">
        <v>192</v>
      </c>
      <c r="AH1451" s="151">
        <v>0</v>
      </c>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c r="BG1451" s="151"/>
      <c r="BH1451" s="151"/>
    </row>
    <row r="1452" spans="1:60" outlineLevel="1" x14ac:dyDescent="0.25">
      <c r="A1452" s="158"/>
      <c r="B1452" s="159"/>
      <c r="C1452" s="188" t="s">
        <v>465</v>
      </c>
      <c r="D1452" s="164"/>
      <c r="E1452" s="165">
        <v>20.149999999999999</v>
      </c>
      <c r="F1452" s="160"/>
      <c r="G1452" s="160"/>
      <c r="H1452" s="160"/>
      <c r="I1452" s="160"/>
      <c r="J1452" s="160"/>
      <c r="K1452" s="160"/>
      <c r="L1452" s="160"/>
      <c r="M1452" s="160"/>
      <c r="N1452" s="160"/>
      <c r="O1452" s="160"/>
      <c r="P1452" s="160"/>
      <c r="Q1452" s="160"/>
      <c r="R1452" s="160"/>
      <c r="S1452" s="160"/>
      <c r="T1452" s="160"/>
      <c r="U1452" s="160"/>
      <c r="V1452" s="160"/>
      <c r="W1452" s="160"/>
      <c r="X1452" s="160"/>
      <c r="Y1452" s="151"/>
      <c r="Z1452" s="151"/>
      <c r="AA1452" s="151"/>
      <c r="AB1452" s="151"/>
      <c r="AC1452" s="151"/>
      <c r="AD1452" s="151"/>
      <c r="AE1452" s="151"/>
      <c r="AF1452" s="151"/>
      <c r="AG1452" s="151" t="s">
        <v>192</v>
      </c>
      <c r="AH1452" s="151">
        <v>0</v>
      </c>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c r="BG1452" s="151"/>
      <c r="BH1452" s="151"/>
    </row>
    <row r="1453" spans="1:60" outlineLevel="1" x14ac:dyDescent="0.25">
      <c r="A1453" s="158"/>
      <c r="B1453" s="159"/>
      <c r="C1453" s="188" t="s">
        <v>416</v>
      </c>
      <c r="D1453" s="164"/>
      <c r="E1453" s="165">
        <v>2.54</v>
      </c>
      <c r="F1453" s="160"/>
      <c r="G1453" s="160"/>
      <c r="H1453" s="160"/>
      <c r="I1453" s="160"/>
      <c r="J1453" s="160"/>
      <c r="K1453" s="160"/>
      <c r="L1453" s="160"/>
      <c r="M1453" s="160"/>
      <c r="N1453" s="160"/>
      <c r="O1453" s="160"/>
      <c r="P1453" s="160"/>
      <c r="Q1453" s="160"/>
      <c r="R1453" s="160"/>
      <c r="S1453" s="160"/>
      <c r="T1453" s="160"/>
      <c r="U1453" s="160"/>
      <c r="V1453" s="160"/>
      <c r="W1453" s="160"/>
      <c r="X1453" s="160"/>
      <c r="Y1453" s="151"/>
      <c r="Z1453" s="151"/>
      <c r="AA1453" s="151"/>
      <c r="AB1453" s="151"/>
      <c r="AC1453" s="151"/>
      <c r="AD1453" s="151"/>
      <c r="AE1453" s="151"/>
      <c r="AF1453" s="151"/>
      <c r="AG1453" s="151" t="s">
        <v>192</v>
      </c>
      <c r="AH1453" s="151">
        <v>0</v>
      </c>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c r="BG1453" s="151"/>
      <c r="BH1453" s="151"/>
    </row>
    <row r="1454" spans="1:60" outlineLevel="1" x14ac:dyDescent="0.25">
      <c r="A1454" s="158"/>
      <c r="B1454" s="159"/>
      <c r="C1454" s="188" t="s">
        <v>904</v>
      </c>
      <c r="D1454" s="164"/>
      <c r="E1454" s="165">
        <v>17.100000000000001</v>
      </c>
      <c r="F1454" s="160"/>
      <c r="G1454" s="160"/>
      <c r="H1454" s="160"/>
      <c r="I1454" s="160"/>
      <c r="J1454" s="160"/>
      <c r="K1454" s="160"/>
      <c r="L1454" s="160"/>
      <c r="M1454" s="160"/>
      <c r="N1454" s="160"/>
      <c r="O1454" s="160"/>
      <c r="P1454" s="160"/>
      <c r="Q1454" s="160"/>
      <c r="R1454" s="160"/>
      <c r="S1454" s="160"/>
      <c r="T1454" s="160"/>
      <c r="U1454" s="160"/>
      <c r="V1454" s="160"/>
      <c r="W1454" s="160"/>
      <c r="X1454" s="160"/>
      <c r="Y1454" s="151"/>
      <c r="Z1454" s="151"/>
      <c r="AA1454" s="151"/>
      <c r="AB1454" s="151"/>
      <c r="AC1454" s="151"/>
      <c r="AD1454" s="151"/>
      <c r="AE1454" s="151"/>
      <c r="AF1454" s="151"/>
      <c r="AG1454" s="151" t="s">
        <v>192</v>
      </c>
      <c r="AH1454" s="151">
        <v>0</v>
      </c>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c r="BG1454" s="151"/>
      <c r="BH1454" s="151"/>
    </row>
    <row r="1455" spans="1:60" outlineLevel="1" x14ac:dyDescent="0.25">
      <c r="A1455" s="158"/>
      <c r="B1455" s="159"/>
      <c r="C1455" s="195" t="s">
        <v>400</v>
      </c>
      <c r="D1455" s="193"/>
      <c r="E1455" s="194">
        <v>67.39</v>
      </c>
      <c r="F1455" s="160"/>
      <c r="G1455" s="160"/>
      <c r="H1455" s="160"/>
      <c r="I1455" s="160"/>
      <c r="J1455" s="160"/>
      <c r="K1455" s="160"/>
      <c r="L1455" s="160"/>
      <c r="M1455" s="160"/>
      <c r="N1455" s="160"/>
      <c r="O1455" s="160"/>
      <c r="P1455" s="160"/>
      <c r="Q1455" s="160"/>
      <c r="R1455" s="160"/>
      <c r="S1455" s="160"/>
      <c r="T1455" s="160"/>
      <c r="U1455" s="160"/>
      <c r="V1455" s="160"/>
      <c r="W1455" s="160"/>
      <c r="X1455" s="160"/>
      <c r="Y1455" s="151"/>
      <c r="Z1455" s="151"/>
      <c r="AA1455" s="151"/>
      <c r="AB1455" s="151"/>
      <c r="AC1455" s="151"/>
      <c r="AD1455" s="151"/>
      <c r="AE1455" s="151"/>
      <c r="AF1455" s="151"/>
      <c r="AG1455" s="151" t="s">
        <v>192</v>
      </c>
      <c r="AH1455" s="151">
        <v>1</v>
      </c>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c r="BG1455" s="151"/>
      <c r="BH1455" s="151"/>
    </row>
    <row r="1456" spans="1:60" outlineLevel="1" x14ac:dyDescent="0.25">
      <c r="A1456" s="177">
        <v>129</v>
      </c>
      <c r="B1456" s="178" t="s">
        <v>905</v>
      </c>
      <c r="C1456" s="187" t="s">
        <v>906</v>
      </c>
      <c r="D1456" s="179" t="s">
        <v>907</v>
      </c>
      <c r="E1456" s="180">
        <v>67.39</v>
      </c>
      <c r="F1456" s="181">
        <v>1632</v>
      </c>
      <c r="G1456" s="182">
        <f>ROUND(E1456*F1456,2)</f>
        <v>109980.48</v>
      </c>
      <c r="H1456" s="181"/>
      <c r="I1456" s="182">
        <f>ROUND(E1456*H1456,2)</f>
        <v>0</v>
      </c>
      <c r="J1456" s="181"/>
      <c r="K1456" s="182">
        <f>ROUND(E1456*J1456,2)</f>
        <v>0</v>
      </c>
      <c r="L1456" s="182">
        <v>21</v>
      </c>
      <c r="M1456" s="182">
        <f>G1456*(1+L1456/100)</f>
        <v>133076.38079999998</v>
      </c>
      <c r="N1456" s="182">
        <v>1E-3</v>
      </c>
      <c r="O1456" s="182">
        <f>ROUND(E1456*N1456,2)</f>
        <v>7.0000000000000007E-2</v>
      </c>
      <c r="P1456" s="182">
        <v>0</v>
      </c>
      <c r="Q1456" s="182">
        <f>ROUND(E1456*P1456,2)</f>
        <v>0</v>
      </c>
      <c r="R1456" s="182"/>
      <c r="S1456" s="182" t="s">
        <v>277</v>
      </c>
      <c r="T1456" s="183" t="s">
        <v>186</v>
      </c>
      <c r="U1456" s="160">
        <v>0</v>
      </c>
      <c r="V1456" s="160">
        <f>ROUND(E1456*U1456,2)</f>
        <v>0</v>
      </c>
      <c r="W1456" s="160"/>
      <c r="X1456" s="160" t="s">
        <v>239</v>
      </c>
      <c r="Y1456" s="151"/>
      <c r="Z1456" s="151"/>
      <c r="AA1456" s="151"/>
      <c r="AB1456" s="151"/>
      <c r="AC1456" s="151"/>
      <c r="AD1456" s="151"/>
      <c r="AE1456" s="151"/>
      <c r="AF1456" s="151"/>
      <c r="AG1456" s="151" t="s">
        <v>688</v>
      </c>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c r="BG1456" s="151"/>
      <c r="BH1456" s="151"/>
    </row>
    <row r="1457" spans="1:60" outlineLevel="1" x14ac:dyDescent="0.25">
      <c r="A1457" s="158"/>
      <c r="B1457" s="159"/>
      <c r="C1457" s="188" t="s">
        <v>350</v>
      </c>
      <c r="D1457" s="164"/>
      <c r="E1457" s="165"/>
      <c r="F1457" s="160"/>
      <c r="G1457" s="160"/>
      <c r="H1457" s="160"/>
      <c r="I1457" s="160"/>
      <c r="J1457" s="160"/>
      <c r="K1457" s="160"/>
      <c r="L1457" s="160"/>
      <c r="M1457" s="160"/>
      <c r="N1457" s="160"/>
      <c r="O1457" s="160"/>
      <c r="P1457" s="160"/>
      <c r="Q1457" s="160"/>
      <c r="R1457" s="160"/>
      <c r="S1457" s="160"/>
      <c r="T1457" s="160"/>
      <c r="U1457" s="160"/>
      <c r="V1457" s="160"/>
      <c r="W1457" s="160"/>
      <c r="X1457" s="160"/>
      <c r="Y1457" s="151"/>
      <c r="Z1457" s="151"/>
      <c r="AA1457" s="151"/>
      <c r="AB1457" s="151"/>
      <c r="AC1457" s="151"/>
      <c r="AD1457" s="151"/>
      <c r="AE1457" s="151"/>
      <c r="AF1457" s="151"/>
      <c r="AG1457" s="151" t="s">
        <v>192</v>
      </c>
      <c r="AH1457" s="151">
        <v>0</v>
      </c>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c r="BG1457" s="151"/>
      <c r="BH1457" s="151"/>
    </row>
    <row r="1458" spans="1:60" outlineLevel="1" x14ac:dyDescent="0.25">
      <c r="A1458" s="158"/>
      <c r="B1458" s="159"/>
      <c r="C1458" s="188" t="s">
        <v>395</v>
      </c>
      <c r="D1458" s="164"/>
      <c r="E1458" s="165"/>
      <c r="F1458" s="160"/>
      <c r="G1458" s="160"/>
      <c r="H1458" s="160"/>
      <c r="I1458" s="160"/>
      <c r="J1458" s="160"/>
      <c r="K1458" s="160"/>
      <c r="L1458" s="160"/>
      <c r="M1458" s="160"/>
      <c r="N1458" s="160"/>
      <c r="O1458" s="160"/>
      <c r="P1458" s="160"/>
      <c r="Q1458" s="160"/>
      <c r="R1458" s="160"/>
      <c r="S1458" s="160"/>
      <c r="T1458" s="160"/>
      <c r="U1458" s="160"/>
      <c r="V1458" s="160"/>
      <c r="W1458" s="160"/>
      <c r="X1458" s="160"/>
      <c r="Y1458" s="151"/>
      <c r="Z1458" s="151"/>
      <c r="AA1458" s="151"/>
      <c r="AB1458" s="151"/>
      <c r="AC1458" s="151"/>
      <c r="AD1458" s="151"/>
      <c r="AE1458" s="151"/>
      <c r="AF1458" s="151"/>
      <c r="AG1458" s="151" t="s">
        <v>192</v>
      </c>
      <c r="AH1458" s="151">
        <v>0</v>
      </c>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c r="BG1458" s="151"/>
      <c r="BH1458" s="151"/>
    </row>
    <row r="1459" spans="1:60" outlineLevel="1" x14ac:dyDescent="0.25">
      <c r="A1459" s="158"/>
      <c r="B1459" s="159"/>
      <c r="C1459" s="188" t="s">
        <v>462</v>
      </c>
      <c r="D1459" s="164"/>
      <c r="E1459" s="165"/>
      <c r="F1459" s="160"/>
      <c r="G1459" s="160"/>
      <c r="H1459" s="160"/>
      <c r="I1459" s="160"/>
      <c r="J1459" s="160"/>
      <c r="K1459" s="160"/>
      <c r="L1459" s="160"/>
      <c r="M1459" s="160"/>
      <c r="N1459" s="160"/>
      <c r="O1459" s="160"/>
      <c r="P1459" s="160"/>
      <c r="Q1459" s="160"/>
      <c r="R1459" s="160"/>
      <c r="S1459" s="160"/>
      <c r="T1459" s="160"/>
      <c r="U1459" s="160"/>
      <c r="V1459" s="160"/>
      <c r="W1459" s="160"/>
      <c r="X1459" s="160"/>
      <c r="Y1459" s="151"/>
      <c r="Z1459" s="151"/>
      <c r="AA1459" s="151"/>
      <c r="AB1459" s="151"/>
      <c r="AC1459" s="151"/>
      <c r="AD1459" s="151"/>
      <c r="AE1459" s="151"/>
      <c r="AF1459" s="151"/>
      <c r="AG1459" s="151" t="s">
        <v>192</v>
      </c>
      <c r="AH1459" s="151">
        <v>0</v>
      </c>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c r="BG1459" s="151"/>
      <c r="BH1459" s="151"/>
    </row>
    <row r="1460" spans="1:60" outlineLevel="1" x14ac:dyDescent="0.25">
      <c r="A1460" s="158"/>
      <c r="B1460" s="159"/>
      <c r="C1460" s="188" t="s">
        <v>463</v>
      </c>
      <c r="D1460" s="164"/>
      <c r="E1460" s="165">
        <v>16.2</v>
      </c>
      <c r="F1460" s="160"/>
      <c r="G1460" s="160"/>
      <c r="H1460" s="160"/>
      <c r="I1460" s="160"/>
      <c r="J1460" s="160"/>
      <c r="K1460" s="160"/>
      <c r="L1460" s="160"/>
      <c r="M1460" s="160"/>
      <c r="N1460" s="160"/>
      <c r="O1460" s="160"/>
      <c r="P1460" s="160"/>
      <c r="Q1460" s="160"/>
      <c r="R1460" s="160"/>
      <c r="S1460" s="160"/>
      <c r="T1460" s="160"/>
      <c r="U1460" s="160"/>
      <c r="V1460" s="160"/>
      <c r="W1460" s="160"/>
      <c r="X1460" s="160"/>
      <c r="Y1460" s="151"/>
      <c r="Z1460" s="151"/>
      <c r="AA1460" s="151"/>
      <c r="AB1460" s="151"/>
      <c r="AC1460" s="151"/>
      <c r="AD1460" s="151"/>
      <c r="AE1460" s="151"/>
      <c r="AF1460" s="151"/>
      <c r="AG1460" s="151" t="s">
        <v>192</v>
      </c>
      <c r="AH1460" s="151">
        <v>0</v>
      </c>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c r="BG1460" s="151"/>
      <c r="BH1460" s="151"/>
    </row>
    <row r="1461" spans="1:60" outlineLevel="1" x14ac:dyDescent="0.25">
      <c r="A1461" s="158"/>
      <c r="B1461" s="159"/>
      <c r="C1461" s="188" t="s">
        <v>464</v>
      </c>
      <c r="D1461" s="164"/>
      <c r="E1461" s="165">
        <v>11.4</v>
      </c>
      <c r="F1461" s="160"/>
      <c r="G1461" s="160"/>
      <c r="H1461" s="160"/>
      <c r="I1461" s="160"/>
      <c r="J1461" s="160"/>
      <c r="K1461" s="160"/>
      <c r="L1461" s="160"/>
      <c r="M1461" s="160"/>
      <c r="N1461" s="160"/>
      <c r="O1461" s="160"/>
      <c r="P1461" s="160"/>
      <c r="Q1461" s="160"/>
      <c r="R1461" s="160"/>
      <c r="S1461" s="160"/>
      <c r="T1461" s="160"/>
      <c r="U1461" s="160"/>
      <c r="V1461" s="160"/>
      <c r="W1461" s="160"/>
      <c r="X1461" s="160"/>
      <c r="Y1461" s="151"/>
      <c r="Z1461" s="151"/>
      <c r="AA1461" s="151"/>
      <c r="AB1461" s="151"/>
      <c r="AC1461" s="151"/>
      <c r="AD1461" s="151"/>
      <c r="AE1461" s="151"/>
      <c r="AF1461" s="151"/>
      <c r="AG1461" s="151" t="s">
        <v>192</v>
      </c>
      <c r="AH1461" s="151">
        <v>0</v>
      </c>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c r="BG1461" s="151"/>
      <c r="BH1461" s="151"/>
    </row>
    <row r="1462" spans="1:60" outlineLevel="1" x14ac:dyDescent="0.25">
      <c r="A1462" s="158"/>
      <c r="B1462" s="159"/>
      <c r="C1462" s="188" t="s">
        <v>465</v>
      </c>
      <c r="D1462" s="164"/>
      <c r="E1462" s="165">
        <v>20.149999999999999</v>
      </c>
      <c r="F1462" s="160"/>
      <c r="G1462" s="160"/>
      <c r="H1462" s="160"/>
      <c r="I1462" s="160"/>
      <c r="J1462" s="160"/>
      <c r="K1462" s="160"/>
      <c r="L1462" s="160"/>
      <c r="M1462" s="160"/>
      <c r="N1462" s="160"/>
      <c r="O1462" s="160"/>
      <c r="P1462" s="160"/>
      <c r="Q1462" s="160"/>
      <c r="R1462" s="160"/>
      <c r="S1462" s="160"/>
      <c r="T1462" s="160"/>
      <c r="U1462" s="160"/>
      <c r="V1462" s="160"/>
      <c r="W1462" s="160"/>
      <c r="X1462" s="160"/>
      <c r="Y1462" s="151"/>
      <c r="Z1462" s="151"/>
      <c r="AA1462" s="151"/>
      <c r="AB1462" s="151"/>
      <c r="AC1462" s="151"/>
      <c r="AD1462" s="151"/>
      <c r="AE1462" s="151"/>
      <c r="AF1462" s="151"/>
      <c r="AG1462" s="151" t="s">
        <v>192</v>
      </c>
      <c r="AH1462" s="151">
        <v>0</v>
      </c>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c r="BG1462" s="151"/>
      <c r="BH1462" s="151"/>
    </row>
    <row r="1463" spans="1:60" outlineLevel="1" x14ac:dyDescent="0.25">
      <c r="A1463" s="158"/>
      <c r="B1463" s="159"/>
      <c r="C1463" s="188" t="s">
        <v>416</v>
      </c>
      <c r="D1463" s="164"/>
      <c r="E1463" s="165">
        <v>2.54</v>
      </c>
      <c r="F1463" s="160"/>
      <c r="G1463" s="160"/>
      <c r="H1463" s="160"/>
      <c r="I1463" s="160"/>
      <c r="J1463" s="160"/>
      <c r="K1463" s="160"/>
      <c r="L1463" s="160"/>
      <c r="M1463" s="160"/>
      <c r="N1463" s="160"/>
      <c r="O1463" s="160"/>
      <c r="P1463" s="160"/>
      <c r="Q1463" s="160"/>
      <c r="R1463" s="160"/>
      <c r="S1463" s="160"/>
      <c r="T1463" s="160"/>
      <c r="U1463" s="160"/>
      <c r="V1463" s="160"/>
      <c r="W1463" s="160"/>
      <c r="X1463" s="160"/>
      <c r="Y1463" s="151"/>
      <c r="Z1463" s="151"/>
      <c r="AA1463" s="151"/>
      <c r="AB1463" s="151"/>
      <c r="AC1463" s="151"/>
      <c r="AD1463" s="151"/>
      <c r="AE1463" s="151"/>
      <c r="AF1463" s="151"/>
      <c r="AG1463" s="151" t="s">
        <v>192</v>
      </c>
      <c r="AH1463" s="151">
        <v>0</v>
      </c>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c r="BG1463" s="151"/>
      <c r="BH1463" s="151"/>
    </row>
    <row r="1464" spans="1:60" outlineLevel="1" x14ac:dyDescent="0.25">
      <c r="A1464" s="158"/>
      <c r="B1464" s="159"/>
      <c r="C1464" s="188" t="s">
        <v>904</v>
      </c>
      <c r="D1464" s="164"/>
      <c r="E1464" s="165">
        <v>17.100000000000001</v>
      </c>
      <c r="F1464" s="160"/>
      <c r="G1464" s="160"/>
      <c r="H1464" s="160"/>
      <c r="I1464" s="160"/>
      <c r="J1464" s="160"/>
      <c r="K1464" s="160"/>
      <c r="L1464" s="160"/>
      <c r="M1464" s="160"/>
      <c r="N1464" s="160"/>
      <c r="O1464" s="160"/>
      <c r="P1464" s="160"/>
      <c r="Q1464" s="160"/>
      <c r="R1464" s="160"/>
      <c r="S1464" s="160"/>
      <c r="T1464" s="160"/>
      <c r="U1464" s="160"/>
      <c r="V1464" s="160"/>
      <c r="W1464" s="160"/>
      <c r="X1464" s="160"/>
      <c r="Y1464" s="151"/>
      <c r="Z1464" s="151"/>
      <c r="AA1464" s="151"/>
      <c r="AB1464" s="151"/>
      <c r="AC1464" s="151"/>
      <c r="AD1464" s="151"/>
      <c r="AE1464" s="151"/>
      <c r="AF1464" s="151"/>
      <c r="AG1464" s="151" t="s">
        <v>192</v>
      </c>
      <c r="AH1464" s="151">
        <v>0</v>
      </c>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c r="BG1464" s="151"/>
      <c r="BH1464" s="151"/>
    </row>
    <row r="1465" spans="1:60" outlineLevel="1" x14ac:dyDescent="0.25">
      <c r="A1465" s="158"/>
      <c r="B1465" s="159"/>
      <c r="C1465" s="195" t="s">
        <v>400</v>
      </c>
      <c r="D1465" s="193"/>
      <c r="E1465" s="194">
        <v>67.39</v>
      </c>
      <c r="F1465" s="160"/>
      <c r="G1465" s="160"/>
      <c r="H1465" s="160"/>
      <c r="I1465" s="160"/>
      <c r="J1465" s="160"/>
      <c r="K1465" s="160"/>
      <c r="L1465" s="160"/>
      <c r="M1465" s="160"/>
      <c r="N1465" s="160"/>
      <c r="O1465" s="160"/>
      <c r="P1465" s="160"/>
      <c r="Q1465" s="160"/>
      <c r="R1465" s="160"/>
      <c r="S1465" s="160"/>
      <c r="T1465" s="160"/>
      <c r="U1465" s="160"/>
      <c r="V1465" s="160"/>
      <c r="W1465" s="160"/>
      <c r="X1465" s="160"/>
      <c r="Y1465" s="151"/>
      <c r="Z1465" s="151"/>
      <c r="AA1465" s="151"/>
      <c r="AB1465" s="151"/>
      <c r="AC1465" s="151"/>
      <c r="AD1465" s="151"/>
      <c r="AE1465" s="151"/>
      <c r="AF1465" s="151"/>
      <c r="AG1465" s="151" t="s">
        <v>192</v>
      </c>
      <c r="AH1465" s="151">
        <v>1</v>
      </c>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row>
    <row r="1466" spans="1:60" x14ac:dyDescent="0.25">
      <c r="A1466" s="3"/>
      <c r="B1466" s="4"/>
      <c r="C1466" s="189"/>
      <c r="D1466" s="6"/>
      <c r="E1466" s="3"/>
      <c r="F1466" s="3"/>
      <c r="G1466" s="3"/>
      <c r="H1466" s="3"/>
      <c r="I1466" s="3"/>
      <c r="J1466" s="3"/>
      <c r="K1466" s="3"/>
      <c r="L1466" s="3"/>
      <c r="M1466" s="3"/>
      <c r="N1466" s="3"/>
      <c r="O1466" s="3"/>
      <c r="P1466" s="3"/>
      <c r="Q1466" s="3"/>
      <c r="R1466" s="3"/>
      <c r="S1466" s="3"/>
      <c r="T1466" s="3"/>
      <c r="U1466" s="3"/>
      <c r="V1466" s="3"/>
      <c r="W1466" s="3"/>
      <c r="X1466" s="3"/>
      <c r="AE1466">
        <v>15</v>
      </c>
      <c r="AF1466">
        <v>21</v>
      </c>
      <c r="AG1466" t="s">
        <v>168</v>
      </c>
    </row>
    <row r="1467" spans="1:60" x14ac:dyDescent="0.25">
      <c r="A1467" s="154"/>
      <c r="B1467" s="155" t="s">
        <v>29</v>
      </c>
      <c r="C1467" s="190"/>
      <c r="D1467" s="156"/>
      <c r="E1467" s="157"/>
      <c r="F1467" s="157"/>
      <c r="G1467" s="185">
        <f>G8+G64+G263+G326+G355+G372+G422+G433+G721+G1211+G1300+G1406+G1445</f>
        <v>2258283.09</v>
      </c>
      <c r="H1467" s="3"/>
      <c r="I1467" s="3"/>
      <c r="J1467" s="3"/>
      <c r="K1467" s="3"/>
      <c r="L1467" s="3"/>
      <c r="M1467" s="3"/>
      <c r="N1467" s="3"/>
      <c r="O1467" s="3"/>
      <c r="P1467" s="3"/>
      <c r="Q1467" s="3"/>
      <c r="R1467" s="3"/>
      <c r="S1467" s="3"/>
      <c r="T1467" s="3"/>
      <c r="U1467" s="3"/>
      <c r="V1467" s="3"/>
      <c r="W1467" s="3"/>
      <c r="X1467" s="3"/>
      <c r="AE1467">
        <f>SUMIF(L7:L1465,AE1466,G7:G1465)</f>
        <v>0</v>
      </c>
      <c r="AF1467">
        <f>SUMIF(L7:L1465,AF1466,G7:G1465)</f>
        <v>2258283.0899999994</v>
      </c>
      <c r="AG1467" t="s">
        <v>233</v>
      </c>
    </row>
    <row r="1468" spans="1:60" x14ac:dyDescent="0.25">
      <c r="C1468" s="191"/>
      <c r="D1468" s="10"/>
      <c r="AG1468" t="s">
        <v>234</v>
      </c>
    </row>
    <row r="1469" spans="1:60" x14ac:dyDescent="0.25">
      <c r="D1469" s="10"/>
    </row>
    <row r="1470" spans="1:60" x14ac:dyDescent="0.25">
      <c r="D1470" s="10"/>
    </row>
    <row r="1471" spans="1:60" x14ac:dyDescent="0.25">
      <c r="D1471" s="10"/>
    </row>
    <row r="1472" spans="1:60"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cBe+oC3W3Jjmbw3b1n294hVWuz0GxPG3PMhNDTgmCoFwrN3VKuuQXHjSdA7805aNtVVX9v++Acg4E/EkrnVN1Q==" saltValue="PV228d9CTmbUf2UouScCzQ==" spinCount="100000" sheet="1"/>
  <mergeCells count="481">
    <mergeCell ref="C1409:G1409"/>
    <mergeCell ref="C1393:G1393"/>
    <mergeCell ref="C1394:G1394"/>
    <mergeCell ref="C1395:G1395"/>
    <mergeCell ref="C1397:G1397"/>
    <mergeCell ref="C1402:G1402"/>
    <mergeCell ref="C1408:G1408"/>
    <mergeCell ref="C1383:G1383"/>
    <mergeCell ref="C1385:G1385"/>
    <mergeCell ref="C1386:G1386"/>
    <mergeCell ref="C1387:G1387"/>
    <mergeCell ref="C1389:G1389"/>
    <mergeCell ref="C1392:G1392"/>
    <mergeCell ref="C1374:G1374"/>
    <mergeCell ref="C1375:G1375"/>
    <mergeCell ref="C1377:G1377"/>
    <mergeCell ref="C1379:G1379"/>
    <mergeCell ref="C1380:G1380"/>
    <mergeCell ref="C1381:G1381"/>
    <mergeCell ref="C1364:G1364"/>
    <mergeCell ref="C1366:G1366"/>
    <mergeCell ref="C1367:G1367"/>
    <mergeCell ref="C1368:G1368"/>
    <mergeCell ref="C1370:G1370"/>
    <mergeCell ref="C1372:G1372"/>
    <mergeCell ref="C1354:G1354"/>
    <mergeCell ref="C1356:G1356"/>
    <mergeCell ref="C1358:G1358"/>
    <mergeCell ref="C1360:G1360"/>
    <mergeCell ref="C1361:G1361"/>
    <mergeCell ref="C1362:G1362"/>
    <mergeCell ref="C1346:G1346"/>
    <mergeCell ref="C1347:G1347"/>
    <mergeCell ref="C1348:G1348"/>
    <mergeCell ref="C1350:G1350"/>
    <mergeCell ref="C1352:G1352"/>
    <mergeCell ref="C1353:G1353"/>
    <mergeCell ref="C1337:G1337"/>
    <mergeCell ref="C1338:G1338"/>
    <mergeCell ref="C1340:G1340"/>
    <mergeCell ref="C1342:G1342"/>
    <mergeCell ref="C1343:G1343"/>
    <mergeCell ref="C1345:G1345"/>
    <mergeCell ref="C1329:G1329"/>
    <mergeCell ref="C1330:G1330"/>
    <mergeCell ref="C1331:G1331"/>
    <mergeCell ref="C1332:G1332"/>
    <mergeCell ref="C1334:G1334"/>
    <mergeCell ref="C1336:G1336"/>
    <mergeCell ref="C1319:G1319"/>
    <mergeCell ref="C1321:G1321"/>
    <mergeCell ref="C1323:G1323"/>
    <mergeCell ref="C1324:G1324"/>
    <mergeCell ref="C1325:G1325"/>
    <mergeCell ref="C1327:G1327"/>
    <mergeCell ref="C1313:G1313"/>
    <mergeCell ref="C1314:G1314"/>
    <mergeCell ref="C1315:G1315"/>
    <mergeCell ref="C1316:G1316"/>
    <mergeCell ref="C1317:G1317"/>
    <mergeCell ref="C1318:G1318"/>
    <mergeCell ref="C1302:G1302"/>
    <mergeCell ref="C1304:G1304"/>
    <mergeCell ref="C1306:G1306"/>
    <mergeCell ref="C1308:G1308"/>
    <mergeCell ref="C1310:G1310"/>
    <mergeCell ref="C1312:G1312"/>
    <mergeCell ref="C1287:G1287"/>
    <mergeCell ref="C1288:G1288"/>
    <mergeCell ref="C1289:G1289"/>
    <mergeCell ref="C1291:G1291"/>
    <mergeCell ref="C1296:G1296"/>
    <mergeCell ref="C1301:G1301"/>
    <mergeCell ref="C1280:G1280"/>
    <mergeCell ref="C1281:G1281"/>
    <mergeCell ref="C1282:G1282"/>
    <mergeCell ref="C1284:G1284"/>
    <mergeCell ref="C1285:G1285"/>
    <mergeCell ref="C1286:G1286"/>
    <mergeCell ref="C1271:G1271"/>
    <mergeCell ref="C1272:G1272"/>
    <mergeCell ref="C1274:G1274"/>
    <mergeCell ref="C1276:G1276"/>
    <mergeCell ref="C1277:G1277"/>
    <mergeCell ref="C1278:G1278"/>
    <mergeCell ref="C1261:G1261"/>
    <mergeCell ref="C1263:G1263"/>
    <mergeCell ref="C1265:G1265"/>
    <mergeCell ref="C1266:G1266"/>
    <mergeCell ref="C1268:G1268"/>
    <mergeCell ref="C1269:G1269"/>
    <mergeCell ref="C1253:G1253"/>
    <mergeCell ref="C1254:G1254"/>
    <mergeCell ref="C1255:G1255"/>
    <mergeCell ref="C1257:G1257"/>
    <mergeCell ref="C1258:G1258"/>
    <mergeCell ref="C1260:G1260"/>
    <mergeCell ref="C1243:G1243"/>
    <mergeCell ref="C1245:G1245"/>
    <mergeCell ref="C1246:G1246"/>
    <mergeCell ref="C1248:G1248"/>
    <mergeCell ref="C1249:G1249"/>
    <mergeCell ref="C1251:G1251"/>
    <mergeCell ref="C1234:G1234"/>
    <mergeCell ref="C1235:G1235"/>
    <mergeCell ref="C1237:G1237"/>
    <mergeCell ref="C1238:G1238"/>
    <mergeCell ref="C1240:G1240"/>
    <mergeCell ref="C1242:G1242"/>
    <mergeCell ref="C1225:G1225"/>
    <mergeCell ref="C1226:G1226"/>
    <mergeCell ref="C1227:G1227"/>
    <mergeCell ref="C1229:G1229"/>
    <mergeCell ref="C1231:G1231"/>
    <mergeCell ref="C1232:G1232"/>
    <mergeCell ref="C1217:G1217"/>
    <mergeCell ref="C1219:G1219"/>
    <mergeCell ref="C1220:G1220"/>
    <mergeCell ref="C1221:G1221"/>
    <mergeCell ref="C1222:G1222"/>
    <mergeCell ref="C1224:G1224"/>
    <mergeCell ref="C1202:G1202"/>
    <mergeCell ref="C1207:G1207"/>
    <mergeCell ref="C1212:G1212"/>
    <mergeCell ref="C1213:G1213"/>
    <mergeCell ref="C1214:G1214"/>
    <mergeCell ref="C1215:G1215"/>
    <mergeCell ref="C1193:G1193"/>
    <mergeCell ref="C1194:G1194"/>
    <mergeCell ref="C1196:G1196"/>
    <mergeCell ref="C1198:G1198"/>
    <mergeCell ref="C1199:G1199"/>
    <mergeCell ref="C1200:G1200"/>
    <mergeCell ref="C1186:G1186"/>
    <mergeCell ref="C1187:G1187"/>
    <mergeCell ref="C1188:G1188"/>
    <mergeCell ref="C1189:G1189"/>
    <mergeCell ref="C1190:G1190"/>
    <mergeCell ref="C1192:G1192"/>
    <mergeCell ref="C1176:G1176"/>
    <mergeCell ref="C1178:G1178"/>
    <mergeCell ref="C1180:G1180"/>
    <mergeCell ref="C1182:G1182"/>
    <mergeCell ref="C1183:G1183"/>
    <mergeCell ref="C1184:G1184"/>
    <mergeCell ref="C1168:G1168"/>
    <mergeCell ref="C1169:G1169"/>
    <mergeCell ref="C1170:G1170"/>
    <mergeCell ref="C1172:G1172"/>
    <mergeCell ref="C1173:G1173"/>
    <mergeCell ref="C1174:G1174"/>
    <mergeCell ref="C1159:G1159"/>
    <mergeCell ref="C1161:G1161"/>
    <mergeCell ref="C1163:G1163"/>
    <mergeCell ref="C1164:G1164"/>
    <mergeCell ref="C1165:G1165"/>
    <mergeCell ref="C1166:G1166"/>
    <mergeCell ref="C1152:G1152"/>
    <mergeCell ref="C1153:G1153"/>
    <mergeCell ref="C1154:G1154"/>
    <mergeCell ref="C1156:G1156"/>
    <mergeCell ref="C1157:G1157"/>
    <mergeCell ref="C1158:G1158"/>
    <mergeCell ref="C1144:G1144"/>
    <mergeCell ref="C1146:G1146"/>
    <mergeCell ref="C1147:G1147"/>
    <mergeCell ref="C1148:G1148"/>
    <mergeCell ref="C1149:G1149"/>
    <mergeCell ref="C1151:G1151"/>
    <mergeCell ref="C1136:G1136"/>
    <mergeCell ref="C1137:G1137"/>
    <mergeCell ref="C1139:G1139"/>
    <mergeCell ref="C1140:G1140"/>
    <mergeCell ref="C1141:G1141"/>
    <mergeCell ref="C1142:G1142"/>
    <mergeCell ref="C1128:G1128"/>
    <mergeCell ref="C1129:G1129"/>
    <mergeCell ref="C1131:G1131"/>
    <mergeCell ref="C1132:G1132"/>
    <mergeCell ref="C1134:G1134"/>
    <mergeCell ref="C1135:G1135"/>
    <mergeCell ref="C1120:G1120"/>
    <mergeCell ref="C1121:G1121"/>
    <mergeCell ref="C1122:G1122"/>
    <mergeCell ref="C1123:G1123"/>
    <mergeCell ref="C1124:G1124"/>
    <mergeCell ref="C1126:G1126"/>
    <mergeCell ref="C1110:G1110"/>
    <mergeCell ref="C1112:G1112"/>
    <mergeCell ref="C1114:G1114"/>
    <mergeCell ref="C1115:G1115"/>
    <mergeCell ref="C1117:G1117"/>
    <mergeCell ref="C1118:G1118"/>
    <mergeCell ref="C1101:G1101"/>
    <mergeCell ref="C1102:G1102"/>
    <mergeCell ref="C1103:G1103"/>
    <mergeCell ref="C1105:G1105"/>
    <mergeCell ref="C1107:G1107"/>
    <mergeCell ref="C1108:G1108"/>
    <mergeCell ref="C1091:G1091"/>
    <mergeCell ref="C1093:G1093"/>
    <mergeCell ref="C1095:G1095"/>
    <mergeCell ref="C1096:G1096"/>
    <mergeCell ref="C1098:G1098"/>
    <mergeCell ref="C1099:G1099"/>
    <mergeCell ref="C1082:G1082"/>
    <mergeCell ref="C1083:G1083"/>
    <mergeCell ref="C1084:G1084"/>
    <mergeCell ref="C1086:G1086"/>
    <mergeCell ref="C1088:G1088"/>
    <mergeCell ref="C1089:G1089"/>
    <mergeCell ref="C1073:G1073"/>
    <mergeCell ref="C1075:G1075"/>
    <mergeCell ref="C1076:G1076"/>
    <mergeCell ref="C1078:G1078"/>
    <mergeCell ref="C1079:G1079"/>
    <mergeCell ref="C1081:G1081"/>
    <mergeCell ref="C1063:G1063"/>
    <mergeCell ref="C1064:G1064"/>
    <mergeCell ref="C1066:G1066"/>
    <mergeCell ref="C1068:G1068"/>
    <mergeCell ref="C1069:G1069"/>
    <mergeCell ref="C1071:G1071"/>
    <mergeCell ref="C1055:G1055"/>
    <mergeCell ref="C1056:G1056"/>
    <mergeCell ref="C1058:G1058"/>
    <mergeCell ref="C1059:G1059"/>
    <mergeCell ref="C1061:G1061"/>
    <mergeCell ref="C1062:G1062"/>
    <mergeCell ref="C1046:G1046"/>
    <mergeCell ref="C1047:G1047"/>
    <mergeCell ref="C1049:G1049"/>
    <mergeCell ref="C1051:G1051"/>
    <mergeCell ref="C1053:G1053"/>
    <mergeCell ref="C1054:G1054"/>
    <mergeCell ref="C1037:G1037"/>
    <mergeCell ref="C1039:G1039"/>
    <mergeCell ref="C1040:G1040"/>
    <mergeCell ref="C1041:G1041"/>
    <mergeCell ref="C1042:G1042"/>
    <mergeCell ref="C1044:G1044"/>
    <mergeCell ref="C1029:G1029"/>
    <mergeCell ref="C1031:G1031"/>
    <mergeCell ref="C1032:G1032"/>
    <mergeCell ref="C1033:G1033"/>
    <mergeCell ref="C1034:G1034"/>
    <mergeCell ref="C1036:G1036"/>
    <mergeCell ref="C1019:G1019"/>
    <mergeCell ref="C1020:G1020"/>
    <mergeCell ref="C1022:G1022"/>
    <mergeCell ref="C1024:G1024"/>
    <mergeCell ref="C1025:G1025"/>
    <mergeCell ref="C1027:G1027"/>
    <mergeCell ref="C1009:G1009"/>
    <mergeCell ref="C1011:G1011"/>
    <mergeCell ref="C1013:G1013"/>
    <mergeCell ref="C1014:G1014"/>
    <mergeCell ref="C1016:G1016"/>
    <mergeCell ref="C1017:G1017"/>
    <mergeCell ref="C999:G999"/>
    <mergeCell ref="C1001:G1001"/>
    <mergeCell ref="C1002:G1002"/>
    <mergeCell ref="C1004:G1004"/>
    <mergeCell ref="C1006:G1006"/>
    <mergeCell ref="C1007:G1007"/>
    <mergeCell ref="C991:G991"/>
    <mergeCell ref="C992:G992"/>
    <mergeCell ref="C994:G994"/>
    <mergeCell ref="C995:G995"/>
    <mergeCell ref="C997:G997"/>
    <mergeCell ref="C998:G998"/>
    <mergeCell ref="C980:G980"/>
    <mergeCell ref="C982:G982"/>
    <mergeCell ref="C984:G984"/>
    <mergeCell ref="C985:G985"/>
    <mergeCell ref="C987:G987"/>
    <mergeCell ref="C989:G989"/>
    <mergeCell ref="C972:G972"/>
    <mergeCell ref="C973:G973"/>
    <mergeCell ref="C975:G975"/>
    <mergeCell ref="C976:G976"/>
    <mergeCell ref="C978:G978"/>
    <mergeCell ref="C979:G979"/>
    <mergeCell ref="C961:G961"/>
    <mergeCell ref="C963:G963"/>
    <mergeCell ref="C965:G965"/>
    <mergeCell ref="C966:G966"/>
    <mergeCell ref="C968:G968"/>
    <mergeCell ref="C970:G970"/>
    <mergeCell ref="C953:G953"/>
    <mergeCell ref="C954:G954"/>
    <mergeCell ref="C956:G956"/>
    <mergeCell ref="C957:G957"/>
    <mergeCell ref="C959:G959"/>
    <mergeCell ref="C960:G960"/>
    <mergeCell ref="C942:G942"/>
    <mergeCell ref="C944:G944"/>
    <mergeCell ref="C946:G946"/>
    <mergeCell ref="C947:G947"/>
    <mergeCell ref="C949:G949"/>
    <mergeCell ref="C951:G951"/>
    <mergeCell ref="C935:G935"/>
    <mergeCell ref="C936:G936"/>
    <mergeCell ref="C938:G938"/>
    <mergeCell ref="C939:G939"/>
    <mergeCell ref="C940:G940"/>
    <mergeCell ref="C941:G941"/>
    <mergeCell ref="C926:G926"/>
    <mergeCell ref="C927:G927"/>
    <mergeCell ref="C929:G929"/>
    <mergeCell ref="C931:G931"/>
    <mergeCell ref="C932:G932"/>
    <mergeCell ref="C933:G933"/>
    <mergeCell ref="C917:G917"/>
    <mergeCell ref="C919:G919"/>
    <mergeCell ref="C920:G920"/>
    <mergeCell ref="C921:G921"/>
    <mergeCell ref="C923:G923"/>
    <mergeCell ref="C925:G925"/>
    <mergeCell ref="C907:G907"/>
    <mergeCell ref="C909:G909"/>
    <mergeCell ref="C911:G911"/>
    <mergeCell ref="C913:G913"/>
    <mergeCell ref="C914:G914"/>
    <mergeCell ref="C916:G916"/>
    <mergeCell ref="C898:G898"/>
    <mergeCell ref="C900:G900"/>
    <mergeCell ref="C901:G901"/>
    <mergeCell ref="C902:G902"/>
    <mergeCell ref="C904:G904"/>
    <mergeCell ref="C906:G906"/>
    <mergeCell ref="C888:G888"/>
    <mergeCell ref="C890:G890"/>
    <mergeCell ref="C892:G892"/>
    <mergeCell ref="C894:G894"/>
    <mergeCell ref="C895:G895"/>
    <mergeCell ref="C897:G897"/>
    <mergeCell ref="C879:G879"/>
    <mergeCell ref="C881:G881"/>
    <mergeCell ref="C882:G882"/>
    <mergeCell ref="C883:G883"/>
    <mergeCell ref="C885:G885"/>
    <mergeCell ref="C887:G887"/>
    <mergeCell ref="C869:G869"/>
    <mergeCell ref="C871:G871"/>
    <mergeCell ref="C873:G873"/>
    <mergeCell ref="C875:G875"/>
    <mergeCell ref="C876:G876"/>
    <mergeCell ref="C878:G878"/>
    <mergeCell ref="C861:G861"/>
    <mergeCell ref="C862:G862"/>
    <mergeCell ref="C863:G863"/>
    <mergeCell ref="C864:G864"/>
    <mergeCell ref="C866:G866"/>
    <mergeCell ref="C868:G868"/>
    <mergeCell ref="C853:G853"/>
    <mergeCell ref="C854:G854"/>
    <mergeCell ref="C856:G856"/>
    <mergeCell ref="C857:G857"/>
    <mergeCell ref="C859:G859"/>
    <mergeCell ref="C860:G860"/>
    <mergeCell ref="C841:G841"/>
    <mergeCell ref="C843:G843"/>
    <mergeCell ref="C845:G845"/>
    <mergeCell ref="C847:G847"/>
    <mergeCell ref="C848:G848"/>
    <mergeCell ref="C851:G851"/>
    <mergeCell ref="C835:G835"/>
    <mergeCell ref="C836:G836"/>
    <mergeCell ref="C837:G837"/>
    <mergeCell ref="C838:G838"/>
    <mergeCell ref="C839:G839"/>
    <mergeCell ref="C840:G840"/>
    <mergeCell ref="C826:G826"/>
    <mergeCell ref="C827:G827"/>
    <mergeCell ref="C829:G829"/>
    <mergeCell ref="C830:G830"/>
    <mergeCell ref="C832:G832"/>
    <mergeCell ref="C833:G833"/>
    <mergeCell ref="C816:G816"/>
    <mergeCell ref="C818:G818"/>
    <mergeCell ref="C820:G820"/>
    <mergeCell ref="C821:G821"/>
    <mergeCell ref="C823:G823"/>
    <mergeCell ref="C824:G824"/>
    <mergeCell ref="C808:G808"/>
    <mergeCell ref="C809:G809"/>
    <mergeCell ref="C811:G811"/>
    <mergeCell ref="C812:G812"/>
    <mergeCell ref="C813:G813"/>
    <mergeCell ref="C814:G814"/>
    <mergeCell ref="C801:G801"/>
    <mergeCell ref="C802:G802"/>
    <mergeCell ref="C803:G803"/>
    <mergeCell ref="C805:G805"/>
    <mergeCell ref="C806:G806"/>
    <mergeCell ref="C807:G807"/>
    <mergeCell ref="C793:G793"/>
    <mergeCell ref="C794:G794"/>
    <mergeCell ref="C795:G795"/>
    <mergeCell ref="C796:G796"/>
    <mergeCell ref="C798:G798"/>
    <mergeCell ref="C800:G800"/>
    <mergeCell ref="C785:G785"/>
    <mergeCell ref="C787:G787"/>
    <mergeCell ref="C788:G788"/>
    <mergeCell ref="C790:G790"/>
    <mergeCell ref="C791:G791"/>
    <mergeCell ref="C792:G792"/>
    <mergeCell ref="C774:G774"/>
    <mergeCell ref="C775:G775"/>
    <mergeCell ref="C776:G776"/>
    <mergeCell ref="C779:G779"/>
    <mergeCell ref="C782:G782"/>
    <mergeCell ref="C784:G784"/>
    <mergeCell ref="C765:G765"/>
    <mergeCell ref="C766:G766"/>
    <mergeCell ref="C767:G767"/>
    <mergeCell ref="C768:G768"/>
    <mergeCell ref="C770:G770"/>
    <mergeCell ref="C772:G772"/>
    <mergeCell ref="C757:G757"/>
    <mergeCell ref="C759:G759"/>
    <mergeCell ref="C760:G760"/>
    <mergeCell ref="C762:G762"/>
    <mergeCell ref="C763:G763"/>
    <mergeCell ref="C764:G764"/>
    <mergeCell ref="C746:G746"/>
    <mergeCell ref="C748:G748"/>
    <mergeCell ref="C750:G750"/>
    <mergeCell ref="C751:G751"/>
    <mergeCell ref="C754:G754"/>
    <mergeCell ref="C756:G756"/>
    <mergeCell ref="C737:G737"/>
    <mergeCell ref="C739:G739"/>
    <mergeCell ref="C740:G740"/>
    <mergeCell ref="C742:G742"/>
    <mergeCell ref="C743:G743"/>
    <mergeCell ref="C744:G744"/>
    <mergeCell ref="C727:G727"/>
    <mergeCell ref="C729:G729"/>
    <mergeCell ref="C731:G731"/>
    <mergeCell ref="C732:G732"/>
    <mergeCell ref="C734:G734"/>
    <mergeCell ref="C736:G736"/>
    <mergeCell ref="C692:G692"/>
    <mergeCell ref="C701:G701"/>
    <mergeCell ref="C722:G722"/>
    <mergeCell ref="C723:G723"/>
    <mergeCell ref="C724:G724"/>
    <mergeCell ref="C725:G725"/>
    <mergeCell ref="C402:G402"/>
    <mergeCell ref="C424:G424"/>
    <mergeCell ref="C429:G429"/>
    <mergeCell ref="C435:G435"/>
    <mergeCell ref="C682:G682"/>
    <mergeCell ref="C687:G687"/>
    <mergeCell ref="C283:G283"/>
    <mergeCell ref="C374:G374"/>
    <mergeCell ref="C379:G379"/>
    <mergeCell ref="C380:G380"/>
    <mergeCell ref="C384:G384"/>
    <mergeCell ref="C393:G393"/>
    <mergeCell ref="C66:G66"/>
    <mergeCell ref="C75:G75"/>
    <mergeCell ref="C84:G84"/>
    <mergeCell ref="C94:G94"/>
    <mergeCell ref="C265:G265"/>
    <mergeCell ref="C277:G277"/>
    <mergeCell ref="C20:G20"/>
    <mergeCell ref="C25:G25"/>
    <mergeCell ref="C46:G46"/>
    <mergeCell ref="C50:G50"/>
    <mergeCell ref="C55:G55"/>
    <mergeCell ref="C61:G61"/>
    <mergeCell ref="A1:G1"/>
    <mergeCell ref="C2:G2"/>
    <mergeCell ref="C3:G3"/>
    <mergeCell ref="C4:G4"/>
    <mergeCell ref="C10:G10"/>
    <mergeCell ref="C19:G1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360A-0121-4EF8-B2C9-8480418A5743}">
  <sheetPr>
    <outlinePr summaryBelow="0"/>
  </sheetPr>
  <dimension ref="A1:BH5000"/>
  <sheetViews>
    <sheetView workbookViewId="0">
      <pane ySplit="7" topLeftCell="A1121" activePane="bottomLeft" state="frozen"/>
      <selection pane="bottomLeft" activeCell="C1121" sqref="C1121:G1121"/>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67</v>
      </c>
      <c r="C4" s="266" t="s">
        <v>68</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SUMIF(AG9:AG75,"&lt;&gt;NOR",G9:G75)</f>
        <v>103043.40000000001</v>
      </c>
      <c r="H8" s="171"/>
      <c r="I8" s="171">
        <f>SUM(I9:I75)</f>
        <v>0</v>
      </c>
      <c r="J8" s="171"/>
      <c r="K8" s="171">
        <f>SUM(K9:K75)</f>
        <v>0</v>
      </c>
      <c r="L8" s="171"/>
      <c r="M8" s="171">
        <f>SUM(M9:M75)</f>
        <v>124682.514</v>
      </c>
      <c r="N8" s="171"/>
      <c r="O8" s="171">
        <f>SUM(O9:O75)</f>
        <v>2.6599999999999993</v>
      </c>
      <c r="P8" s="171"/>
      <c r="Q8" s="171">
        <f>SUM(Q9:Q75)</f>
        <v>1.34</v>
      </c>
      <c r="R8" s="171"/>
      <c r="S8" s="171"/>
      <c r="T8" s="172"/>
      <c r="U8" s="166"/>
      <c r="V8" s="166">
        <f>SUM(V9:V75)</f>
        <v>16.399999999999999</v>
      </c>
      <c r="W8" s="166"/>
      <c r="X8" s="166"/>
      <c r="AG8" t="s">
        <v>182</v>
      </c>
    </row>
    <row r="9" spans="1:60" outlineLevel="1" x14ac:dyDescent="0.25">
      <c r="A9" s="177">
        <v>1</v>
      </c>
      <c r="B9" s="178" t="s">
        <v>248</v>
      </c>
      <c r="C9" s="187" t="s">
        <v>249</v>
      </c>
      <c r="D9" s="179" t="s">
        <v>237</v>
      </c>
      <c r="E9" s="180">
        <v>6.5</v>
      </c>
      <c r="F9" s="181">
        <v>1080</v>
      </c>
      <c r="G9" s="182">
        <f>ROUND(E9*F9,2)</f>
        <v>7020</v>
      </c>
      <c r="H9" s="181"/>
      <c r="I9" s="182">
        <f>ROUND(E9*H9,2)</f>
        <v>0</v>
      </c>
      <c r="J9" s="181"/>
      <c r="K9" s="182">
        <f>ROUND(E9*J9,2)</f>
        <v>0</v>
      </c>
      <c r="L9" s="182">
        <v>21</v>
      </c>
      <c r="M9" s="182">
        <f>G9*(1+L9/100)</f>
        <v>8494.1999999999989</v>
      </c>
      <c r="N9" s="182">
        <v>2.7720000000000002E-2</v>
      </c>
      <c r="O9" s="182">
        <f>ROUND(E9*N9,2)</f>
        <v>0.18</v>
      </c>
      <c r="P9" s="182">
        <v>0</v>
      </c>
      <c r="Q9" s="182">
        <f>ROUND(E9*P9,2)</f>
        <v>0</v>
      </c>
      <c r="R9" s="182" t="s">
        <v>238</v>
      </c>
      <c r="S9" s="182" t="s">
        <v>185</v>
      </c>
      <c r="T9" s="183" t="s">
        <v>185</v>
      </c>
      <c r="U9" s="160">
        <v>1.155</v>
      </c>
      <c r="V9" s="160">
        <f>ROUND(E9*U9,2)</f>
        <v>7.51</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269" t="s">
        <v>250</v>
      </c>
      <c r="D10" s="270"/>
      <c r="E10" s="270"/>
      <c r="F10" s="270"/>
      <c r="G10" s="27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251</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349</v>
      </c>
      <c r="D11" s="164"/>
      <c r="E11" s="165"/>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1031</v>
      </c>
      <c r="D12" s="164"/>
      <c r="E12" s="165"/>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1032</v>
      </c>
      <c r="D13" s="164"/>
      <c r="E13" s="165">
        <v>4</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204</v>
      </c>
      <c r="D14" s="164"/>
      <c r="E14" s="165"/>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1033</v>
      </c>
      <c r="D15" s="164"/>
      <c r="E15" s="165">
        <v>2.5</v>
      </c>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77">
        <v>2</v>
      </c>
      <c r="B16" s="178" t="s">
        <v>253</v>
      </c>
      <c r="C16" s="187" t="s">
        <v>254</v>
      </c>
      <c r="D16" s="179" t="s">
        <v>255</v>
      </c>
      <c r="E16" s="180">
        <v>8</v>
      </c>
      <c r="F16" s="181">
        <v>1440</v>
      </c>
      <c r="G16" s="182">
        <f>ROUND(E16*F16,2)</f>
        <v>11520</v>
      </c>
      <c r="H16" s="181"/>
      <c r="I16" s="182">
        <f>ROUND(E16*H16,2)</f>
        <v>0</v>
      </c>
      <c r="J16" s="181"/>
      <c r="K16" s="182">
        <f>ROUND(E16*J16,2)</f>
        <v>0</v>
      </c>
      <c r="L16" s="182">
        <v>21</v>
      </c>
      <c r="M16" s="182">
        <f>G16*(1+L16/100)</f>
        <v>13939.199999999999</v>
      </c>
      <c r="N16" s="182">
        <v>0.30152000000000001</v>
      </c>
      <c r="O16" s="182">
        <f>ROUND(E16*N16,2)</f>
        <v>2.41</v>
      </c>
      <c r="P16" s="182">
        <v>0</v>
      </c>
      <c r="Q16" s="182">
        <f>ROUND(E16*P16,2)</f>
        <v>0</v>
      </c>
      <c r="R16" s="182" t="s">
        <v>256</v>
      </c>
      <c r="S16" s="182" t="s">
        <v>185</v>
      </c>
      <c r="T16" s="183" t="s">
        <v>185</v>
      </c>
      <c r="U16" s="160">
        <v>1.111</v>
      </c>
      <c r="V16" s="160">
        <f>ROUND(E16*U16,2)</f>
        <v>8.89</v>
      </c>
      <c r="W16" s="160"/>
      <c r="X16" s="160" t="s">
        <v>239</v>
      </c>
      <c r="Y16" s="151"/>
      <c r="Z16" s="151"/>
      <c r="AA16" s="151"/>
      <c r="AB16" s="151"/>
      <c r="AC16" s="151"/>
      <c r="AD16" s="151"/>
      <c r="AE16" s="151"/>
      <c r="AF16" s="151"/>
      <c r="AG16" s="151" t="s">
        <v>240</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269" t="s">
        <v>257</v>
      </c>
      <c r="D17" s="270"/>
      <c r="E17" s="270"/>
      <c r="F17" s="270"/>
      <c r="G17" s="27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251</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271" t="s">
        <v>258</v>
      </c>
      <c r="D18" s="272"/>
      <c r="E18" s="272"/>
      <c r="F18" s="272"/>
      <c r="G18" s="272"/>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190</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1031</v>
      </c>
      <c r="D19" s="164"/>
      <c r="E19" s="165"/>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58"/>
      <c r="B20" s="159"/>
      <c r="C20" s="188" t="s">
        <v>1034</v>
      </c>
      <c r="D20" s="164"/>
      <c r="E20" s="165">
        <v>8</v>
      </c>
      <c r="F20" s="160"/>
      <c r="G20" s="160"/>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192</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5">
      <c r="A21" s="177">
        <v>3</v>
      </c>
      <c r="B21" s="178" t="s">
        <v>358</v>
      </c>
      <c r="C21" s="187" t="s">
        <v>359</v>
      </c>
      <c r="D21" s="179" t="s">
        <v>360</v>
      </c>
      <c r="E21" s="180">
        <v>14.56</v>
      </c>
      <c r="F21" s="181">
        <v>1080</v>
      </c>
      <c r="G21" s="182">
        <f>ROUND(E21*F21,2)</f>
        <v>15724.8</v>
      </c>
      <c r="H21" s="181"/>
      <c r="I21" s="182">
        <f>ROUND(E21*H21,2)</f>
        <v>0</v>
      </c>
      <c r="J21" s="181"/>
      <c r="K21" s="182">
        <f>ROUND(E21*J21,2)</f>
        <v>0</v>
      </c>
      <c r="L21" s="182">
        <v>21</v>
      </c>
      <c r="M21" s="182">
        <f>G21*(1+L21/100)</f>
        <v>19027.007999999998</v>
      </c>
      <c r="N21" s="182">
        <v>0</v>
      </c>
      <c r="O21" s="182">
        <f>ROUND(E21*N21,2)</f>
        <v>0</v>
      </c>
      <c r="P21" s="182">
        <v>0.02</v>
      </c>
      <c r="Q21" s="182">
        <f>ROUND(E21*P21,2)</f>
        <v>0.28999999999999998</v>
      </c>
      <c r="R21" s="182"/>
      <c r="S21" s="182" t="s">
        <v>277</v>
      </c>
      <c r="T21" s="183" t="s">
        <v>186</v>
      </c>
      <c r="U21" s="160">
        <v>0</v>
      </c>
      <c r="V21" s="160">
        <f>ROUND(E21*U21,2)</f>
        <v>0</v>
      </c>
      <c r="W21" s="160"/>
      <c r="X21" s="160" t="s">
        <v>239</v>
      </c>
      <c r="Y21" s="151"/>
      <c r="Z21" s="151"/>
      <c r="AA21" s="151"/>
      <c r="AB21" s="151"/>
      <c r="AC21" s="151"/>
      <c r="AD21" s="151"/>
      <c r="AE21" s="151"/>
      <c r="AF21" s="151"/>
      <c r="AG21" s="151" t="s">
        <v>240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ht="31.2" outlineLevel="1" x14ac:dyDescent="0.25">
      <c r="A22" s="158"/>
      <c r="B22" s="159"/>
      <c r="C22" s="260" t="s">
        <v>361</v>
      </c>
      <c r="D22" s="261"/>
      <c r="E22" s="261"/>
      <c r="F22" s="261"/>
      <c r="G22" s="261"/>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190</v>
      </c>
      <c r="AH22" s="151"/>
      <c r="AI22" s="151"/>
      <c r="AJ22" s="151"/>
      <c r="AK22" s="151"/>
      <c r="AL22" s="151"/>
      <c r="AM22" s="151"/>
      <c r="AN22" s="151"/>
      <c r="AO22" s="151"/>
      <c r="AP22" s="151"/>
      <c r="AQ22" s="151"/>
      <c r="AR22" s="151"/>
      <c r="AS22" s="151"/>
      <c r="AT22" s="151"/>
      <c r="AU22" s="151"/>
      <c r="AV22" s="151"/>
      <c r="AW22" s="151"/>
      <c r="AX22" s="151"/>
      <c r="AY22" s="151"/>
      <c r="AZ22" s="151"/>
      <c r="BA22" s="184" t="str">
        <f>C22</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22" s="151"/>
      <c r="BC22" s="151"/>
      <c r="BD22" s="151"/>
      <c r="BE22" s="151"/>
      <c r="BF22" s="151"/>
      <c r="BG22" s="151"/>
      <c r="BH22" s="151"/>
    </row>
    <row r="23" spans="1:60" outlineLevel="1" x14ac:dyDescent="0.25">
      <c r="A23" s="158"/>
      <c r="B23" s="159"/>
      <c r="C23" s="188" t="s">
        <v>1031</v>
      </c>
      <c r="D23" s="164"/>
      <c r="E23" s="165"/>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1035</v>
      </c>
      <c r="D24" s="164"/>
      <c r="E24" s="165">
        <v>1.125</v>
      </c>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1036</v>
      </c>
      <c r="D25" s="164"/>
      <c r="E25" s="165">
        <v>4.38</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204</v>
      </c>
      <c r="D26" s="164"/>
      <c r="E26" s="165"/>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1037</v>
      </c>
      <c r="D27" s="164"/>
      <c r="E27" s="165">
        <v>3.9</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204</v>
      </c>
      <c r="D28" s="164"/>
      <c r="E28" s="165"/>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1038</v>
      </c>
      <c r="D29" s="164"/>
      <c r="E29" s="165">
        <v>4.38</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1039</v>
      </c>
      <c r="D30" s="164"/>
      <c r="E30" s="165">
        <v>0.77500000000000002</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77">
        <v>4</v>
      </c>
      <c r="B31" s="178" t="s">
        <v>374</v>
      </c>
      <c r="C31" s="187" t="s">
        <v>1040</v>
      </c>
      <c r="D31" s="179" t="s">
        <v>360</v>
      </c>
      <c r="E31" s="180">
        <v>52.51</v>
      </c>
      <c r="F31" s="181">
        <v>780</v>
      </c>
      <c r="G31" s="182">
        <f>ROUND(E31*F31,2)</f>
        <v>40957.800000000003</v>
      </c>
      <c r="H31" s="181"/>
      <c r="I31" s="182">
        <f>ROUND(E31*H31,2)</f>
        <v>0</v>
      </c>
      <c r="J31" s="181"/>
      <c r="K31" s="182">
        <f>ROUND(E31*J31,2)</f>
        <v>0</v>
      </c>
      <c r="L31" s="182">
        <v>21</v>
      </c>
      <c r="M31" s="182">
        <f>G31*(1+L31/100)</f>
        <v>49558.938000000002</v>
      </c>
      <c r="N31" s="182">
        <v>0</v>
      </c>
      <c r="O31" s="182">
        <f>ROUND(E31*N31,2)</f>
        <v>0</v>
      </c>
      <c r="P31" s="182">
        <v>0.02</v>
      </c>
      <c r="Q31" s="182">
        <f>ROUND(E31*P31,2)</f>
        <v>1.05</v>
      </c>
      <c r="R31" s="182"/>
      <c r="S31" s="182" t="s">
        <v>277</v>
      </c>
      <c r="T31" s="183" t="s">
        <v>186</v>
      </c>
      <c r="U31" s="160">
        <v>0</v>
      </c>
      <c r="V31" s="160">
        <f>ROUND(E31*U31,2)</f>
        <v>0</v>
      </c>
      <c r="W31" s="160"/>
      <c r="X31" s="160" t="s">
        <v>239</v>
      </c>
      <c r="Y31" s="151"/>
      <c r="Z31" s="151"/>
      <c r="AA31" s="151"/>
      <c r="AB31" s="151"/>
      <c r="AC31" s="151"/>
      <c r="AD31" s="151"/>
      <c r="AE31" s="151"/>
      <c r="AF31" s="151"/>
      <c r="AG31" s="151" t="s">
        <v>240</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ht="31.2" outlineLevel="1" x14ac:dyDescent="0.25">
      <c r="A32" s="158"/>
      <c r="B32" s="159"/>
      <c r="C32" s="260" t="s">
        <v>361</v>
      </c>
      <c r="D32" s="261"/>
      <c r="E32" s="261"/>
      <c r="F32" s="261"/>
      <c r="G32" s="261"/>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190</v>
      </c>
      <c r="AH32" s="151"/>
      <c r="AI32" s="151"/>
      <c r="AJ32" s="151"/>
      <c r="AK32" s="151"/>
      <c r="AL32" s="151"/>
      <c r="AM32" s="151"/>
      <c r="AN32" s="151"/>
      <c r="AO32" s="151"/>
      <c r="AP32" s="151"/>
      <c r="AQ32" s="151"/>
      <c r="AR32" s="151"/>
      <c r="AS32" s="151"/>
      <c r="AT32" s="151"/>
      <c r="AU32" s="151"/>
      <c r="AV32" s="151"/>
      <c r="AW32" s="151"/>
      <c r="AX32" s="151"/>
      <c r="AY32" s="151"/>
      <c r="AZ32" s="151"/>
      <c r="BA32" s="184" t="str">
        <f>C32</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32" s="151"/>
      <c r="BC32" s="151"/>
      <c r="BD32" s="151"/>
      <c r="BE32" s="151"/>
      <c r="BF32" s="151"/>
      <c r="BG32" s="151"/>
      <c r="BH32" s="151"/>
    </row>
    <row r="33" spans="1:60" outlineLevel="1" x14ac:dyDescent="0.25">
      <c r="A33" s="158"/>
      <c r="B33" s="159"/>
      <c r="C33" s="188" t="s">
        <v>1031</v>
      </c>
      <c r="D33" s="164"/>
      <c r="E33" s="165"/>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1041</v>
      </c>
      <c r="D34" s="164"/>
      <c r="E34" s="165">
        <v>1.88</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1042</v>
      </c>
      <c r="D35" s="164"/>
      <c r="E35" s="165">
        <v>3.85</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1043</v>
      </c>
      <c r="D36" s="164"/>
      <c r="E36" s="165">
        <v>1.75</v>
      </c>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1044</v>
      </c>
      <c r="D37" s="164"/>
      <c r="E37" s="165">
        <v>3.9</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1045</v>
      </c>
      <c r="D38" s="164"/>
      <c r="E38" s="165">
        <v>1.86</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204</v>
      </c>
      <c r="D39" s="164"/>
      <c r="E39" s="165"/>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1046</v>
      </c>
      <c r="D40" s="164"/>
      <c r="E40" s="165">
        <v>1.96</v>
      </c>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1047</v>
      </c>
      <c r="D41" s="164"/>
      <c r="E41" s="165">
        <v>6.85</v>
      </c>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204</v>
      </c>
      <c r="D42" s="164"/>
      <c r="E42" s="165"/>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1048</v>
      </c>
      <c r="D43" s="164"/>
      <c r="E43" s="165">
        <v>1.58</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1044</v>
      </c>
      <c r="D44" s="164"/>
      <c r="E44" s="165">
        <v>3.9</v>
      </c>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1049</v>
      </c>
      <c r="D45" s="164"/>
      <c r="E45" s="165">
        <v>7.75</v>
      </c>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88" t="s">
        <v>1042</v>
      </c>
      <c r="D46" s="164"/>
      <c r="E46" s="165">
        <v>3.85</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188" t="s">
        <v>1050</v>
      </c>
      <c r="D47" s="164"/>
      <c r="E47" s="165">
        <v>1.9</v>
      </c>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204</v>
      </c>
      <c r="D48" s="164"/>
      <c r="E48" s="165"/>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1051</v>
      </c>
      <c r="D49" s="164"/>
      <c r="E49" s="165">
        <v>7.2850000000000001</v>
      </c>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1052</v>
      </c>
      <c r="D50" s="164"/>
      <c r="E50" s="165">
        <v>4.1950000000000003</v>
      </c>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77">
        <v>5</v>
      </c>
      <c r="B51" s="178" t="s">
        <v>378</v>
      </c>
      <c r="C51" s="187" t="s">
        <v>1053</v>
      </c>
      <c r="D51" s="179" t="s">
        <v>237</v>
      </c>
      <c r="E51" s="180">
        <v>2.38</v>
      </c>
      <c r="F51" s="181">
        <v>2160</v>
      </c>
      <c r="G51" s="182">
        <f>ROUND(E51*F51,2)</f>
        <v>5140.8</v>
      </c>
      <c r="H51" s="181"/>
      <c r="I51" s="182">
        <f>ROUND(E51*H51,2)</f>
        <v>0</v>
      </c>
      <c r="J51" s="181"/>
      <c r="K51" s="182">
        <f>ROUND(E51*J51,2)</f>
        <v>0</v>
      </c>
      <c r="L51" s="182">
        <v>21</v>
      </c>
      <c r="M51" s="182">
        <f>G51*(1+L51/100)</f>
        <v>6220.3680000000004</v>
      </c>
      <c r="N51" s="182">
        <v>0</v>
      </c>
      <c r="O51" s="182">
        <f>ROUND(E51*N51,2)</f>
        <v>0</v>
      </c>
      <c r="P51" s="182">
        <v>0</v>
      </c>
      <c r="Q51" s="182">
        <f>ROUND(E51*P51,2)</f>
        <v>0</v>
      </c>
      <c r="R51" s="182"/>
      <c r="S51" s="182" t="s">
        <v>277</v>
      </c>
      <c r="T51" s="183" t="s">
        <v>186</v>
      </c>
      <c r="U51" s="160">
        <v>0</v>
      </c>
      <c r="V51" s="160">
        <f>ROUND(E51*U51,2)</f>
        <v>0</v>
      </c>
      <c r="W51" s="160"/>
      <c r="X51" s="160" t="s">
        <v>239</v>
      </c>
      <c r="Y51" s="151"/>
      <c r="Z51" s="151"/>
      <c r="AA51" s="151"/>
      <c r="AB51" s="151"/>
      <c r="AC51" s="151"/>
      <c r="AD51" s="151"/>
      <c r="AE51" s="151"/>
      <c r="AF51" s="151"/>
      <c r="AG51" s="151" t="s">
        <v>240</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1031</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1054</v>
      </c>
      <c r="D53" s="164"/>
      <c r="E53" s="165">
        <v>2.38</v>
      </c>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ht="20.399999999999999" outlineLevel="1" x14ac:dyDescent="0.25">
      <c r="A54" s="177">
        <v>6</v>
      </c>
      <c r="B54" s="178" t="s">
        <v>382</v>
      </c>
      <c r="C54" s="187" t="s">
        <v>1055</v>
      </c>
      <c r="D54" s="179" t="s">
        <v>255</v>
      </c>
      <c r="E54" s="180">
        <v>1</v>
      </c>
      <c r="F54" s="181">
        <v>3000</v>
      </c>
      <c r="G54" s="182">
        <f>ROUND(E54*F54,2)</f>
        <v>3000</v>
      </c>
      <c r="H54" s="181"/>
      <c r="I54" s="182">
        <f>ROUND(E54*H54,2)</f>
        <v>0</v>
      </c>
      <c r="J54" s="181"/>
      <c r="K54" s="182">
        <f>ROUND(E54*J54,2)</f>
        <v>0</v>
      </c>
      <c r="L54" s="182">
        <v>21</v>
      </c>
      <c r="M54" s="182">
        <f>G54*(1+L54/100)</f>
        <v>3630</v>
      </c>
      <c r="N54" s="182">
        <v>0</v>
      </c>
      <c r="O54" s="182">
        <f>ROUND(E54*N54,2)</f>
        <v>0</v>
      </c>
      <c r="P54" s="182">
        <v>0</v>
      </c>
      <c r="Q54" s="182">
        <f>ROUND(E54*P54,2)</f>
        <v>0</v>
      </c>
      <c r="R54" s="182"/>
      <c r="S54" s="182" t="s">
        <v>277</v>
      </c>
      <c r="T54" s="183" t="s">
        <v>186</v>
      </c>
      <c r="U54" s="160">
        <v>0</v>
      </c>
      <c r="V54" s="160">
        <f>ROUND(E54*U54,2)</f>
        <v>0</v>
      </c>
      <c r="W54" s="160"/>
      <c r="X54" s="160" t="s">
        <v>239</v>
      </c>
      <c r="Y54" s="151"/>
      <c r="Z54" s="151"/>
      <c r="AA54" s="151"/>
      <c r="AB54" s="151"/>
      <c r="AC54" s="151"/>
      <c r="AD54" s="151"/>
      <c r="AE54" s="151"/>
      <c r="AF54" s="151"/>
      <c r="AG54" s="151" t="s">
        <v>240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1031</v>
      </c>
      <c r="D55" s="164"/>
      <c r="E55" s="165"/>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88" t="s">
        <v>1056</v>
      </c>
      <c r="D56" s="164"/>
      <c r="E56" s="165">
        <v>1</v>
      </c>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77">
        <v>7</v>
      </c>
      <c r="B57" s="178" t="s">
        <v>388</v>
      </c>
      <c r="C57" s="187" t="s">
        <v>1057</v>
      </c>
      <c r="D57" s="179" t="s">
        <v>255</v>
      </c>
      <c r="E57" s="180">
        <v>2</v>
      </c>
      <c r="F57" s="181">
        <v>240</v>
      </c>
      <c r="G57" s="182">
        <f>ROUND(E57*F57,2)</f>
        <v>480</v>
      </c>
      <c r="H57" s="181"/>
      <c r="I57" s="182">
        <f>ROUND(E57*H57,2)</f>
        <v>0</v>
      </c>
      <c r="J57" s="181"/>
      <c r="K57" s="182">
        <f>ROUND(E57*J57,2)</f>
        <v>0</v>
      </c>
      <c r="L57" s="182">
        <v>21</v>
      </c>
      <c r="M57" s="182">
        <f>G57*(1+L57/100)</f>
        <v>580.79999999999995</v>
      </c>
      <c r="N57" s="182">
        <v>0.01</v>
      </c>
      <c r="O57" s="182">
        <f>ROUND(E57*N57,2)</f>
        <v>0.02</v>
      </c>
      <c r="P57" s="182">
        <v>0</v>
      </c>
      <c r="Q57" s="182">
        <f>ROUND(E57*P57,2)</f>
        <v>0</v>
      </c>
      <c r="R57" s="182"/>
      <c r="S57" s="182" t="s">
        <v>277</v>
      </c>
      <c r="T57" s="183" t="s">
        <v>186</v>
      </c>
      <c r="U57" s="160">
        <v>0</v>
      </c>
      <c r="V57" s="160">
        <f>ROUND(E57*U57,2)</f>
        <v>0</v>
      </c>
      <c r="W57" s="160"/>
      <c r="X57" s="160" t="s">
        <v>239</v>
      </c>
      <c r="Y57" s="151"/>
      <c r="Z57" s="151"/>
      <c r="AA57" s="151"/>
      <c r="AB57" s="151"/>
      <c r="AC57" s="151"/>
      <c r="AD57" s="151"/>
      <c r="AE57" s="151"/>
      <c r="AF57" s="151"/>
      <c r="AG57" s="151" t="s">
        <v>240</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188" t="s">
        <v>1031</v>
      </c>
      <c r="D58" s="164"/>
      <c r="E58" s="165"/>
      <c r="F58" s="160"/>
      <c r="G58" s="160"/>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192</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58"/>
      <c r="B59" s="159"/>
      <c r="C59" s="188" t="s">
        <v>1058</v>
      </c>
      <c r="D59" s="164"/>
      <c r="E59" s="165">
        <v>1</v>
      </c>
      <c r="F59" s="160"/>
      <c r="G59" s="160"/>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192</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188" t="s">
        <v>1059</v>
      </c>
      <c r="D60" s="164"/>
      <c r="E60" s="165">
        <v>1</v>
      </c>
      <c r="F60" s="160"/>
      <c r="G60" s="16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192</v>
      </c>
      <c r="AH60" s="151">
        <v>0</v>
      </c>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5">
      <c r="A61" s="177">
        <v>8</v>
      </c>
      <c r="B61" s="178" t="s">
        <v>1060</v>
      </c>
      <c r="C61" s="187" t="s">
        <v>1061</v>
      </c>
      <c r="D61" s="179" t="s">
        <v>255</v>
      </c>
      <c r="E61" s="180">
        <v>1</v>
      </c>
      <c r="F61" s="181">
        <v>1800</v>
      </c>
      <c r="G61" s="182">
        <f>ROUND(E61*F61,2)</f>
        <v>1800</v>
      </c>
      <c r="H61" s="181"/>
      <c r="I61" s="182">
        <f>ROUND(E61*H61,2)</f>
        <v>0</v>
      </c>
      <c r="J61" s="181"/>
      <c r="K61" s="182">
        <f>ROUND(E61*J61,2)</f>
        <v>0</v>
      </c>
      <c r="L61" s="182">
        <v>21</v>
      </c>
      <c r="M61" s="182">
        <f>G61*(1+L61/100)</f>
        <v>2178</v>
      </c>
      <c r="N61" s="182">
        <v>0.01</v>
      </c>
      <c r="O61" s="182">
        <f>ROUND(E61*N61,2)</f>
        <v>0.01</v>
      </c>
      <c r="P61" s="182">
        <v>0</v>
      </c>
      <c r="Q61" s="182">
        <f>ROUND(E61*P61,2)</f>
        <v>0</v>
      </c>
      <c r="R61" s="182"/>
      <c r="S61" s="182" t="s">
        <v>277</v>
      </c>
      <c r="T61" s="183" t="s">
        <v>186</v>
      </c>
      <c r="U61" s="160">
        <v>0</v>
      </c>
      <c r="V61" s="160">
        <f>ROUND(E61*U61,2)</f>
        <v>0</v>
      </c>
      <c r="W61" s="160"/>
      <c r="X61" s="160" t="s">
        <v>239</v>
      </c>
      <c r="Y61" s="151"/>
      <c r="Z61" s="151"/>
      <c r="AA61" s="151"/>
      <c r="AB61" s="151"/>
      <c r="AC61" s="151"/>
      <c r="AD61" s="151"/>
      <c r="AE61" s="151"/>
      <c r="AF61" s="151"/>
      <c r="AG61" s="151" t="s">
        <v>240</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188" t="s">
        <v>1031</v>
      </c>
      <c r="D62" s="164"/>
      <c r="E62" s="165"/>
      <c r="F62" s="160"/>
      <c r="G62" s="16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192</v>
      </c>
      <c r="AH62" s="151">
        <v>0</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1059</v>
      </c>
      <c r="D63" s="164"/>
      <c r="E63" s="165">
        <v>1</v>
      </c>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77">
        <v>9</v>
      </c>
      <c r="B64" s="178" t="s">
        <v>1062</v>
      </c>
      <c r="C64" s="187" t="s">
        <v>1063</v>
      </c>
      <c r="D64" s="179" t="s">
        <v>255</v>
      </c>
      <c r="E64" s="180">
        <v>1</v>
      </c>
      <c r="F64" s="181">
        <v>3000</v>
      </c>
      <c r="G64" s="182">
        <f>ROUND(E64*F64,2)</f>
        <v>3000</v>
      </c>
      <c r="H64" s="181"/>
      <c r="I64" s="182">
        <f>ROUND(E64*H64,2)</f>
        <v>0</v>
      </c>
      <c r="J64" s="181"/>
      <c r="K64" s="182">
        <f>ROUND(E64*J64,2)</f>
        <v>0</v>
      </c>
      <c r="L64" s="182">
        <v>21</v>
      </c>
      <c r="M64" s="182">
        <f>G64*(1+L64/100)</f>
        <v>3630</v>
      </c>
      <c r="N64" s="182">
        <v>0.01</v>
      </c>
      <c r="O64" s="182">
        <f>ROUND(E64*N64,2)</f>
        <v>0.01</v>
      </c>
      <c r="P64" s="182">
        <v>0</v>
      </c>
      <c r="Q64" s="182">
        <f>ROUND(E64*P64,2)</f>
        <v>0</v>
      </c>
      <c r="R64" s="182"/>
      <c r="S64" s="182" t="s">
        <v>277</v>
      </c>
      <c r="T64" s="183" t="s">
        <v>186</v>
      </c>
      <c r="U64" s="160">
        <v>0</v>
      </c>
      <c r="V64" s="160">
        <f>ROUND(E64*U64,2)</f>
        <v>0</v>
      </c>
      <c r="W64" s="160"/>
      <c r="X64" s="160" t="s">
        <v>239</v>
      </c>
      <c r="Y64" s="151"/>
      <c r="Z64" s="151"/>
      <c r="AA64" s="151"/>
      <c r="AB64" s="151"/>
      <c r="AC64" s="151"/>
      <c r="AD64" s="151"/>
      <c r="AE64" s="151"/>
      <c r="AF64" s="151"/>
      <c r="AG64" s="151" t="s">
        <v>240</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188" t="s">
        <v>1031</v>
      </c>
      <c r="D65" s="164"/>
      <c r="E65" s="165"/>
      <c r="F65" s="160"/>
      <c r="G65" s="160"/>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192</v>
      </c>
      <c r="AH65" s="151">
        <v>0</v>
      </c>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5">
      <c r="A66" s="158"/>
      <c r="B66" s="159"/>
      <c r="C66" s="188" t="s">
        <v>1058</v>
      </c>
      <c r="D66" s="164"/>
      <c r="E66" s="165">
        <v>1</v>
      </c>
      <c r="F66" s="160"/>
      <c r="G66" s="160"/>
      <c r="H66" s="160"/>
      <c r="I66" s="160"/>
      <c r="J66" s="160"/>
      <c r="K66" s="160"/>
      <c r="L66" s="160"/>
      <c r="M66" s="160"/>
      <c r="N66" s="160"/>
      <c r="O66" s="160"/>
      <c r="P66" s="160"/>
      <c r="Q66" s="160"/>
      <c r="R66" s="160"/>
      <c r="S66" s="160"/>
      <c r="T66" s="160"/>
      <c r="U66" s="160"/>
      <c r="V66" s="160"/>
      <c r="W66" s="160"/>
      <c r="X66" s="160"/>
      <c r="Y66" s="151"/>
      <c r="Z66" s="151"/>
      <c r="AA66" s="151"/>
      <c r="AB66" s="151"/>
      <c r="AC66" s="151"/>
      <c r="AD66" s="151"/>
      <c r="AE66" s="151"/>
      <c r="AF66" s="151"/>
      <c r="AG66" s="151" t="s">
        <v>192</v>
      </c>
      <c r="AH66" s="151">
        <v>0</v>
      </c>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ht="20.399999999999999" outlineLevel="1" x14ac:dyDescent="0.25">
      <c r="A67" s="177">
        <v>10</v>
      </c>
      <c r="B67" s="178" t="s">
        <v>1064</v>
      </c>
      <c r="C67" s="187" t="s">
        <v>1065</v>
      </c>
      <c r="D67" s="179" t="s">
        <v>255</v>
      </c>
      <c r="E67" s="180">
        <v>1</v>
      </c>
      <c r="F67" s="181">
        <v>7200</v>
      </c>
      <c r="G67" s="182">
        <f>ROUND(E67*F67,2)</f>
        <v>7200</v>
      </c>
      <c r="H67" s="181"/>
      <c r="I67" s="182">
        <f>ROUND(E67*H67,2)</f>
        <v>0</v>
      </c>
      <c r="J67" s="181"/>
      <c r="K67" s="182">
        <f>ROUND(E67*J67,2)</f>
        <v>0</v>
      </c>
      <c r="L67" s="182">
        <v>21</v>
      </c>
      <c r="M67" s="182">
        <f>G67*(1+L67/100)</f>
        <v>8712</v>
      </c>
      <c r="N67" s="182">
        <v>0.01</v>
      </c>
      <c r="O67" s="182">
        <f>ROUND(E67*N67,2)</f>
        <v>0.01</v>
      </c>
      <c r="P67" s="182">
        <v>0</v>
      </c>
      <c r="Q67" s="182">
        <f>ROUND(E67*P67,2)</f>
        <v>0</v>
      </c>
      <c r="R67" s="182"/>
      <c r="S67" s="182" t="s">
        <v>277</v>
      </c>
      <c r="T67" s="183" t="s">
        <v>186</v>
      </c>
      <c r="U67" s="160">
        <v>0</v>
      </c>
      <c r="V67" s="160">
        <f>ROUND(E67*U67,2)</f>
        <v>0</v>
      </c>
      <c r="W67" s="160"/>
      <c r="X67" s="160" t="s">
        <v>239</v>
      </c>
      <c r="Y67" s="151"/>
      <c r="Z67" s="151"/>
      <c r="AA67" s="151"/>
      <c r="AB67" s="151"/>
      <c r="AC67" s="151"/>
      <c r="AD67" s="151"/>
      <c r="AE67" s="151"/>
      <c r="AF67" s="151"/>
      <c r="AG67" s="151" t="s">
        <v>240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188" t="s">
        <v>1031</v>
      </c>
      <c r="D68" s="164"/>
      <c r="E68" s="165"/>
      <c r="F68" s="160"/>
      <c r="G68" s="16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192</v>
      </c>
      <c r="AH68" s="151">
        <v>0</v>
      </c>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1066</v>
      </c>
      <c r="D69" s="164"/>
      <c r="E69" s="165">
        <v>1</v>
      </c>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ht="20.399999999999999" outlineLevel="1" x14ac:dyDescent="0.25">
      <c r="A70" s="177">
        <v>11</v>
      </c>
      <c r="B70" s="178" t="s">
        <v>1067</v>
      </c>
      <c r="C70" s="187" t="s">
        <v>1068</v>
      </c>
      <c r="D70" s="179" t="s">
        <v>255</v>
      </c>
      <c r="E70" s="180">
        <v>1</v>
      </c>
      <c r="F70" s="181">
        <v>4200</v>
      </c>
      <c r="G70" s="182">
        <f>ROUND(E70*F70,2)</f>
        <v>4200</v>
      </c>
      <c r="H70" s="181"/>
      <c r="I70" s="182">
        <f>ROUND(E70*H70,2)</f>
        <v>0</v>
      </c>
      <c r="J70" s="181"/>
      <c r="K70" s="182">
        <f>ROUND(E70*J70,2)</f>
        <v>0</v>
      </c>
      <c r="L70" s="182">
        <v>21</v>
      </c>
      <c r="M70" s="182">
        <f>G70*(1+L70/100)</f>
        <v>5082</v>
      </c>
      <c r="N70" s="182">
        <v>0.01</v>
      </c>
      <c r="O70" s="182">
        <f>ROUND(E70*N70,2)</f>
        <v>0.01</v>
      </c>
      <c r="P70" s="182">
        <v>0</v>
      </c>
      <c r="Q70" s="182">
        <f>ROUND(E70*P70,2)</f>
        <v>0</v>
      </c>
      <c r="R70" s="182"/>
      <c r="S70" s="182" t="s">
        <v>277</v>
      </c>
      <c r="T70" s="183" t="s">
        <v>186</v>
      </c>
      <c r="U70" s="160">
        <v>0</v>
      </c>
      <c r="V70" s="160">
        <f>ROUND(E70*U70,2)</f>
        <v>0</v>
      </c>
      <c r="W70" s="160"/>
      <c r="X70" s="160" t="s">
        <v>239</v>
      </c>
      <c r="Y70" s="151"/>
      <c r="Z70" s="151"/>
      <c r="AA70" s="151"/>
      <c r="AB70" s="151"/>
      <c r="AC70" s="151"/>
      <c r="AD70" s="151"/>
      <c r="AE70" s="151"/>
      <c r="AF70" s="151"/>
      <c r="AG70" s="151" t="s">
        <v>240</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1031</v>
      </c>
      <c r="D71" s="164"/>
      <c r="E71" s="165"/>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5">
      <c r="A72" s="158"/>
      <c r="B72" s="159"/>
      <c r="C72" s="188" t="s">
        <v>1058</v>
      </c>
      <c r="D72" s="164"/>
      <c r="E72" s="165">
        <v>1</v>
      </c>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77">
        <v>12</v>
      </c>
      <c r="B73" s="178" t="s">
        <v>1069</v>
      </c>
      <c r="C73" s="187" t="s">
        <v>1070</v>
      </c>
      <c r="D73" s="179" t="s">
        <v>255</v>
      </c>
      <c r="E73" s="180">
        <v>1</v>
      </c>
      <c r="F73" s="181">
        <v>3000</v>
      </c>
      <c r="G73" s="182">
        <f>ROUND(E73*F73,2)</f>
        <v>3000</v>
      </c>
      <c r="H73" s="181"/>
      <c r="I73" s="182">
        <f>ROUND(E73*H73,2)</f>
        <v>0</v>
      </c>
      <c r="J73" s="181"/>
      <c r="K73" s="182">
        <f>ROUND(E73*J73,2)</f>
        <v>0</v>
      </c>
      <c r="L73" s="182">
        <v>21</v>
      </c>
      <c r="M73" s="182">
        <f>G73*(1+L73/100)</f>
        <v>3630</v>
      </c>
      <c r="N73" s="182">
        <v>0.01</v>
      </c>
      <c r="O73" s="182">
        <f>ROUND(E73*N73,2)</f>
        <v>0.01</v>
      </c>
      <c r="P73" s="182">
        <v>0</v>
      </c>
      <c r="Q73" s="182">
        <f>ROUND(E73*P73,2)</f>
        <v>0</v>
      </c>
      <c r="R73" s="182"/>
      <c r="S73" s="182" t="s">
        <v>277</v>
      </c>
      <c r="T73" s="183" t="s">
        <v>186</v>
      </c>
      <c r="U73" s="160">
        <v>0</v>
      </c>
      <c r="V73" s="160">
        <f>ROUND(E73*U73,2)</f>
        <v>0</v>
      </c>
      <c r="W73" s="160"/>
      <c r="X73" s="160" t="s">
        <v>239</v>
      </c>
      <c r="Y73" s="151"/>
      <c r="Z73" s="151"/>
      <c r="AA73" s="151"/>
      <c r="AB73" s="151"/>
      <c r="AC73" s="151"/>
      <c r="AD73" s="151"/>
      <c r="AE73" s="151"/>
      <c r="AF73" s="151"/>
      <c r="AG73" s="151" t="s">
        <v>240</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1031</v>
      </c>
      <c r="D74" s="164"/>
      <c r="E74" s="165"/>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1071</v>
      </c>
      <c r="D75" s="164"/>
      <c r="E75" s="165">
        <v>1</v>
      </c>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x14ac:dyDescent="0.25">
      <c r="A76" s="167" t="s">
        <v>181</v>
      </c>
      <c r="B76" s="168" t="s">
        <v>118</v>
      </c>
      <c r="C76" s="186" t="s">
        <v>119</v>
      </c>
      <c r="D76" s="169"/>
      <c r="E76" s="170"/>
      <c r="F76" s="171"/>
      <c r="G76" s="171">
        <f>SUMIF(AG77:AG201,"&lt;&gt;NOR",G77:G201)</f>
        <v>382920.95999999996</v>
      </c>
      <c r="H76" s="171"/>
      <c r="I76" s="171">
        <f>SUM(I77:I201)</f>
        <v>0</v>
      </c>
      <c r="J76" s="171"/>
      <c r="K76" s="171">
        <f>SUM(K77:K201)</f>
        <v>0</v>
      </c>
      <c r="L76" s="171"/>
      <c r="M76" s="171">
        <f>SUM(M77:M201)</f>
        <v>463334.36159999995</v>
      </c>
      <c r="N76" s="171"/>
      <c r="O76" s="171">
        <f>SUM(O77:O201)</f>
        <v>49.85</v>
      </c>
      <c r="P76" s="171"/>
      <c r="Q76" s="171">
        <f>SUM(Q77:Q201)</f>
        <v>0</v>
      </c>
      <c r="R76" s="171"/>
      <c r="S76" s="171"/>
      <c r="T76" s="172"/>
      <c r="U76" s="166"/>
      <c r="V76" s="166">
        <f>SUM(V77:V201)</f>
        <v>4.3</v>
      </c>
      <c r="W76" s="166"/>
      <c r="X76" s="166"/>
      <c r="AG76" t="s">
        <v>182</v>
      </c>
    </row>
    <row r="77" spans="1:60" outlineLevel="1" x14ac:dyDescent="0.25">
      <c r="A77" s="177">
        <v>13</v>
      </c>
      <c r="B77" s="178" t="s">
        <v>1072</v>
      </c>
      <c r="C77" s="187" t="s">
        <v>1073</v>
      </c>
      <c r="D77" s="179" t="s">
        <v>255</v>
      </c>
      <c r="E77" s="180">
        <v>12</v>
      </c>
      <c r="F77" s="181">
        <v>1440</v>
      </c>
      <c r="G77" s="182">
        <f>ROUND(E77*F77,2)</f>
        <v>17280</v>
      </c>
      <c r="H77" s="181"/>
      <c r="I77" s="182">
        <f>ROUND(E77*H77,2)</f>
        <v>0</v>
      </c>
      <c r="J77" s="181"/>
      <c r="K77" s="182">
        <f>ROUND(E77*J77,2)</f>
        <v>0</v>
      </c>
      <c r="L77" s="182">
        <v>21</v>
      </c>
      <c r="M77" s="182">
        <f>G77*(1+L77/100)</f>
        <v>20908.8</v>
      </c>
      <c r="N77" s="182">
        <v>1.278E-2</v>
      </c>
      <c r="O77" s="182">
        <f>ROUND(E77*N77,2)</f>
        <v>0.15</v>
      </c>
      <c r="P77" s="182">
        <v>0</v>
      </c>
      <c r="Q77" s="182">
        <f>ROUND(E77*P77,2)</f>
        <v>0</v>
      </c>
      <c r="R77" s="182" t="s">
        <v>256</v>
      </c>
      <c r="S77" s="182" t="s">
        <v>185</v>
      </c>
      <c r="T77" s="183" t="s">
        <v>185</v>
      </c>
      <c r="U77" s="160">
        <v>0.35813</v>
      </c>
      <c r="V77" s="160">
        <f>ROUND(E77*U77,2)</f>
        <v>4.3</v>
      </c>
      <c r="W77" s="160"/>
      <c r="X77" s="160" t="s">
        <v>239</v>
      </c>
      <c r="Y77" s="151"/>
      <c r="Z77" s="151"/>
      <c r="AA77" s="151"/>
      <c r="AB77" s="151"/>
      <c r="AC77" s="151"/>
      <c r="AD77" s="151"/>
      <c r="AE77" s="151"/>
      <c r="AF77" s="151"/>
      <c r="AG77" s="151" t="s">
        <v>282</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269" t="s">
        <v>1074</v>
      </c>
      <c r="D78" s="270"/>
      <c r="E78" s="270"/>
      <c r="F78" s="270"/>
      <c r="G78" s="270"/>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251</v>
      </c>
      <c r="AH78" s="151"/>
      <c r="AI78" s="151"/>
      <c r="AJ78" s="151"/>
      <c r="AK78" s="151"/>
      <c r="AL78" s="151"/>
      <c r="AM78" s="151"/>
      <c r="AN78" s="151"/>
      <c r="AO78" s="151"/>
      <c r="AP78" s="151"/>
      <c r="AQ78" s="151"/>
      <c r="AR78" s="151"/>
      <c r="AS78" s="151"/>
      <c r="AT78" s="151"/>
      <c r="AU78" s="151"/>
      <c r="AV78" s="151"/>
      <c r="AW78" s="151"/>
      <c r="AX78" s="151"/>
      <c r="AY78" s="151"/>
      <c r="AZ78" s="151"/>
      <c r="BA78" s="184" t="str">
        <f>C78</f>
        <v>jakoukoliv maltou, z pomocného pracovního lešení o výšce podlahy do 1900 mm a pro zatížení do 1,5 kPa,</v>
      </c>
      <c r="BB78" s="151"/>
      <c r="BC78" s="151"/>
      <c r="BD78" s="151"/>
      <c r="BE78" s="151"/>
      <c r="BF78" s="151"/>
      <c r="BG78" s="151"/>
      <c r="BH78" s="151"/>
    </row>
    <row r="79" spans="1:60" outlineLevel="1" x14ac:dyDescent="0.25">
      <c r="A79" s="158"/>
      <c r="B79" s="159"/>
      <c r="C79" s="188" t="s">
        <v>1031</v>
      </c>
      <c r="D79" s="164"/>
      <c r="E79" s="165"/>
      <c r="F79" s="160"/>
      <c r="G79" s="160"/>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192</v>
      </c>
      <c r="AH79" s="151">
        <v>0</v>
      </c>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188" t="s">
        <v>1075</v>
      </c>
      <c r="D80" s="164"/>
      <c r="E80" s="165"/>
      <c r="F80" s="160"/>
      <c r="G80" s="160"/>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192</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188" t="s">
        <v>204</v>
      </c>
      <c r="D81" s="164"/>
      <c r="E81" s="165"/>
      <c r="F81" s="160"/>
      <c r="G81" s="160"/>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192</v>
      </c>
      <c r="AH81" s="151">
        <v>0</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188" t="s">
        <v>1076</v>
      </c>
      <c r="D82" s="164"/>
      <c r="E82" s="165">
        <v>4</v>
      </c>
      <c r="F82" s="160"/>
      <c r="G82" s="160"/>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192</v>
      </c>
      <c r="AH82" s="151">
        <v>0</v>
      </c>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188" t="s">
        <v>1077</v>
      </c>
      <c r="D83" s="164"/>
      <c r="E83" s="165">
        <v>4</v>
      </c>
      <c r="F83" s="160"/>
      <c r="G83" s="160"/>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192</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188" t="s">
        <v>1078</v>
      </c>
      <c r="D84" s="164"/>
      <c r="E84" s="165">
        <v>4</v>
      </c>
      <c r="F84" s="160"/>
      <c r="G84" s="160"/>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192</v>
      </c>
      <c r="AH84" s="151">
        <v>0</v>
      </c>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ht="20.399999999999999" outlineLevel="1" x14ac:dyDescent="0.25">
      <c r="A85" s="177">
        <v>14</v>
      </c>
      <c r="B85" s="178" t="s">
        <v>431</v>
      </c>
      <c r="C85" s="187" t="s">
        <v>432</v>
      </c>
      <c r="D85" s="179" t="s">
        <v>237</v>
      </c>
      <c r="E85" s="180">
        <v>29.7</v>
      </c>
      <c r="F85" s="181">
        <v>960</v>
      </c>
      <c r="G85" s="182">
        <f>ROUND(E85*F85,2)</f>
        <v>28512</v>
      </c>
      <c r="H85" s="181"/>
      <c r="I85" s="182">
        <f>ROUND(E85*H85,2)</f>
        <v>0</v>
      </c>
      <c r="J85" s="181"/>
      <c r="K85" s="182">
        <f>ROUND(E85*J85,2)</f>
        <v>0</v>
      </c>
      <c r="L85" s="182">
        <v>21</v>
      </c>
      <c r="M85" s="182">
        <f>G85*(1+L85/100)</f>
        <v>34499.519999999997</v>
      </c>
      <c r="N85" s="182">
        <v>2E-3</v>
      </c>
      <c r="O85" s="182">
        <f>ROUND(E85*N85,2)</f>
        <v>0.06</v>
      </c>
      <c r="P85" s="182">
        <v>0</v>
      </c>
      <c r="Q85" s="182">
        <f>ROUND(E85*P85,2)</f>
        <v>0</v>
      </c>
      <c r="R85" s="182"/>
      <c r="S85" s="182" t="s">
        <v>277</v>
      </c>
      <c r="T85" s="183" t="s">
        <v>186</v>
      </c>
      <c r="U85" s="160">
        <v>0</v>
      </c>
      <c r="V85" s="160">
        <f>ROUND(E85*U85,2)</f>
        <v>0</v>
      </c>
      <c r="W85" s="160"/>
      <c r="X85" s="160" t="s">
        <v>239</v>
      </c>
      <c r="Y85" s="151"/>
      <c r="Z85" s="151"/>
      <c r="AA85" s="151"/>
      <c r="AB85" s="151"/>
      <c r="AC85" s="151"/>
      <c r="AD85" s="151"/>
      <c r="AE85" s="151"/>
      <c r="AF85" s="151"/>
      <c r="AG85" s="151" t="s">
        <v>240</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188" t="s">
        <v>1079</v>
      </c>
      <c r="D86" s="164"/>
      <c r="E86" s="165"/>
      <c r="F86" s="160"/>
      <c r="G86" s="160"/>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192</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88" t="s">
        <v>1075</v>
      </c>
      <c r="D87" s="164"/>
      <c r="E87" s="165"/>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204</v>
      </c>
      <c r="D88" s="164"/>
      <c r="E88" s="165"/>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188" t="s">
        <v>440</v>
      </c>
      <c r="D89" s="164"/>
      <c r="E89" s="165"/>
      <c r="F89" s="160"/>
      <c r="G89" s="160"/>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192</v>
      </c>
      <c r="AH89" s="151">
        <v>0</v>
      </c>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88" t="s">
        <v>204</v>
      </c>
      <c r="D90" s="164"/>
      <c r="E90" s="165"/>
      <c r="F90" s="160"/>
      <c r="G90" s="160"/>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192</v>
      </c>
      <c r="AH90" s="151">
        <v>0</v>
      </c>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1080</v>
      </c>
      <c r="D91" s="164"/>
      <c r="E91" s="165"/>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88" t="s">
        <v>442</v>
      </c>
      <c r="D92" s="164"/>
      <c r="E92" s="165"/>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0</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88" t="s">
        <v>1081</v>
      </c>
      <c r="D93" s="164"/>
      <c r="E93" s="165">
        <v>0.85</v>
      </c>
      <c r="F93" s="160"/>
      <c r="G93" s="160"/>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192</v>
      </c>
      <c r="AH93" s="151">
        <v>0</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188" t="s">
        <v>444</v>
      </c>
      <c r="D94" s="164"/>
      <c r="E94" s="165"/>
      <c r="F94" s="160"/>
      <c r="G94" s="160"/>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192</v>
      </c>
      <c r="AH94" s="151">
        <v>0</v>
      </c>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188" t="s">
        <v>1082</v>
      </c>
      <c r="D95" s="164"/>
      <c r="E95" s="165">
        <v>1.3</v>
      </c>
      <c r="F95" s="160"/>
      <c r="G95" s="16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192</v>
      </c>
      <c r="AH95" s="151">
        <v>0</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446</v>
      </c>
      <c r="D96" s="164"/>
      <c r="E96" s="165"/>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1083</v>
      </c>
      <c r="D97" s="164"/>
      <c r="E97" s="165">
        <v>8.65</v>
      </c>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188" t="s">
        <v>448</v>
      </c>
      <c r="D98" s="164"/>
      <c r="E98" s="165"/>
      <c r="F98" s="160"/>
      <c r="G98" s="160"/>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192</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188" t="s">
        <v>1084</v>
      </c>
      <c r="D99" s="164"/>
      <c r="E99" s="165">
        <v>1.35</v>
      </c>
      <c r="F99" s="160"/>
      <c r="G99" s="160"/>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192</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195" t="s">
        <v>400</v>
      </c>
      <c r="D100" s="193"/>
      <c r="E100" s="194">
        <v>12.15</v>
      </c>
      <c r="F100" s="160"/>
      <c r="G100" s="160"/>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192</v>
      </c>
      <c r="AH100" s="151">
        <v>1</v>
      </c>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188" t="s">
        <v>1085</v>
      </c>
      <c r="D101" s="164"/>
      <c r="E101" s="165"/>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448</v>
      </c>
      <c r="D102" s="164"/>
      <c r="E102" s="165"/>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1086</v>
      </c>
      <c r="D103" s="164"/>
      <c r="E103" s="165">
        <v>3.05</v>
      </c>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188" t="s">
        <v>444</v>
      </c>
      <c r="D104" s="164"/>
      <c r="E104" s="165"/>
      <c r="F104" s="160"/>
      <c r="G104" s="160"/>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192</v>
      </c>
      <c r="AH104" s="151">
        <v>0</v>
      </c>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88" t="s">
        <v>1087</v>
      </c>
      <c r="D105" s="164"/>
      <c r="E105" s="165">
        <v>1.1499999999999999</v>
      </c>
      <c r="F105" s="160"/>
      <c r="G105" s="16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192</v>
      </c>
      <c r="AH105" s="151">
        <v>0</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95" t="s">
        <v>400</v>
      </c>
      <c r="D106" s="193"/>
      <c r="E106" s="194">
        <v>4.2</v>
      </c>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1</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88" t="s">
        <v>1088</v>
      </c>
      <c r="D107" s="164"/>
      <c r="E107" s="165"/>
      <c r="F107" s="160"/>
      <c r="G107" s="160"/>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192</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188" t="s">
        <v>442</v>
      </c>
      <c r="D108" s="164"/>
      <c r="E108" s="165"/>
      <c r="F108" s="160"/>
      <c r="G108" s="160"/>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192</v>
      </c>
      <c r="AH108" s="151">
        <v>0</v>
      </c>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188" t="s">
        <v>1089</v>
      </c>
      <c r="D109" s="164"/>
      <c r="E109" s="165">
        <v>2.8</v>
      </c>
      <c r="F109" s="160"/>
      <c r="G109" s="160"/>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192</v>
      </c>
      <c r="AH109" s="151">
        <v>0</v>
      </c>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188" t="s">
        <v>446</v>
      </c>
      <c r="D110" s="164"/>
      <c r="E110" s="165"/>
      <c r="F110" s="160"/>
      <c r="G110" s="160"/>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192</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88" t="s">
        <v>1090</v>
      </c>
      <c r="D111" s="164"/>
      <c r="E111" s="165">
        <v>0.6</v>
      </c>
      <c r="F111" s="160"/>
      <c r="G111" s="160"/>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192</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188" t="s">
        <v>448</v>
      </c>
      <c r="D112" s="164"/>
      <c r="E112" s="165"/>
      <c r="F112" s="160"/>
      <c r="G112" s="160"/>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192</v>
      </c>
      <c r="AH112" s="151">
        <v>0</v>
      </c>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188" t="s">
        <v>1091</v>
      </c>
      <c r="D113" s="164"/>
      <c r="E113" s="165">
        <v>1.8</v>
      </c>
      <c r="F113" s="160"/>
      <c r="G113" s="160"/>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192</v>
      </c>
      <c r="AH113" s="151">
        <v>0</v>
      </c>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195" t="s">
        <v>400</v>
      </c>
      <c r="D114" s="193"/>
      <c r="E114" s="194">
        <v>5.2</v>
      </c>
      <c r="F114" s="160"/>
      <c r="G114" s="160"/>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192</v>
      </c>
      <c r="AH114" s="151">
        <v>1</v>
      </c>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188" t="s">
        <v>1092</v>
      </c>
      <c r="D115" s="164"/>
      <c r="E115" s="165"/>
      <c r="F115" s="160"/>
      <c r="G115" s="160"/>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192</v>
      </c>
      <c r="AH115" s="151">
        <v>0</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88" t="s">
        <v>442</v>
      </c>
      <c r="D116" s="164"/>
      <c r="E116" s="165"/>
      <c r="F116" s="160"/>
      <c r="G116" s="160"/>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192</v>
      </c>
      <c r="AH116" s="151">
        <v>0</v>
      </c>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188" t="s">
        <v>1093</v>
      </c>
      <c r="D117" s="164"/>
      <c r="E117" s="165">
        <v>4.6500000000000004</v>
      </c>
      <c r="F117" s="160"/>
      <c r="G117" s="160"/>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192</v>
      </c>
      <c r="AH117" s="151">
        <v>0</v>
      </c>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88" t="s">
        <v>444</v>
      </c>
      <c r="D118" s="164"/>
      <c r="E118" s="165"/>
      <c r="F118" s="160"/>
      <c r="G118" s="160"/>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192</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188" t="s">
        <v>1094</v>
      </c>
      <c r="D119" s="164"/>
      <c r="E119" s="165">
        <v>0.75</v>
      </c>
      <c r="F119" s="160"/>
      <c r="G119" s="160"/>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192</v>
      </c>
      <c r="AH119" s="151">
        <v>0</v>
      </c>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88" t="s">
        <v>446</v>
      </c>
      <c r="D120" s="164"/>
      <c r="E120" s="165"/>
      <c r="F120" s="160"/>
      <c r="G120" s="160"/>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192</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188" t="s">
        <v>1095</v>
      </c>
      <c r="D121" s="164"/>
      <c r="E121" s="165">
        <v>1.95</v>
      </c>
      <c r="F121" s="160"/>
      <c r="G121" s="160"/>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192</v>
      </c>
      <c r="AH121" s="151">
        <v>0</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188" t="s">
        <v>448</v>
      </c>
      <c r="D122" s="164"/>
      <c r="E122" s="165"/>
      <c r="F122" s="160"/>
      <c r="G122" s="160"/>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192</v>
      </c>
      <c r="AH122" s="151">
        <v>0</v>
      </c>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88" t="s">
        <v>1096</v>
      </c>
      <c r="D123" s="164"/>
      <c r="E123" s="165">
        <v>0.8</v>
      </c>
      <c r="F123" s="160"/>
      <c r="G123" s="160"/>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192</v>
      </c>
      <c r="AH123" s="151">
        <v>0</v>
      </c>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195" t="s">
        <v>400</v>
      </c>
      <c r="D124" s="193"/>
      <c r="E124" s="194">
        <v>8.15</v>
      </c>
      <c r="F124" s="160"/>
      <c r="G124" s="160"/>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192</v>
      </c>
      <c r="AH124" s="151">
        <v>1</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77">
        <v>15</v>
      </c>
      <c r="B125" s="178" t="s">
        <v>460</v>
      </c>
      <c r="C125" s="187" t="s">
        <v>1097</v>
      </c>
      <c r="D125" s="179" t="s">
        <v>237</v>
      </c>
      <c r="E125" s="180">
        <v>3.85</v>
      </c>
      <c r="F125" s="181">
        <v>921.6</v>
      </c>
      <c r="G125" s="182">
        <f>ROUND(E125*F125,2)</f>
        <v>3548.16</v>
      </c>
      <c r="H125" s="181"/>
      <c r="I125" s="182">
        <f>ROUND(E125*H125,2)</f>
        <v>0</v>
      </c>
      <c r="J125" s="181"/>
      <c r="K125" s="182">
        <f>ROUND(E125*J125,2)</f>
        <v>0</v>
      </c>
      <c r="L125" s="182">
        <v>21</v>
      </c>
      <c r="M125" s="182">
        <f>G125*(1+L125/100)</f>
        <v>4293.2735999999995</v>
      </c>
      <c r="N125" s="182">
        <v>0</v>
      </c>
      <c r="O125" s="182">
        <f>ROUND(E125*N125,2)</f>
        <v>0</v>
      </c>
      <c r="P125" s="182">
        <v>0</v>
      </c>
      <c r="Q125" s="182">
        <f>ROUND(E125*P125,2)</f>
        <v>0</v>
      </c>
      <c r="R125" s="182"/>
      <c r="S125" s="182" t="s">
        <v>277</v>
      </c>
      <c r="T125" s="183" t="s">
        <v>186</v>
      </c>
      <c r="U125" s="160">
        <v>0</v>
      </c>
      <c r="V125" s="160">
        <f>ROUND(E125*U125,2)</f>
        <v>0</v>
      </c>
      <c r="W125" s="160"/>
      <c r="X125" s="160" t="s">
        <v>239</v>
      </c>
      <c r="Y125" s="151"/>
      <c r="Z125" s="151"/>
      <c r="AA125" s="151"/>
      <c r="AB125" s="151"/>
      <c r="AC125" s="151"/>
      <c r="AD125" s="151"/>
      <c r="AE125" s="151"/>
      <c r="AF125" s="151"/>
      <c r="AG125" s="151" t="s">
        <v>240</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188" t="s">
        <v>1079</v>
      </c>
      <c r="D126" s="164"/>
      <c r="E126" s="165"/>
      <c r="F126" s="160"/>
      <c r="G126" s="160"/>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192</v>
      </c>
      <c r="AH126" s="151">
        <v>0</v>
      </c>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188" t="s">
        <v>1075</v>
      </c>
      <c r="D127" s="164"/>
      <c r="E127" s="165"/>
      <c r="F127" s="160"/>
      <c r="G127" s="160"/>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192</v>
      </c>
      <c r="AH127" s="151">
        <v>0</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188" t="s">
        <v>1098</v>
      </c>
      <c r="D128" s="164"/>
      <c r="E128" s="165"/>
      <c r="F128" s="160"/>
      <c r="G128" s="160"/>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192</v>
      </c>
      <c r="AH128" s="151">
        <v>0</v>
      </c>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88" t="s">
        <v>1099</v>
      </c>
      <c r="D129" s="164"/>
      <c r="E129" s="165">
        <v>2.5</v>
      </c>
      <c r="F129" s="160"/>
      <c r="G129" s="160"/>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192</v>
      </c>
      <c r="AH129" s="151">
        <v>0</v>
      </c>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188" t="s">
        <v>1100</v>
      </c>
      <c r="D130" s="164"/>
      <c r="E130" s="165">
        <v>0.75</v>
      </c>
      <c r="F130" s="160"/>
      <c r="G130" s="160"/>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192</v>
      </c>
      <c r="AH130" s="151">
        <v>0</v>
      </c>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188" t="s">
        <v>1101</v>
      </c>
      <c r="D131" s="164"/>
      <c r="E131" s="165">
        <v>0.6</v>
      </c>
      <c r="F131" s="160"/>
      <c r="G131" s="160"/>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192</v>
      </c>
      <c r="AH131" s="151">
        <v>0</v>
      </c>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ht="20.399999999999999" outlineLevel="1" x14ac:dyDescent="0.25">
      <c r="A132" s="177">
        <v>16</v>
      </c>
      <c r="B132" s="178" t="s">
        <v>466</v>
      </c>
      <c r="C132" s="187" t="s">
        <v>467</v>
      </c>
      <c r="D132" s="179" t="s">
        <v>237</v>
      </c>
      <c r="E132" s="180">
        <v>248.2</v>
      </c>
      <c r="F132" s="181">
        <v>1344</v>
      </c>
      <c r="G132" s="182">
        <f>ROUND(E132*F132,2)</f>
        <v>333580.79999999999</v>
      </c>
      <c r="H132" s="181"/>
      <c r="I132" s="182">
        <f>ROUND(E132*H132,2)</f>
        <v>0</v>
      </c>
      <c r="J132" s="181"/>
      <c r="K132" s="182">
        <f>ROUND(E132*J132,2)</f>
        <v>0</v>
      </c>
      <c r="L132" s="182">
        <v>21</v>
      </c>
      <c r="M132" s="182">
        <f>G132*(1+L132/100)</f>
        <v>403632.76799999998</v>
      </c>
      <c r="N132" s="182">
        <v>0.2</v>
      </c>
      <c r="O132" s="182">
        <f>ROUND(E132*N132,2)</f>
        <v>49.64</v>
      </c>
      <c r="P132" s="182">
        <v>0</v>
      </c>
      <c r="Q132" s="182">
        <f>ROUND(E132*P132,2)</f>
        <v>0</v>
      </c>
      <c r="R132" s="182"/>
      <c r="S132" s="182" t="s">
        <v>277</v>
      </c>
      <c r="T132" s="183" t="s">
        <v>186</v>
      </c>
      <c r="U132" s="160">
        <v>0</v>
      </c>
      <c r="V132" s="160">
        <f>ROUND(E132*U132,2)</f>
        <v>0</v>
      </c>
      <c r="W132" s="160"/>
      <c r="X132" s="160" t="s">
        <v>239</v>
      </c>
      <c r="Y132" s="151"/>
      <c r="Z132" s="151"/>
      <c r="AA132" s="151"/>
      <c r="AB132" s="151"/>
      <c r="AC132" s="151"/>
      <c r="AD132" s="151"/>
      <c r="AE132" s="151"/>
      <c r="AF132" s="151"/>
      <c r="AG132" s="151" t="s">
        <v>282</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188" t="s">
        <v>1079</v>
      </c>
      <c r="D133" s="164"/>
      <c r="E133" s="165"/>
      <c r="F133" s="160"/>
      <c r="G133" s="160"/>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192</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188" t="s">
        <v>1075</v>
      </c>
      <c r="D134" s="164"/>
      <c r="E134" s="165"/>
      <c r="F134" s="160"/>
      <c r="G134" s="160"/>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192</v>
      </c>
      <c r="AH134" s="151">
        <v>0</v>
      </c>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188" t="s">
        <v>204</v>
      </c>
      <c r="D135" s="164"/>
      <c r="E135" s="165"/>
      <c r="F135" s="160"/>
      <c r="G135" s="160"/>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192</v>
      </c>
      <c r="AH135" s="151">
        <v>0</v>
      </c>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188" t="s">
        <v>469</v>
      </c>
      <c r="D136" s="164"/>
      <c r="E136" s="165"/>
      <c r="F136" s="160"/>
      <c r="G136" s="160"/>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192</v>
      </c>
      <c r="AH136" s="151">
        <v>0</v>
      </c>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188" t="s">
        <v>470</v>
      </c>
      <c r="D137" s="164"/>
      <c r="E137" s="165"/>
      <c r="F137" s="160"/>
      <c r="G137" s="160"/>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192</v>
      </c>
      <c r="AH137" s="151">
        <v>0</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188" t="s">
        <v>440</v>
      </c>
      <c r="D138" s="164"/>
      <c r="E138" s="165"/>
      <c r="F138" s="160"/>
      <c r="G138" s="160"/>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192</v>
      </c>
      <c r="AH138" s="151">
        <v>0</v>
      </c>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58"/>
      <c r="B139" s="159"/>
      <c r="C139" s="188" t="s">
        <v>204</v>
      </c>
      <c r="D139" s="164"/>
      <c r="E139" s="165"/>
      <c r="F139" s="160"/>
      <c r="G139" s="160"/>
      <c r="H139" s="160"/>
      <c r="I139" s="160"/>
      <c r="J139" s="160"/>
      <c r="K139" s="160"/>
      <c r="L139" s="160"/>
      <c r="M139" s="160"/>
      <c r="N139" s="160"/>
      <c r="O139" s="160"/>
      <c r="P139" s="160"/>
      <c r="Q139" s="160"/>
      <c r="R139" s="160"/>
      <c r="S139" s="160"/>
      <c r="T139" s="160"/>
      <c r="U139" s="160"/>
      <c r="V139" s="160"/>
      <c r="W139" s="160"/>
      <c r="X139" s="160"/>
      <c r="Y139" s="151"/>
      <c r="Z139" s="151"/>
      <c r="AA139" s="151"/>
      <c r="AB139" s="151"/>
      <c r="AC139" s="151"/>
      <c r="AD139" s="151"/>
      <c r="AE139" s="151"/>
      <c r="AF139" s="151"/>
      <c r="AG139" s="151" t="s">
        <v>192</v>
      </c>
      <c r="AH139" s="151">
        <v>0</v>
      </c>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188" t="s">
        <v>1080</v>
      </c>
      <c r="D140" s="164"/>
      <c r="E140" s="165"/>
      <c r="F140" s="160"/>
      <c r="G140" s="160"/>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192</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88" t="s">
        <v>442</v>
      </c>
      <c r="D141" s="164"/>
      <c r="E141" s="165"/>
      <c r="F141" s="160"/>
      <c r="G141" s="160"/>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192</v>
      </c>
      <c r="AH141" s="151">
        <v>0</v>
      </c>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188" t="s">
        <v>1102</v>
      </c>
      <c r="D142" s="164"/>
      <c r="E142" s="165">
        <v>24.3</v>
      </c>
      <c r="F142" s="160"/>
      <c r="G142" s="160"/>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192</v>
      </c>
      <c r="AH142" s="151">
        <v>0</v>
      </c>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188" t="s">
        <v>1081</v>
      </c>
      <c r="D143" s="164"/>
      <c r="E143" s="165">
        <v>0.85</v>
      </c>
      <c r="F143" s="160"/>
      <c r="G143" s="160"/>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192</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58"/>
      <c r="B144" s="159"/>
      <c r="C144" s="188" t="s">
        <v>444</v>
      </c>
      <c r="D144" s="164"/>
      <c r="E144" s="165"/>
      <c r="F144" s="160"/>
      <c r="G144" s="160"/>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192</v>
      </c>
      <c r="AH144" s="151">
        <v>0</v>
      </c>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188" t="s">
        <v>1103</v>
      </c>
      <c r="D145" s="164"/>
      <c r="E145" s="165">
        <v>5.95</v>
      </c>
      <c r="F145" s="160"/>
      <c r="G145" s="160"/>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192</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5">
      <c r="A146" s="158"/>
      <c r="B146" s="159"/>
      <c r="C146" s="188" t="s">
        <v>1104</v>
      </c>
      <c r="D146" s="164"/>
      <c r="E146" s="165">
        <v>2.5</v>
      </c>
      <c r="F146" s="160"/>
      <c r="G146" s="160"/>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192</v>
      </c>
      <c r="AH146" s="151">
        <v>0</v>
      </c>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188" t="s">
        <v>1082</v>
      </c>
      <c r="D147" s="164"/>
      <c r="E147" s="165">
        <v>1.3</v>
      </c>
      <c r="F147" s="160"/>
      <c r="G147" s="160"/>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192</v>
      </c>
      <c r="AH147" s="151">
        <v>0</v>
      </c>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5">
      <c r="A148" s="158"/>
      <c r="B148" s="159"/>
      <c r="C148" s="188" t="s">
        <v>446</v>
      </c>
      <c r="D148" s="164"/>
      <c r="E148" s="165"/>
      <c r="F148" s="160"/>
      <c r="G148" s="160"/>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192</v>
      </c>
      <c r="AH148" s="151">
        <v>0</v>
      </c>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188" t="s">
        <v>1105</v>
      </c>
      <c r="D149" s="164"/>
      <c r="E149" s="165">
        <v>2.25</v>
      </c>
      <c r="F149" s="160"/>
      <c r="G149" s="160"/>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192</v>
      </c>
      <c r="AH149" s="151">
        <v>0</v>
      </c>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58"/>
      <c r="B150" s="159"/>
      <c r="C150" s="188" t="s">
        <v>1083</v>
      </c>
      <c r="D150" s="164"/>
      <c r="E150" s="165">
        <v>8.65</v>
      </c>
      <c r="F150" s="160"/>
      <c r="G150" s="160"/>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192</v>
      </c>
      <c r="AH150" s="151">
        <v>0</v>
      </c>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188" t="s">
        <v>448</v>
      </c>
      <c r="D151" s="164"/>
      <c r="E151" s="165"/>
      <c r="F151" s="160"/>
      <c r="G151" s="160"/>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192</v>
      </c>
      <c r="AH151" s="151">
        <v>0</v>
      </c>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188" t="s">
        <v>1106</v>
      </c>
      <c r="D152" s="164"/>
      <c r="E152" s="165">
        <v>10.3</v>
      </c>
      <c r="F152" s="160"/>
      <c r="G152" s="160"/>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192</v>
      </c>
      <c r="AH152" s="151">
        <v>0</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188" t="s">
        <v>1107</v>
      </c>
      <c r="D153" s="164"/>
      <c r="E153" s="165">
        <v>2.0499999999999998</v>
      </c>
      <c r="F153" s="160"/>
      <c r="G153" s="160"/>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192</v>
      </c>
      <c r="AH153" s="151">
        <v>0</v>
      </c>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188" t="s">
        <v>1084</v>
      </c>
      <c r="D154" s="164"/>
      <c r="E154" s="165">
        <v>1.35</v>
      </c>
      <c r="F154" s="160"/>
      <c r="G154" s="160"/>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192</v>
      </c>
      <c r="AH154" s="151">
        <v>0</v>
      </c>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195" t="s">
        <v>400</v>
      </c>
      <c r="D155" s="193"/>
      <c r="E155" s="194">
        <v>59.5</v>
      </c>
      <c r="F155" s="160"/>
      <c r="G155" s="160"/>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192</v>
      </c>
      <c r="AH155" s="151">
        <v>1</v>
      </c>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188" t="s">
        <v>1085</v>
      </c>
      <c r="D156" s="164"/>
      <c r="E156" s="165"/>
      <c r="F156" s="160"/>
      <c r="G156" s="160"/>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192</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188" t="s">
        <v>448</v>
      </c>
      <c r="D157" s="164"/>
      <c r="E157" s="165"/>
      <c r="F157" s="160"/>
      <c r="G157" s="160"/>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192</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188" t="s">
        <v>1108</v>
      </c>
      <c r="D158" s="164"/>
      <c r="E158" s="165">
        <v>8.5500000000000007</v>
      </c>
      <c r="F158" s="160"/>
      <c r="G158" s="160"/>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192</v>
      </c>
      <c r="AH158" s="151">
        <v>0</v>
      </c>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88" t="s">
        <v>1109</v>
      </c>
      <c r="D159" s="164"/>
      <c r="E159" s="165">
        <v>8.75</v>
      </c>
      <c r="F159" s="160"/>
      <c r="G159" s="160"/>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192</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188" t="s">
        <v>1086</v>
      </c>
      <c r="D160" s="164"/>
      <c r="E160" s="165">
        <v>3.05</v>
      </c>
      <c r="F160" s="160"/>
      <c r="G160" s="160"/>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192</v>
      </c>
      <c r="AH160" s="151">
        <v>0</v>
      </c>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188" t="s">
        <v>442</v>
      </c>
      <c r="D161" s="164"/>
      <c r="E161" s="165"/>
      <c r="F161" s="160"/>
      <c r="G161" s="160"/>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192</v>
      </c>
      <c r="AH161" s="151">
        <v>0</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58"/>
      <c r="B162" s="159"/>
      <c r="C162" s="188" t="s">
        <v>1110</v>
      </c>
      <c r="D162" s="164"/>
      <c r="E162" s="165">
        <v>3.95</v>
      </c>
      <c r="F162" s="160"/>
      <c r="G162" s="160"/>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192</v>
      </c>
      <c r="AH162" s="151">
        <v>0</v>
      </c>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188" t="s">
        <v>1111</v>
      </c>
      <c r="D163" s="164"/>
      <c r="E163" s="165">
        <v>5.6</v>
      </c>
      <c r="F163" s="160"/>
      <c r="G163" s="160"/>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192</v>
      </c>
      <c r="AH163" s="151">
        <v>0</v>
      </c>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188" t="s">
        <v>444</v>
      </c>
      <c r="D164" s="164"/>
      <c r="E164" s="165"/>
      <c r="F164" s="160"/>
      <c r="G164" s="160"/>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192</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188" t="s">
        <v>1112</v>
      </c>
      <c r="D165" s="164"/>
      <c r="E165" s="165">
        <v>11.35</v>
      </c>
      <c r="F165" s="160"/>
      <c r="G165" s="160"/>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192</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88" t="s">
        <v>1113</v>
      </c>
      <c r="D166" s="164"/>
      <c r="E166" s="165">
        <v>17.8</v>
      </c>
      <c r="F166" s="160"/>
      <c r="G166" s="160"/>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192</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188" t="s">
        <v>1087</v>
      </c>
      <c r="D167" s="164"/>
      <c r="E167" s="165">
        <v>1.1499999999999999</v>
      </c>
      <c r="F167" s="160"/>
      <c r="G167" s="160"/>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192</v>
      </c>
      <c r="AH167" s="151">
        <v>0</v>
      </c>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446</v>
      </c>
      <c r="D168" s="164"/>
      <c r="E168" s="165"/>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188" t="s">
        <v>1114</v>
      </c>
      <c r="D169" s="164"/>
      <c r="E169" s="165">
        <v>8.1999999999999993</v>
      </c>
      <c r="F169" s="160"/>
      <c r="G169" s="160"/>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192</v>
      </c>
      <c r="AH169" s="151">
        <v>0</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188" t="s">
        <v>1115</v>
      </c>
      <c r="D170" s="164"/>
      <c r="E170" s="165">
        <v>2.7</v>
      </c>
      <c r="F170" s="160"/>
      <c r="G170" s="16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192</v>
      </c>
      <c r="AH170" s="151">
        <v>0</v>
      </c>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195" t="s">
        <v>400</v>
      </c>
      <c r="D171" s="193"/>
      <c r="E171" s="194">
        <v>71.099999999999994</v>
      </c>
      <c r="F171" s="160"/>
      <c r="G171" s="160"/>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192</v>
      </c>
      <c r="AH171" s="151">
        <v>1</v>
      </c>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88" t="s">
        <v>1088</v>
      </c>
      <c r="D172" s="164"/>
      <c r="E172" s="165"/>
      <c r="F172" s="160"/>
      <c r="G172" s="16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192</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88" t="s">
        <v>442</v>
      </c>
      <c r="D173" s="164"/>
      <c r="E173" s="165"/>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0</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188" t="s">
        <v>1116</v>
      </c>
      <c r="D174" s="164"/>
      <c r="E174" s="165">
        <v>17.2</v>
      </c>
      <c r="F174" s="160"/>
      <c r="G174" s="160"/>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192</v>
      </c>
      <c r="AH174" s="151">
        <v>0</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58"/>
      <c r="B175" s="159"/>
      <c r="C175" s="188" t="s">
        <v>1089</v>
      </c>
      <c r="D175" s="164"/>
      <c r="E175" s="165">
        <v>2.8</v>
      </c>
      <c r="F175" s="160"/>
      <c r="G175" s="160"/>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192</v>
      </c>
      <c r="AH175" s="151">
        <v>0</v>
      </c>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188" t="s">
        <v>444</v>
      </c>
      <c r="D176" s="164"/>
      <c r="E176" s="165"/>
      <c r="F176" s="160"/>
      <c r="G176" s="160"/>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192</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88" t="s">
        <v>1117</v>
      </c>
      <c r="D177" s="164"/>
      <c r="E177" s="165">
        <v>13.5</v>
      </c>
      <c r="F177" s="160"/>
      <c r="G177" s="160"/>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192</v>
      </c>
      <c r="AH177" s="151">
        <v>0</v>
      </c>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188" t="s">
        <v>446</v>
      </c>
      <c r="D178" s="164"/>
      <c r="E178" s="165"/>
      <c r="F178" s="160"/>
      <c r="G178" s="160"/>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192</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1" x14ac:dyDescent="0.25">
      <c r="A179" s="158"/>
      <c r="B179" s="159"/>
      <c r="C179" s="188" t="s">
        <v>1118</v>
      </c>
      <c r="D179" s="164"/>
      <c r="E179" s="165">
        <v>9.9</v>
      </c>
      <c r="F179" s="160"/>
      <c r="G179" s="160"/>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192</v>
      </c>
      <c r="AH179" s="151">
        <v>0</v>
      </c>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outlineLevel="1" x14ac:dyDescent="0.25">
      <c r="A180" s="158"/>
      <c r="B180" s="159"/>
      <c r="C180" s="188" t="s">
        <v>1090</v>
      </c>
      <c r="D180" s="164"/>
      <c r="E180" s="165">
        <v>0.6</v>
      </c>
      <c r="F180" s="160"/>
      <c r="G180" s="160"/>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192</v>
      </c>
      <c r="AH180" s="151">
        <v>0</v>
      </c>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188" t="s">
        <v>448</v>
      </c>
      <c r="D181" s="164"/>
      <c r="E181" s="165"/>
      <c r="F181" s="160"/>
      <c r="G181" s="160"/>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192</v>
      </c>
      <c r="AH181" s="151">
        <v>0</v>
      </c>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5">
      <c r="A182" s="158"/>
      <c r="B182" s="159"/>
      <c r="C182" s="188" t="s">
        <v>1119</v>
      </c>
      <c r="D182" s="164"/>
      <c r="E182" s="165">
        <v>14.8</v>
      </c>
      <c r="F182" s="160"/>
      <c r="G182" s="160"/>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192</v>
      </c>
      <c r="AH182" s="151">
        <v>0</v>
      </c>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188" t="s">
        <v>1091</v>
      </c>
      <c r="D183" s="164"/>
      <c r="E183" s="165">
        <v>1.8</v>
      </c>
      <c r="F183" s="160"/>
      <c r="G183" s="160"/>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192</v>
      </c>
      <c r="AH183" s="151">
        <v>0</v>
      </c>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195" t="s">
        <v>400</v>
      </c>
      <c r="D184" s="193"/>
      <c r="E184" s="194">
        <v>60.6</v>
      </c>
      <c r="F184" s="160"/>
      <c r="G184" s="160"/>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192</v>
      </c>
      <c r="AH184" s="151">
        <v>1</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188" t="s">
        <v>1092</v>
      </c>
      <c r="D185" s="164"/>
      <c r="E185" s="165"/>
      <c r="F185" s="160"/>
      <c r="G185" s="160"/>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192</v>
      </c>
      <c r="AH185" s="151">
        <v>0</v>
      </c>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58"/>
      <c r="B186" s="159"/>
      <c r="C186" s="188" t="s">
        <v>442</v>
      </c>
      <c r="D186" s="164"/>
      <c r="E186" s="165"/>
      <c r="F186" s="160"/>
      <c r="G186" s="160"/>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192</v>
      </c>
      <c r="AH186" s="151">
        <v>0</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5">
      <c r="A187" s="158"/>
      <c r="B187" s="159"/>
      <c r="C187" s="188" t="s">
        <v>1120</v>
      </c>
      <c r="D187" s="164"/>
      <c r="E187" s="165">
        <v>19.2</v>
      </c>
      <c r="F187" s="160"/>
      <c r="G187" s="160"/>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192</v>
      </c>
      <c r="AH187" s="151">
        <v>0</v>
      </c>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1" x14ac:dyDescent="0.25">
      <c r="A188" s="158"/>
      <c r="B188" s="159"/>
      <c r="C188" s="188" t="s">
        <v>1121</v>
      </c>
      <c r="D188" s="164"/>
      <c r="E188" s="165">
        <v>0.5</v>
      </c>
      <c r="F188" s="160"/>
      <c r="G188" s="160"/>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192</v>
      </c>
      <c r="AH188" s="151">
        <v>0</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5">
      <c r="A189" s="158"/>
      <c r="B189" s="159"/>
      <c r="C189" s="188" t="s">
        <v>1093</v>
      </c>
      <c r="D189" s="164"/>
      <c r="E189" s="165">
        <v>4.6500000000000004</v>
      </c>
      <c r="F189" s="160"/>
      <c r="G189" s="160"/>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192</v>
      </c>
      <c r="AH189" s="151">
        <v>0</v>
      </c>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188" t="s">
        <v>444</v>
      </c>
      <c r="D190" s="164"/>
      <c r="E190" s="165"/>
      <c r="F190" s="160"/>
      <c r="G190" s="160"/>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192</v>
      </c>
      <c r="AH190" s="151">
        <v>0</v>
      </c>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188" t="s">
        <v>1114</v>
      </c>
      <c r="D191" s="164"/>
      <c r="E191" s="165">
        <v>8.1999999999999993</v>
      </c>
      <c r="F191" s="160"/>
      <c r="G191" s="160"/>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192</v>
      </c>
      <c r="AH191" s="151">
        <v>0</v>
      </c>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188" t="s">
        <v>1122</v>
      </c>
      <c r="D192" s="164"/>
      <c r="E192" s="165">
        <v>0.95</v>
      </c>
      <c r="F192" s="160"/>
      <c r="G192" s="160"/>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192</v>
      </c>
      <c r="AH192" s="151">
        <v>0</v>
      </c>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188" t="s">
        <v>1094</v>
      </c>
      <c r="D193" s="164"/>
      <c r="E193" s="165">
        <v>0.75</v>
      </c>
      <c r="F193" s="160"/>
      <c r="G193" s="160"/>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192</v>
      </c>
      <c r="AH193" s="151">
        <v>0</v>
      </c>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88" t="s">
        <v>446</v>
      </c>
      <c r="D194" s="164"/>
      <c r="E194" s="165"/>
      <c r="F194" s="160"/>
      <c r="G194" s="160"/>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192</v>
      </c>
      <c r="AH194" s="151">
        <v>0</v>
      </c>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188" t="s">
        <v>485</v>
      </c>
      <c r="D195" s="164"/>
      <c r="E195" s="165">
        <v>2.2000000000000002</v>
      </c>
      <c r="F195" s="160"/>
      <c r="G195" s="160"/>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192</v>
      </c>
      <c r="AH195" s="151">
        <v>0</v>
      </c>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5">
      <c r="A196" s="158"/>
      <c r="B196" s="159"/>
      <c r="C196" s="188" t="s">
        <v>1123</v>
      </c>
      <c r="D196" s="164"/>
      <c r="E196" s="165">
        <v>3.6</v>
      </c>
      <c r="F196" s="160"/>
      <c r="G196" s="160"/>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192</v>
      </c>
      <c r="AH196" s="151">
        <v>0</v>
      </c>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188" t="s">
        <v>1095</v>
      </c>
      <c r="D197" s="164"/>
      <c r="E197" s="165">
        <v>1.95</v>
      </c>
      <c r="F197" s="160"/>
      <c r="G197" s="160"/>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192</v>
      </c>
      <c r="AH197" s="151">
        <v>0</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1" x14ac:dyDescent="0.25">
      <c r="A198" s="158"/>
      <c r="B198" s="159"/>
      <c r="C198" s="188" t="s">
        <v>448</v>
      </c>
      <c r="D198" s="164"/>
      <c r="E198" s="165"/>
      <c r="F198" s="160"/>
      <c r="G198" s="160"/>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192</v>
      </c>
      <c r="AH198" s="151">
        <v>0</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188" t="s">
        <v>1124</v>
      </c>
      <c r="D199" s="164"/>
      <c r="E199" s="165">
        <v>14.2</v>
      </c>
      <c r="F199" s="160"/>
      <c r="G199" s="160"/>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192</v>
      </c>
      <c r="AH199" s="151">
        <v>0</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188" t="s">
        <v>1096</v>
      </c>
      <c r="D200" s="164"/>
      <c r="E200" s="165">
        <v>0.8</v>
      </c>
      <c r="F200" s="160"/>
      <c r="G200" s="160"/>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192</v>
      </c>
      <c r="AH200" s="151">
        <v>0</v>
      </c>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95" t="s">
        <v>400</v>
      </c>
      <c r="D201" s="193"/>
      <c r="E201" s="194">
        <v>57</v>
      </c>
      <c r="F201" s="160"/>
      <c r="G201" s="160"/>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192</v>
      </c>
      <c r="AH201" s="151">
        <v>1</v>
      </c>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x14ac:dyDescent="0.25">
      <c r="A202" s="167" t="s">
        <v>181</v>
      </c>
      <c r="B202" s="168" t="s">
        <v>122</v>
      </c>
      <c r="C202" s="186" t="s">
        <v>123</v>
      </c>
      <c r="D202" s="169"/>
      <c r="E202" s="170"/>
      <c r="F202" s="171"/>
      <c r="G202" s="171">
        <f>SUMIF(AG203:AG232,"&lt;&gt;NOR",G203:G232)</f>
        <v>141698</v>
      </c>
      <c r="H202" s="171"/>
      <c r="I202" s="171">
        <f>SUM(I203:I232)</f>
        <v>0</v>
      </c>
      <c r="J202" s="171"/>
      <c r="K202" s="171">
        <f>SUM(K203:K232)</f>
        <v>0</v>
      </c>
      <c r="L202" s="171"/>
      <c r="M202" s="171">
        <f>SUM(M203:M232)</f>
        <v>171454.58</v>
      </c>
      <c r="N202" s="171"/>
      <c r="O202" s="171">
        <f>SUM(O203:O232)</f>
        <v>0.85</v>
      </c>
      <c r="P202" s="171"/>
      <c r="Q202" s="171">
        <f>SUM(Q203:Q232)</f>
        <v>0</v>
      </c>
      <c r="R202" s="171"/>
      <c r="S202" s="171"/>
      <c r="T202" s="172"/>
      <c r="U202" s="166"/>
      <c r="V202" s="166">
        <f>SUM(V203:V232)</f>
        <v>61.46</v>
      </c>
      <c r="W202" s="166"/>
      <c r="X202" s="166"/>
      <c r="AG202" t="s">
        <v>182</v>
      </c>
    </row>
    <row r="203" spans="1:60" outlineLevel="1" x14ac:dyDescent="0.25">
      <c r="A203" s="177">
        <v>17</v>
      </c>
      <c r="B203" s="178" t="s">
        <v>1125</v>
      </c>
      <c r="C203" s="187" t="s">
        <v>1126</v>
      </c>
      <c r="D203" s="179" t="s">
        <v>237</v>
      </c>
      <c r="E203" s="180">
        <v>90</v>
      </c>
      <c r="F203" s="181">
        <v>371</v>
      </c>
      <c r="G203" s="182">
        <f>ROUND(E203*F203,2)</f>
        <v>33390</v>
      </c>
      <c r="H203" s="181"/>
      <c r="I203" s="182">
        <f>ROUND(E203*H203,2)</f>
        <v>0</v>
      </c>
      <c r="J203" s="181"/>
      <c r="K203" s="182">
        <f>ROUND(E203*J203,2)</f>
        <v>0</v>
      </c>
      <c r="L203" s="182">
        <v>21</v>
      </c>
      <c r="M203" s="182">
        <f>G203*(1+L203/100)</f>
        <v>40401.9</v>
      </c>
      <c r="N203" s="182">
        <v>1.58E-3</v>
      </c>
      <c r="O203" s="182">
        <f>ROUND(E203*N203,2)</f>
        <v>0.14000000000000001</v>
      </c>
      <c r="P203" s="182">
        <v>0</v>
      </c>
      <c r="Q203" s="182">
        <f>ROUND(E203*P203,2)</f>
        <v>0</v>
      </c>
      <c r="R203" s="182" t="s">
        <v>519</v>
      </c>
      <c r="S203" s="182" t="s">
        <v>185</v>
      </c>
      <c r="T203" s="183" t="s">
        <v>1127</v>
      </c>
      <c r="U203" s="160">
        <v>0.214</v>
      </c>
      <c r="V203" s="160">
        <f>ROUND(E203*U203,2)</f>
        <v>19.260000000000002</v>
      </c>
      <c r="W203" s="160"/>
      <c r="X203" s="160" t="s">
        <v>239</v>
      </c>
      <c r="Y203" s="151"/>
      <c r="Z203" s="151"/>
      <c r="AA203" s="151"/>
      <c r="AB203" s="151"/>
      <c r="AC203" s="151"/>
      <c r="AD203" s="151"/>
      <c r="AE203" s="151"/>
      <c r="AF203" s="151"/>
      <c r="AG203" s="151" t="s">
        <v>240</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58"/>
      <c r="B204" s="159"/>
      <c r="C204" s="188" t="s">
        <v>1031</v>
      </c>
      <c r="D204" s="164"/>
      <c r="E204" s="165"/>
      <c r="F204" s="160"/>
      <c r="G204" s="160"/>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192</v>
      </c>
      <c r="AH204" s="151">
        <v>0</v>
      </c>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5">
      <c r="A205" s="158"/>
      <c r="B205" s="159"/>
      <c r="C205" s="188" t="s">
        <v>1128</v>
      </c>
      <c r="D205" s="164"/>
      <c r="E205" s="165">
        <v>30</v>
      </c>
      <c r="F205" s="160"/>
      <c r="G205" s="160"/>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192</v>
      </c>
      <c r="AH205" s="151">
        <v>0</v>
      </c>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188" t="s">
        <v>1129</v>
      </c>
      <c r="D206" s="164"/>
      <c r="E206" s="165">
        <v>15</v>
      </c>
      <c r="F206" s="160"/>
      <c r="G206" s="160"/>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192</v>
      </c>
      <c r="AH206" s="151">
        <v>0</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5">
      <c r="A207" s="158"/>
      <c r="B207" s="159"/>
      <c r="C207" s="188" t="s">
        <v>1130</v>
      </c>
      <c r="D207" s="164"/>
      <c r="E207" s="165">
        <v>15</v>
      </c>
      <c r="F207" s="160"/>
      <c r="G207" s="160"/>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192</v>
      </c>
      <c r="AH207" s="151">
        <v>0</v>
      </c>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188" t="s">
        <v>1131</v>
      </c>
      <c r="D208" s="164"/>
      <c r="E208" s="165">
        <v>30</v>
      </c>
      <c r="F208" s="160"/>
      <c r="G208" s="160"/>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192</v>
      </c>
      <c r="AH208" s="151">
        <v>0</v>
      </c>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1" x14ac:dyDescent="0.25">
      <c r="A209" s="177">
        <v>18</v>
      </c>
      <c r="B209" s="178" t="s">
        <v>517</v>
      </c>
      <c r="C209" s="187" t="s">
        <v>518</v>
      </c>
      <c r="D209" s="179" t="s">
        <v>237</v>
      </c>
      <c r="E209" s="180">
        <v>120</v>
      </c>
      <c r="F209" s="181">
        <v>415</v>
      </c>
      <c r="G209" s="182">
        <f>ROUND(E209*F209,2)</f>
        <v>49800</v>
      </c>
      <c r="H209" s="181"/>
      <c r="I209" s="182">
        <f>ROUND(E209*H209,2)</f>
        <v>0</v>
      </c>
      <c r="J209" s="181"/>
      <c r="K209" s="182">
        <f>ROUND(E209*J209,2)</f>
        <v>0</v>
      </c>
      <c r="L209" s="182">
        <v>21</v>
      </c>
      <c r="M209" s="182">
        <f>G209*(1+L209/100)</f>
        <v>60258</v>
      </c>
      <c r="N209" s="182">
        <v>5.9199999999999999E-3</v>
      </c>
      <c r="O209" s="182">
        <f>ROUND(E209*N209,2)</f>
        <v>0.71</v>
      </c>
      <c r="P209" s="182">
        <v>0</v>
      </c>
      <c r="Q209" s="182">
        <f>ROUND(E209*P209,2)</f>
        <v>0</v>
      </c>
      <c r="R209" s="182" t="s">
        <v>519</v>
      </c>
      <c r="S209" s="182" t="s">
        <v>185</v>
      </c>
      <c r="T209" s="183" t="s">
        <v>185</v>
      </c>
      <c r="U209" s="160">
        <v>0.26</v>
      </c>
      <c r="V209" s="160">
        <f>ROUND(E209*U209,2)</f>
        <v>31.2</v>
      </c>
      <c r="W209" s="160"/>
      <c r="X209" s="160" t="s">
        <v>239</v>
      </c>
      <c r="Y209" s="151"/>
      <c r="Z209" s="151"/>
      <c r="AA209" s="151"/>
      <c r="AB209" s="151"/>
      <c r="AC209" s="151"/>
      <c r="AD209" s="151"/>
      <c r="AE209" s="151"/>
      <c r="AF209" s="151"/>
      <c r="AG209" s="151" t="s">
        <v>240</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88" t="s">
        <v>1031</v>
      </c>
      <c r="D210" s="164"/>
      <c r="E210" s="165"/>
      <c r="F210" s="160"/>
      <c r="G210" s="160"/>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192</v>
      </c>
      <c r="AH210" s="151">
        <v>0</v>
      </c>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188" t="s">
        <v>1132</v>
      </c>
      <c r="D211" s="164"/>
      <c r="E211" s="165">
        <v>40</v>
      </c>
      <c r="F211" s="160"/>
      <c r="G211" s="160"/>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192</v>
      </c>
      <c r="AH211" s="151">
        <v>0</v>
      </c>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188" t="s">
        <v>1133</v>
      </c>
      <c r="D212" s="164"/>
      <c r="E212" s="165">
        <v>20</v>
      </c>
      <c r="F212" s="160"/>
      <c r="G212" s="160"/>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192</v>
      </c>
      <c r="AH212" s="151">
        <v>0</v>
      </c>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5">
      <c r="A213" s="158"/>
      <c r="B213" s="159"/>
      <c r="C213" s="188" t="s">
        <v>1134</v>
      </c>
      <c r="D213" s="164"/>
      <c r="E213" s="165">
        <v>20</v>
      </c>
      <c r="F213" s="160"/>
      <c r="G213" s="160"/>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192</v>
      </c>
      <c r="AH213" s="151">
        <v>0</v>
      </c>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188" t="s">
        <v>1135</v>
      </c>
      <c r="D214" s="164"/>
      <c r="E214" s="165">
        <v>40</v>
      </c>
      <c r="F214" s="160"/>
      <c r="G214" s="160"/>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192</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ht="20.399999999999999" outlineLevel="1" x14ac:dyDescent="0.25">
      <c r="A215" s="177">
        <v>19</v>
      </c>
      <c r="B215" s="178" t="s">
        <v>528</v>
      </c>
      <c r="C215" s="187" t="s">
        <v>529</v>
      </c>
      <c r="D215" s="179" t="s">
        <v>530</v>
      </c>
      <c r="E215" s="180">
        <v>4</v>
      </c>
      <c r="F215" s="181">
        <v>1500</v>
      </c>
      <c r="G215" s="182">
        <f>ROUND(E215*F215,2)</f>
        <v>6000</v>
      </c>
      <c r="H215" s="181"/>
      <c r="I215" s="182">
        <f>ROUND(E215*H215,2)</f>
        <v>0</v>
      </c>
      <c r="J215" s="181"/>
      <c r="K215" s="182">
        <f>ROUND(E215*J215,2)</f>
        <v>0</v>
      </c>
      <c r="L215" s="182">
        <v>21</v>
      </c>
      <c r="M215" s="182">
        <f>G215*(1+L215/100)</f>
        <v>7260</v>
      </c>
      <c r="N215" s="182">
        <v>0</v>
      </c>
      <c r="O215" s="182">
        <f>ROUND(E215*N215,2)</f>
        <v>0</v>
      </c>
      <c r="P215" s="182">
        <v>0</v>
      </c>
      <c r="Q215" s="182">
        <f>ROUND(E215*P215,2)</f>
        <v>0</v>
      </c>
      <c r="R215" s="182" t="s">
        <v>519</v>
      </c>
      <c r="S215" s="182" t="s">
        <v>185</v>
      </c>
      <c r="T215" s="183" t="s">
        <v>185</v>
      </c>
      <c r="U215" s="160">
        <v>1.6</v>
      </c>
      <c r="V215" s="160">
        <f>ROUND(E215*U215,2)</f>
        <v>6.4</v>
      </c>
      <c r="W215" s="160"/>
      <c r="X215" s="160" t="s">
        <v>239</v>
      </c>
      <c r="Y215" s="151"/>
      <c r="Z215" s="151"/>
      <c r="AA215" s="151"/>
      <c r="AB215" s="151"/>
      <c r="AC215" s="151"/>
      <c r="AD215" s="151"/>
      <c r="AE215" s="151"/>
      <c r="AF215" s="151"/>
      <c r="AG215" s="151" t="s">
        <v>240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188" t="s">
        <v>1031</v>
      </c>
      <c r="D216" s="164"/>
      <c r="E216" s="165"/>
      <c r="F216" s="160"/>
      <c r="G216" s="160"/>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192</v>
      </c>
      <c r="AH216" s="151">
        <v>0</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188" t="s">
        <v>1136</v>
      </c>
      <c r="D217" s="164"/>
      <c r="E217" s="165">
        <v>1</v>
      </c>
      <c r="F217" s="160"/>
      <c r="G217" s="160"/>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192</v>
      </c>
      <c r="AH217" s="151">
        <v>0</v>
      </c>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188" t="s">
        <v>1137</v>
      </c>
      <c r="D218" s="164"/>
      <c r="E218" s="165">
        <v>1</v>
      </c>
      <c r="F218" s="160"/>
      <c r="G218" s="160"/>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192</v>
      </c>
      <c r="AH218" s="151">
        <v>0</v>
      </c>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58"/>
      <c r="B219" s="159"/>
      <c r="C219" s="188" t="s">
        <v>1138</v>
      </c>
      <c r="D219" s="164"/>
      <c r="E219" s="165">
        <v>1</v>
      </c>
      <c r="F219" s="160"/>
      <c r="G219" s="160"/>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192</v>
      </c>
      <c r="AH219" s="151">
        <v>0</v>
      </c>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188" t="s">
        <v>1139</v>
      </c>
      <c r="D220" s="164"/>
      <c r="E220" s="165">
        <v>1</v>
      </c>
      <c r="F220" s="160"/>
      <c r="G220" s="160"/>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192</v>
      </c>
      <c r="AH220" s="151">
        <v>0</v>
      </c>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ht="30.6" outlineLevel="1" x14ac:dyDescent="0.25">
      <c r="A221" s="177">
        <v>20</v>
      </c>
      <c r="B221" s="178" t="s">
        <v>535</v>
      </c>
      <c r="C221" s="187" t="s">
        <v>536</v>
      </c>
      <c r="D221" s="179" t="s">
        <v>537</v>
      </c>
      <c r="E221" s="180">
        <v>300</v>
      </c>
      <c r="F221" s="181">
        <v>155</v>
      </c>
      <c r="G221" s="182">
        <f>ROUND(E221*F221,2)</f>
        <v>46500</v>
      </c>
      <c r="H221" s="181"/>
      <c r="I221" s="182">
        <f>ROUND(E221*H221,2)</f>
        <v>0</v>
      </c>
      <c r="J221" s="181"/>
      <c r="K221" s="182">
        <f>ROUND(E221*J221,2)</f>
        <v>0</v>
      </c>
      <c r="L221" s="182">
        <v>21</v>
      </c>
      <c r="M221" s="182">
        <f>G221*(1+L221/100)</f>
        <v>56265</v>
      </c>
      <c r="N221" s="182">
        <v>0</v>
      </c>
      <c r="O221" s="182">
        <f>ROUND(E221*N221,2)</f>
        <v>0</v>
      </c>
      <c r="P221" s="182">
        <v>0</v>
      </c>
      <c r="Q221" s="182">
        <f>ROUND(E221*P221,2)</f>
        <v>0</v>
      </c>
      <c r="R221" s="182" t="s">
        <v>519</v>
      </c>
      <c r="S221" s="182" t="s">
        <v>185</v>
      </c>
      <c r="T221" s="183" t="s">
        <v>185</v>
      </c>
      <c r="U221" s="160">
        <v>0</v>
      </c>
      <c r="V221" s="160">
        <f>ROUND(E221*U221,2)</f>
        <v>0</v>
      </c>
      <c r="W221" s="160"/>
      <c r="X221" s="160" t="s">
        <v>239</v>
      </c>
      <c r="Y221" s="151"/>
      <c r="Z221" s="151"/>
      <c r="AA221" s="151"/>
      <c r="AB221" s="151"/>
      <c r="AC221" s="151"/>
      <c r="AD221" s="151"/>
      <c r="AE221" s="151"/>
      <c r="AF221" s="151"/>
      <c r="AG221" s="151" t="s">
        <v>240</v>
      </c>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188" t="s">
        <v>1031</v>
      </c>
      <c r="D222" s="164"/>
      <c r="E222" s="165"/>
      <c r="F222" s="160"/>
      <c r="G222" s="160"/>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192</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188" t="s">
        <v>1140</v>
      </c>
      <c r="D223" s="164"/>
      <c r="E223" s="165">
        <v>90</v>
      </c>
      <c r="F223" s="160"/>
      <c r="G223" s="160"/>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192</v>
      </c>
      <c r="AH223" s="151">
        <v>0</v>
      </c>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188" t="s">
        <v>1141</v>
      </c>
      <c r="D224" s="164"/>
      <c r="E224" s="165">
        <v>60</v>
      </c>
      <c r="F224" s="160"/>
      <c r="G224" s="160"/>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192</v>
      </c>
      <c r="AH224" s="151">
        <v>0</v>
      </c>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5">
      <c r="A225" s="158"/>
      <c r="B225" s="159"/>
      <c r="C225" s="188" t="s">
        <v>1142</v>
      </c>
      <c r="D225" s="164"/>
      <c r="E225" s="165">
        <v>60</v>
      </c>
      <c r="F225" s="160"/>
      <c r="G225" s="160"/>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192</v>
      </c>
      <c r="AH225" s="151">
        <v>0</v>
      </c>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188" t="s">
        <v>1143</v>
      </c>
      <c r="D226" s="164"/>
      <c r="E226" s="165">
        <v>90</v>
      </c>
      <c r="F226" s="160"/>
      <c r="G226" s="16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192</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ht="20.399999999999999" outlineLevel="1" x14ac:dyDescent="0.25">
      <c r="A227" s="177">
        <v>21</v>
      </c>
      <c r="B227" s="178" t="s">
        <v>542</v>
      </c>
      <c r="C227" s="187" t="s">
        <v>543</v>
      </c>
      <c r="D227" s="179" t="s">
        <v>530</v>
      </c>
      <c r="E227" s="180">
        <v>4</v>
      </c>
      <c r="F227" s="181">
        <v>1502</v>
      </c>
      <c r="G227" s="182">
        <f>ROUND(E227*F227,2)</f>
        <v>6008</v>
      </c>
      <c r="H227" s="181"/>
      <c r="I227" s="182">
        <f>ROUND(E227*H227,2)</f>
        <v>0</v>
      </c>
      <c r="J227" s="181"/>
      <c r="K227" s="182">
        <f>ROUND(E227*J227,2)</f>
        <v>0</v>
      </c>
      <c r="L227" s="182">
        <v>21</v>
      </c>
      <c r="M227" s="182">
        <f>G227*(1+L227/100)</f>
        <v>7269.6799999999994</v>
      </c>
      <c r="N227" s="182">
        <v>0</v>
      </c>
      <c r="O227" s="182">
        <f>ROUND(E227*N227,2)</f>
        <v>0</v>
      </c>
      <c r="P227" s="182">
        <v>0</v>
      </c>
      <c r="Q227" s="182">
        <f>ROUND(E227*P227,2)</f>
        <v>0</v>
      </c>
      <c r="R227" s="182" t="s">
        <v>519</v>
      </c>
      <c r="S227" s="182" t="s">
        <v>185</v>
      </c>
      <c r="T227" s="183" t="s">
        <v>185</v>
      </c>
      <c r="U227" s="160">
        <v>1.1499999999999999</v>
      </c>
      <c r="V227" s="160">
        <f>ROUND(E227*U227,2)</f>
        <v>4.5999999999999996</v>
      </c>
      <c r="W227" s="160"/>
      <c r="X227" s="160" t="s">
        <v>239</v>
      </c>
      <c r="Y227" s="151"/>
      <c r="Z227" s="151"/>
      <c r="AA227" s="151"/>
      <c r="AB227" s="151"/>
      <c r="AC227" s="151"/>
      <c r="AD227" s="151"/>
      <c r="AE227" s="151"/>
      <c r="AF227" s="151"/>
      <c r="AG227" s="151" t="s">
        <v>240</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188" t="s">
        <v>1031</v>
      </c>
      <c r="D228" s="164"/>
      <c r="E228" s="165"/>
      <c r="F228" s="160"/>
      <c r="G228" s="160"/>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192</v>
      </c>
      <c r="AH228" s="151">
        <v>0</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1" x14ac:dyDescent="0.25">
      <c r="A229" s="158"/>
      <c r="B229" s="159"/>
      <c r="C229" s="188" t="s">
        <v>1136</v>
      </c>
      <c r="D229" s="164"/>
      <c r="E229" s="165">
        <v>1</v>
      </c>
      <c r="F229" s="160"/>
      <c r="G229" s="160"/>
      <c r="H229" s="160"/>
      <c r="I229" s="160"/>
      <c r="J229" s="160"/>
      <c r="K229" s="160"/>
      <c r="L229" s="160"/>
      <c r="M229" s="160"/>
      <c r="N229" s="160"/>
      <c r="O229" s="160"/>
      <c r="P229" s="160"/>
      <c r="Q229" s="160"/>
      <c r="R229" s="160"/>
      <c r="S229" s="160"/>
      <c r="T229" s="160"/>
      <c r="U229" s="160"/>
      <c r="V229" s="160"/>
      <c r="W229" s="160"/>
      <c r="X229" s="160"/>
      <c r="Y229" s="151"/>
      <c r="Z229" s="151"/>
      <c r="AA229" s="151"/>
      <c r="AB229" s="151"/>
      <c r="AC229" s="151"/>
      <c r="AD229" s="151"/>
      <c r="AE229" s="151"/>
      <c r="AF229" s="151"/>
      <c r="AG229" s="151" t="s">
        <v>192</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5">
      <c r="A230" s="158"/>
      <c r="B230" s="159"/>
      <c r="C230" s="188" t="s">
        <v>1137</v>
      </c>
      <c r="D230" s="164"/>
      <c r="E230" s="165">
        <v>1</v>
      </c>
      <c r="F230" s="160"/>
      <c r="G230" s="160"/>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192</v>
      </c>
      <c r="AH230" s="151">
        <v>0</v>
      </c>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5">
      <c r="A231" s="158"/>
      <c r="B231" s="159"/>
      <c r="C231" s="188" t="s">
        <v>1138</v>
      </c>
      <c r="D231" s="164"/>
      <c r="E231" s="165">
        <v>1</v>
      </c>
      <c r="F231" s="160"/>
      <c r="G231" s="160"/>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192</v>
      </c>
      <c r="AH231" s="151">
        <v>0</v>
      </c>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5">
      <c r="A232" s="158"/>
      <c r="B232" s="159"/>
      <c r="C232" s="188" t="s">
        <v>1139</v>
      </c>
      <c r="D232" s="164"/>
      <c r="E232" s="165">
        <v>1</v>
      </c>
      <c r="F232" s="160"/>
      <c r="G232" s="160"/>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192</v>
      </c>
      <c r="AH232" s="151">
        <v>0</v>
      </c>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x14ac:dyDescent="0.25">
      <c r="A233" s="167" t="s">
        <v>181</v>
      </c>
      <c r="B233" s="168" t="s">
        <v>124</v>
      </c>
      <c r="C233" s="186" t="s">
        <v>125</v>
      </c>
      <c r="D233" s="169"/>
      <c r="E233" s="170"/>
      <c r="F233" s="171"/>
      <c r="G233" s="171">
        <f>SUMIF(AG234:AG239,"&lt;&gt;NOR",G234:G239)</f>
        <v>33509.800000000003</v>
      </c>
      <c r="H233" s="171"/>
      <c r="I233" s="171">
        <f>SUM(I234:I239)</f>
        <v>0</v>
      </c>
      <c r="J233" s="171"/>
      <c r="K233" s="171">
        <f>SUM(K234:K239)</f>
        <v>0</v>
      </c>
      <c r="L233" s="171"/>
      <c r="M233" s="171">
        <f>SUM(M234:M239)</f>
        <v>40546.858</v>
      </c>
      <c r="N233" s="171"/>
      <c r="O233" s="171">
        <f>SUM(O234:O239)</f>
        <v>0.01</v>
      </c>
      <c r="P233" s="171"/>
      <c r="Q233" s="171">
        <f>SUM(Q234:Q239)</f>
        <v>0</v>
      </c>
      <c r="R233" s="171"/>
      <c r="S233" s="171"/>
      <c r="T233" s="172"/>
      <c r="U233" s="166"/>
      <c r="V233" s="166">
        <f>SUM(V234:V239)</f>
        <v>78.790000000000006</v>
      </c>
      <c r="W233" s="166"/>
      <c r="X233" s="166"/>
      <c r="AG233" t="s">
        <v>182</v>
      </c>
    </row>
    <row r="234" spans="1:60" ht="40.799999999999997" outlineLevel="1" x14ac:dyDescent="0.25">
      <c r="A234" s="177">
        <v>22</v>
      </c>
      <c r="B234" s="178" t="s">
        <v>279</v>
      </c>
      <c r="C234" s="187" t="s">
        <v>280</v>
      </c>
      <c r="D234" s="179" t="s">
        <v>237</v>
      </c>
      <c r="E234" s="180">
        <v>255.8</v>
      </c>
      <c r="F234" s="181">
        <v>131</v>
      </c>
      <c r="G234" s="182">
        <f>ROUND(E234*F234,2)</f>
        <v>33509.800000000003</v>
      </c>
      <c r="H234" s="181"/>
      <c r="I234" s="182">
        <f>ROUND(E234*H234,2)</f>
        <v>0</v>
      </c>
      <c r="J234" s="181"/>
      <c r="K234" s="182">
        <f>ROUND(E234*J234,2)</f>
        <v>0</v>
      </c>
      <c r="L234" s="182">
        <v>21</v>
      </c>
      <c r="M234" s="182">
        <f>G234*(1+L234/100)</f>
        <v>40546.858</v>
      </c>
      <c r="N234" s="182">
        <v>4.0000000000000003E-5</v>
      </c>
      <c r="O234" s="182">
        <f>ROUND(E234*N234,2)</f>
        <v>0.01</v>
      </c>
      <c r="P234" s="182">
        <v>0</v>
      </c>
      <c r="Q234" s="182">
        <f>ROUND(E234*P234,2)</f>
        <v>0</v>
      </c>
      <c r="R234" s="182" t="s">
        <v>281</v>
      </c>
      <c r="S234" s="182" t="s">
        <v>185</v>
      </c>
      <c r="T234" s="183" t="s">
        <v>185</v>
      </c>
      <c r="U234" s="160">
        <v>0.308</v>
      </c>
      <c r="V234" s="160">
        <f>ROUND(E234*U234,2)</f>
        <v>78.790000000000006</v>
      </c>
      <c r="W234" s="160"/>
      <c r="X234" s="160" t="s">
        <v>239</v>
      </c>
      <c r="Y234" s="151"/>
      <c r="Z234" s="151"/>
      <c r="AA234" s="151"/>
      <c r="AB234" s="151"/>
      <c r="AC234" s="151"/>
      <c r="AD234" s="151"/>
      <c r="AE234" s="151"/>
      <c r="AF234" s="151"/>
      <c r="AG234" s="151" t="s">
        <v>282</v>
      </c>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5">
      <c r="A235" s="158"/>
      <c r="B235" s="159"/>
      <c r="C235" s="188" t="s">
        <v>1031</v>
      </c>
      <c r="D235" s="164"/>
      <c r="E235" s="165"/>
      <c r="F235" s="160"/>
      <c r="G235" s="160"/>
      <c r="H235" s="160"/>
      <c r="I235" s="160"/>
      <c r="J235" s="160"/>
      <c r="K235" s="160"/>
      <c r="L235" s="160"/>
      <c r="M235" s="160"/>
      <c r="N235" s="160"/>
      <c r="O235" s="160"/>
      <c r="P235" s="160"/>
      <c r="Q235" s="160"/>
      <c r="R235" s="160"/>
      <c r="S235" s="160"/>
      <c r="T235" s="160"/>
      <c r="U235" s="160"/>
      <c r="V235" s="160"/>
      <c r="W235" s="160"/>
      <c r="X235" s="160"/>
      <c r="Y235" s="151"/>
      <c r="Z235" s="151"/>
      <c r="AA235" s="151"/>
      <c r="AB235" s="151"/>
      <c r="AC235" s="151"/>
      <c r="AD235" s="151"/>
      <c r="AE235" s="151"/>
      <c r="AF235" s="151"/>
      <c r="AG235" s="151" t="s">
        <v>192</v>
      </c>
      <c r="AH235" s="151">
        <v>0</v>
      </c>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1" x14ac:dyDescent="0.25">
      <c r="A236" s="158"/>
      <c r="B236" s="159"/>
      <c r="C236" s="188" t="s">
        <v>1144</v>
      </c>
      <c r="D236" s="164"/>
      <c r="E236" s="165">
        <v>75.8</v>
      </c>
      <c r="F236" s="160"/>
      <c r="G236" s="160"/>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192</v>
      </c>
      <c r="AH236" s="151">
        <v>0</v>
      </c>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5">
      <c r="A237" s="158"/>
      <c r="B237" s="159"/>
      <c r="C237" s="188" t="s">
        <v>1145</v>
      </c>
      <c r="D237" s="164"/>
      <c r="E237" s="165">
        <v>42.2</v>
      </c>
      <c r="F237" s="160"/>
      <c r="G237" s="160"/>
      <c r="H237" s="160"/>
      <c r="I237" s="160"/>
      <c r="J237" s="160"/>
      <c r="K237" s="160"/>
      <c r="L237" s="160"/>
      <c r="M237" s="160"/>
      <c r="N237" s="160"/>
      <c r="O237" s="160"/>
      <c r="P237" s="160"/>
      <c r="Q237" s="160"/>
      <c r="R237" s="160"/>
      <c r="S237" s="160"/>
      <c r="T237" s="160"/>
      <c r="U237" s="160"/>
      <c r="V237" s="160"/>
      <c r="W237" s="160"/>
      <c r="X237" s="160"/>
      <c r="Y237" s="151"/>
      <c r="Z237" s="151"/>
      <c r="AA237" s="151"/>
      <c r="AB237" s="151"/>
      <c r="AC237" s="151"/>
      <c r="AD237" s="151"/>
      <c r="AE237" s="151"/>
      <c r="AF237" s="151"/>
      <c r="AG237" s="151" t="s">
        <v>192</v>
      </c>
      <c r="AH237" s="151">
        <v>0</v>
      </c>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1" x14ac:dyDescent="0.25">
      <c r="A238" s="158"/>
      <c r="B238" s="159"/>
      <c r="C238" s="188" t="s">
        <v>1146</v>
      </c>
      <c r="D238" s="164"/>
      <c r="E238" s="165">
        <v>38.200000000000003</v>
      </c>
      <c r="F238" s="160"/>
      <c r="G238" s="160"/>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192</v>
      </c>
      <c r="AH238" s="151">
        <v>0</v>
      </c>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outlineLevel="1" x14ac:dyDescent="0.25">
      <c r="A239" s="158"/>
      <c r="B239" s="159"/>
      <c r="C239" s="188" t="s">
        <v>1147</v>
      </c>
      <c r="D239" s="164"/>
      <c r="E239" s="165">
        <v>99.6</v>
      </c>
      <c r="F239" s="160"/>
      <c r="G239" s="160"/>
      <c r="H239" s="160"/>
      <c r="I239" s="160"/>
      <c r="J239" s="160"/>
      <c r="K239" s="160"/>
      <c r="L239" s="160"/>
      <c r="M239" s="160"/>
      <c r="N239" s="160"/>
      <c r="O239" s="160"/>
      <c r="P239" s="160"/>
      <c r="Q239" s="160"/>
      <c r="R239" s="160"/>
      <c r="S239" s="160"/>
      <c r="T239" s="160"/>
      <c r="U239" s="160"/>
      <c r="V239" s="160"/>
      <c r="W239" s="160"/>
      <c r="X239" s="160"/>
      <c r="Y239" s="151"/>
      <c r="Z239" s="151"/>
      <c r="AA239" s="151"/>
      <c r="AB239" s="151"/>
      <c r="AC239" s="151"/>
      <c r="AD239" s="151"/>
      <c r="AE239" s="151"/>
      <c r="AF239" s="151"/>
      <c r="AG239" s="151" t="s">
        <v>192</v>
      </c>
      <c r="AH239" s="151">
        <v>0</v>
      </c>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x14ac:dyDescent="0.25">
      <c r="A240" s="167" t="s">
        <v>181</v>
      </c>
      <c r="B240" s="168" t="s">
        <v>126</v>
      </c>
      <c r="C240" s="186" t="s">
        <v>127</v>
      </c>
      <c r="D240" s="169"/>
      <c r="E240" s="170"/>
      <c r="F240" s="171"/>
      <c r="G240" s="171">
        <f>SUMIF(AG241:AG283,"&lt;&gt;NOR",G241:G283)</f>
        <v>33842.71</v>
      </c>
      <c r="H240" s="171"/>
      <c r="I240" s="171">
        <f>SUM(I241:I283)</f>
        <v>0</v>
      </c>
      <c r="J240" s="171"/>
      <c r="K240" s="171">
        <f>SUM(K241:K283)</f>
        <v>0</v>
      </c>
      <c r="L240" s="171"/>
      <c r="M240" s="171">
        <f>SUM(M241:M283)</f>
        <v>40949.679099999994</v>
      </c>
      <c r="N240" s="171"/>
      <c r="O240" s="171">
        <f>SUM(O241:O283)</f>
        <v>0.02</v>
      </c>
      <c r="P240" s="171"/>
      <c r="Q240" s="171">
        <f>SUM(Q241:Q283)</f>
        <v>2.66</v>
      </c>
      <c r="R240" s="171"/>
      <c r="S240" s="171"/>
      <c r="T240" s="172"/>
      <c r="U240" s="166"/>
      <c r="V240" s="166">
        <f>SUM(V241:V283)</f>
        <v>72.56</v>
      </c>
      <c r="W240" s="166"/>
      <c r="X240" s="166"/>
      <c r="AG240" t="s">
        <v>182</v>
      </c>
    </row>
    <row r="241" spans="1:60" outlineLevel="1" x14ac:dyDescent="0.25">
      <c r="A241" s="177">
        <v>23</v>
      </c>
      <c r="B241" s="178" t="s">
        <v>556</v>
      </c>
      <c r="C241" s="187" t="s">
        <v>557</v>
      </c>
      <c r="D241" s="179" t="s">
        <v>255</v>
      </c>
      <c r="E241" s="180">
        <v>6</v>
      </c>
      <c r="F241" s="181">
        <v>219.6</v>
      </c>
      <c r="G241" s="182">
        <f>ROUND(E241*F241,2)</f>
        <v>1317.6</v>
      </c>
      <c r="H241" s="181"/>
      <c r="I241" s="182">
        <f>ROUND(E241*H241,2)</f>
        <v>0</v>
      </c>
      <c r="J241" s="181"/>
      <c r="K241" s="182">
        <f>ROUND(E241*J241,2)</f>
        <v>0</v>
      </c>
      <c r="L241" s="182">
        <v>21</v>
      </c>
      <c r="M241" s="182">
        <f>G241*(1+L241/100)</f>
        <v>1594.2959999999998</v>
      </c>
      <c r="N241" s="182">
        <v>1.6199999999999999E-3</v>
      </c>
      <c r="O241" s="182">
        <f>ROUND(E241*N241,2)</f>
        <v>0.01</v>
      </c>
      <c r="P241" s="182">
        <v>7.4999999999999997E-2</v>
      </c>
      <c r="Q241" s="182">
        <f>ROUND(E241*P241,2)</f>
        <v>0.45</v>
      </c>
      <c r="R241" s="182" t="s">
        <v>289</v>
      </c>
      <c r="S241" s="182" t="s">
        <v>185</v>
      </c>
      <c r="T241" s="183" t="s">
        <v>185</v>
      </c>
      <c r="U241" s="160">
        <v>2.1269999999999998</v>
      </c>
      <c r="V241" s="160">
        <f>ROUND(E241*U241,2)</f>
        <v>12.76</v>
      </c>
      <c r="W241" s="160"/>
      <c r="X241" s="160" t="s">
        <v>239</v>
      </c>
      <c r="Y241" s="151"/>
      <c r="Z241" s="151"/>
      <c r="AA241" s="151"/>
      <c r="AB241" s="151"/>
      <c r="AC241" s="151"/>
      <c r="AD241" s="151"/>
      <c r="AE241" s="151"/>
      <c r="AF241" s="151"/>
      <c r="AG241" s="151" t="s">
        <v>240</v>
      </c>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outlineLevel="1" x14ac:dyDescent="0.25">
      <c r="A242" s="158"/>
      <c r="B242" s="159"/>
      <c r="C242" s="269" t="s">
        <v>558</v>
      </c>
      <c r="D242" s="270"/>
      <c r="E242" s="270"/>
      <c r="F242" s="270"/>
      <c r="G242" s="270"/>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251</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84" t="str">
        <f>C242</f>
        <v>při jeho výměně pro jakoukoliv délku uložení, včetně pomocného lešení o výšce podlahy do 1900 mm a pro zatížení do 1,5 kPa  (150 kg/m2),</v>
      </c>
      <c r="BB242" s="151"/>
      <c r="BC242" s="151"/>
      <c r="BD242" s="151"/>
      <c r="BE242" s="151"/>
      <c r="BF242" s="151"/>
      <c r="BG242" s="151"/>
      <c r="BH242" s="151"/>
    </row>
    <row r="243" spans="1:60" outlineLevel="1" x14ac:dyDescent="0.25">
      <c r="A243" s="158"/>
      <c r="B243" s="159"/>
      <c r="C243" s="188" t="s">
        <v>1031</v>
      </c>
      <c r="D243" s="164"/>
      <c r="E243" s="165"/>
      <c r="F243" s="160"/>
      <c r="G243" s="160"/>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192</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188" t="s">
        <v>1148</v>
      </c>
      <c r="D244" s="164"/>
      <c r="E244" s="165">
        <v>1</v>
      </c>
      <c r="F244" s="160"/>
      <c r="G244" s="160"/>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192</v>
      </c>
      <c r="AH244" s="151">
        <v>0</v>
      </c>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58"/>
      <c r="B245" s="159"/>
      <c r="C245" s="188" t="s">
        <v>1149</v>
      </c>
      <c r="D245" s="164"/>
      <c r="E245" s="165">
        <v>1</v>
      </c>
      <c r="F245" s="160"/>
      <c r="G245" s="160"/>
      <c r="H245" s="160"/>
      <c r="I245" s="160"/>
      <c r="J245" s="160"/>
      <c r="K245" s="160"/>
      <c r="L245" s="160"/>
      <c r="M245" s="160"/>
      <c r="N245" s="160"/>
      <c r="O245" s="160"/>
      <c r="P245" s="160"/>
      <c r="Q245" s="160"/>
      <c r="R245" s="160"/>
      <c r="S245" s="160"/>
      <c r="T245" s="160"/>
      <c r="U245" s="160"/>
      <c r="V245" s="160"/>
      <c r="W245" s="160"/>
      <c r="X245" s="160"/>
      <c r="Y245" s="151"/>
      <c r="Z245" s="151"/>
      <c r="AA245" s="151"/>
      <c r="AB245" s="151"/>
      <c r="AC245" s="151"/>
      <c r="AD245" s="151"/>
      <c r="AE245" s="151"/>
      <c r="AF245" s="151"/>
      <c r="AG245" s="151" t="s">
        <v>192</v>
      </c>
      <c r="AH245" s="151">
        <v>0</v>
      </c>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1" x14ac:dyDescent="0.25">
      <c r="A246" s="158"/>
      <c r="B246" s="159"/>
      <c r="C246" s="188" t="s">
        <v>1150</v>
      </c>
      <c r="D246" s="164"/>
      <c r="E246" s="165">
        <v>1</v>
      </c>
      <c r="F246" s="160"/>
      <c r="G246" s="160"/>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192</v>
      </c>
      <c r="AH246" s="151">
        <v>0</v>
      </c>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1" x14ac:dyDescent="0.25">
      <c r="A247" s="158"/>
      <c r="B247" s="159"/>
      <c r="C247" s="188" t="s">
        <v>1151</v>
      </c>
      <c r="D247" s="164"/>
      <c r="E247" s="165">
        <v>1</v>
      </c>
      <c r="F247" s="160"/>
      <c r="G247" s="160"/>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192</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1" x14ac:dyDescent="0.25">
      <c r="A248" s="158"/>
      <c r="B248" s="159"/>
      <c r="C248" s="188" t="s">
        <v>1152</v>
      </c>
      <c r="D248" s="164"/>
      <c r="E248" s="165">
        <v>2</v>
      </c>
      <c r="F248" s="160"/>
      <c r="G248" s="160"/>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192</v>
      </c>
      <c r="AH248" s="151">
        <v>0</v>
      </c>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1" x14ac:dyDescent="0.25">
      <c r="A249" s="177">
        <v>24</v>
      </c>
      <c r="B249" s="178" t="s">
        <v>1153</v>
      </c>
      <c r="C249" s="187" t="s">
        <v>1154</v>
      </c>
      <c r="D249" s="179" t="s">
        <v>255</v>
      </c>
      <c r="E249" s="180">
        <v>12</v>
      </c>
      <c r="F249" s="181">
        <v>1102</v>
      </c>
      <c r="G249" s="182">
        <f>ROUND(E249*F249,2)</f>
        <v>13224</v>
      </c>
      <c r="H249" s="181"/>
      <c r="I249" s="182">
        <f>ROUND(E249*H249,2)</f>
        <v>0</v>
      </c>
      <c r="J249" s="181"/>
      <c r="K249" s="182">
        <f>ROUND(E249*J249,2)</f>
        <v>0</v>
      </c>
      <c r="L249" s="182">
        <v>21</v>
      </c>
      <c r="M249" s="182">
        <f>G249*(1+L249/100)</f>
        <v>16001.039999999999</v>
      </c>
      <c r="N249" s="182">
        <v>9.1E-4</v>
      </c>
      <c r="O249" s="182">
        <f>ROUND(E249*N249,2)</f>
        <v>0.01</v>
      </c>
      <c r="P249" s="182">
        <v>0.184</v>
      </c>
      <c r="Q249" s="182">
        <f>ROUND(E249*P249,2)</f>
        <v>2.21</v>
      </c>
      <c r="R249" s="182" t="s">
        <v>289</v>
      </c>
      <c r="S249" s="182" t="s">
        <v>185</v>
      </c>
      <c r="T249" s="183" t="s">
        <v>185</v>
      </c>
      <c r="U249" s="160">
        <v>2.8180000000000001</v>
      </c>
      <c r="V249" s="160">
        <f>ROUND(E249*U249,2)</f>
        <v>33.82</v>
      </c>
      <c r="W249" s="160"/>
      <c r="X249" s="160" t="s">
        <v>239</v>
      </c>
      <c r="Y249" s="151"/>
      <c r="Z249" s="151"/>
      <c r="AA249" s="151"/>
      <c r="AB249" s="151"/>
      <c r="AC249" s="151"/>
      <c r="AD249" s="151"/>
      <c r="AE249" s="151"/>
      <c r="AF249" s="151"/>
      <c r="AG249" s="151" t="s">
        <v>240</v>
      </c>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1" x14ac:dyDescent="0.25">
      <c r="A250" s="158"/>
      <c r="B250" s="159"/>
      <c r="C250" s="260" t="s">
        <v>564</v>
      </c>
      <c r="D250" s="261"/>
      <c r="E250" s="261"/>
      <c r="F250" s="261"/>
      <c r="G250" s="261"/>
      <c r="H250" s="160"/>
      <c r="I250" s="160"/>
      <c r="J250" s="160"/>
      <c r="K250" s="160"/>
      <c r="L250" s="160"/>
      <c r="M250" s="160"/>
      <c r="N250" s="160"/>
      <c r="O250" s="160"/>
      <c r="P250" s="160"/>
      <c r="Q250" s="160"/>
      <c r="R250" s="160"/>
      <c r="S250" s="160"/>
      <c r="T250" s="160"/>
      <c r="U250" s="160"/>
      <c r="V250" s="160"/>
      <c r="W250" s="160"/>
      <c r="X250" s="160"/>
      <c r="Y250" s="151"/>
      <c r="Z250" s="151"/>
      <c r="AA250" s="151"/>
      <c r="AB250" s="151"/>
      <c r="AC250" s="151"/>
      <c r="AD250" s="151"/>
      <c r="AE250" s="151"/>
      <c r="AF250" s="151"/>
      <c r="AG250" s="151" t="s">
        <v>190</v>
      </c>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1" x14ac:dyDescent="0.25">
      <c r="A251" s="158"/>
      <c r="B251" s="159"/>
      <c r="C251" s="188" t="s">
        <v>1031</v>
      </c>
      <c r="D251" s="164"/>
      <c r="E251" s="165"/>
      <c r="F251" s="160"/>
      <c r="G251" s="160"/>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192</v>
      </c>
      <c r="AH251" s="151">
        <v>0</v>
      </c>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outlineLevel="1" x14ac:dyDescent="0.25">
      <c r="A252" s="158"/>
      <c r="B252" s="159"/>
      <c r="C252" s="188" t="s">
        <v>1076</v>
      </c>
      <c r="D252" s="164"/>
      <c r="E252" s="165">
        <v>4</v>
      </c>
      <c r="F252" s="160"/>
      <c r="G252" s="160"/>
      <c r="H252" s="160"/>
      <c r="I252" s="160"/>
      <c r="J252" s="160"/>
      <c r="K252" s="160"/>
      <c r="L252" s="160"/>
      <c r="M252" s="160"/>
      <c r="N252" s="160"/>
      <c r="O252" s="160"/>
      <c r="P252" s="160"/>
      <c r="Q252" s="160"/>
      <c r="R252" s="160"/>
      <c r="S252" s="160"/>
      <c r="T252" s="160"/>
      <c r="U252" s="160"/>
      <c r="V252" s="160"/>
      <c r="W252" s="160"/>
      <c r="X252" s="160"/>
      <c r="Y252" s="151"/>
      <c r="Z252" s="151"/>
      <c r="AA252" s="151"/>
      <c r="AB252" s="151"/>
      <c r="AC252" s="151"/>
      <c r="AD252" s="151"/>
      <c r="AE252" s="151"/>
      <c r="AF252" s="151"/>
      <c r="AG252" s="151" t="s">
        <v>192</v>
      </c>
      <c r="AH252" s="151">
        <v>0</v>
      </c>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outlineLevel="1" x14ac:dyDescent="0.25">
      <c r="A253" s="158"/>
      <c r="B253" s="159"/>
      <c r="C253" s="188" t="s">
        <v>1077</v>
      </c>
      <c r="D253" s="164"/>
      <c r="E253" s="165">
        <v>4</v>
      </c>
      <c r="F253" s="160"/>
      <c r="G253" s="160"/>
      <c r="H253" s="160"/>
      <c r="I253" s="160"/>
      <c r="J253" s="160"/>
      <c r="K253" s="160"/>
      <c r="L253" s="160"/>
      <c r="M253" s="160"/>
      <c r="N253" s="160"/>
      <c r="O253" s="160"/>
      <c r="P253" s="160"/>
      <c r="Q253" s="160"/>
      <c r="R253" s="160"/>
      <c r="S253" s="160"/>
      <c r="T253" s="160"/>
      <c r="U253" s="160"/>
      <c r="V253" s="160"/>
      <c r="W253" s="160"/>
      <c r="X253" s="160"/>
      <c r="Y253" s="151"/>
      <c r="Z253" s="151"/>
      <c r="AA253" s="151"/>
      <c r="AB253" s="151"/>
      <c r="AC253" s="151"/>
      <c r="AD253" s="151"/>
      <c r="AE253" s="151"/>
      <c r="AF253" s="151"/>
      <c r="AG253" s="151" t="s">
        <v>192</v>
      </c>
      <c r="AH253" s="151">
        <v>0</v>
      </c>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1" x14ac:dyDescent="0.25">
      <c r="A254" s="158"/>
      <c r="B254" s="159"/>
      <c r="C254" s="188" t="s">
        <v>1078</v>
      </c>
      <c r="D254" s="164"/>
      <c r="E254" s="165">
        <v>4</v>
      </c>
      <c r="F254" s="160"/>
      <c r="G254" s="160"/>
      <c r="H254" s="160"/>
      <c r="I254" s="160"/>
      <c r="J254" s="160"/>
      <c r="K254" s="160"/>
      <c r="L254" s="160"/>
      <c r="M254" s="160"/>
      <c r="N254" s="160"/>
      <c r="O254" s="160"/>
      <c r="P254" s="160"/>
      <c r="Q254" s="160"/>
      <c r="R254" s="160"/>
      <c r="S254" s="160"/>
      <c r="T254" s="160"/>
      <c r="U254" s="160"/>
      <c r="V254" s="160"/>
      <c r="W254" s="160"/>
      <c r="X254" s="160"/>
      <c r="Y254" s="151"/>
      <c r="Z254" s="151"/>
      <c r="AA254" s="151"/>
      <c r="AB254" s="151"/>
      <c r="AC254" s="151"/>
      <c r="AD254" s="151"/>
      <c r="AE254" s="151"/>
      <c r="AF254" s="151"/>
      <c r="AG254" s="151" t="s">
        <v>192</v>
      </c>
      <c r="AH254" s="151">
        <v>0</v>
      </c>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1" x14ac:dyDescent="0.25">
      <c r="A255" s="177">
        <v>25</v>
      </c>
      <c r="B255" s="178" t="s">
        <v>328</v>
      </c>
      <c r="C255" s="187" t="s">
        <v>329</v>
      </c>
      <c r="D255" s="179" t="s">
        <v>299</v>
      </c>
      <c r="E255" s="180">
        <v>3.9994000000000001</v>
      </c>
      <c r="F255" s="181">
        <v>850</v>
      </c>
      <c r="G255" s="182">
        <f>ROUND(E255*F255,2)</f>
        <v>3399.49</v>
      </c>
      <c r="H255" s="181"/>
      <c r="I255" s="182">
        <f>ROUND(E255*H255,2)</f>
        <v>0</v>
      </c>
      <c r="J255" s="181"/>
      <c r="K255" s="182">
        <f>ROUND(E255*J255,2)</f>
        <v>0</v>
      </c>
      <c r="L255" s="182">
        <v>21</v>
      </c>
      <c r="M255" s="182">
        <f>G255*(1+L255/100)</f>
        <v>4113.3828999999996</v>
      </c>
      <c r="N255" s="182">
        <v>0</v>
      </c>
      <c r="O255" s="182">
        <f>ROUND(E255*N255,2)</f>
        <v>0</v>
      </c>
      <c r="P255" s="182">
        <v>0</v>
      </c>
      <c r="Q255" s="182">
        <f>ROUND(E255*P255,2)</f>
        <v>0</v>
      </c>
      <c r="R255" s="182"/>
      <c r="S255" s="182" t="s">
        <v>185</v>
      </c>
      <c r="T255" s="183" t="s">
        <v>185</v>
      </c>
      <c r="U255" s="160">
        <v>0.95599999999999996</v>
      </c>
      <c r="V255" s="160">
        <f>ROUND(E255*U255,2)</f>
        <v>3.82</v>
      </c>
      <c r="W255" s="160"/>
      <c r="X255" s="160" t="s">
        <v>330</v>
      </c>
      <c r="Y255" s="151"/>
      <c r="Z255" s="151"/>
      <c r="AA255" s="151"/>
      <c r="AB255" s="151"/>
      <c r="AC255" s="151"/>
      <c r="AD255" s="151"/>
      <c r="AE255" s="151"/>
      <c r="AF255" s="151"/>
      <c r="AG255" s="151" t="s">
        <v>331</v>
      </c>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1" x14ac:dyDescent="0.25">
      <c r="A256" s="158"/>
      <c r="B256" s="159"/>
      <c r="C256" s="188" t="s">
        <v>332</v>
      </c>
      <c r="D256" s="164"/>
      <c r="E256" s="165"/>
      <c r="F256" s="160"/>
      <c r="G256" s="160"/>
      <c r="H256" s="160"/>
      <c r="I256" s="160"/>
      <c r="J256" s="160"/>
      <c r="K256" s="160"/>
      <c r="L256" s="160"/>
      <c r="M256" s="160"/>
      <c r="N256" s="160"/>
      <c r="O256" s="160"/>
      <c r="P256" s="160"/>
      <c r="Q256" s="160"/>
      <c r="R256" s="160"/>
      <c r="S256" s="160"/>
      <c r="T256" s="160"/>
      <c r="U256" s="160"/>
      <c r="V256" s="160"/>
      <c r="W256" s="160"/>
      <c r="X256" s="160"/>
      <c r="Y256" s="151"/>
      <c r="Z256" s="151"/>
      <c r="AA256" s="151"/>
      <c r="AB256" s="151"/>
      <c r="AC256" s="151"/>
      <c r="AD256" s="151"/>
      <c r="AE256" s="151"/>
      <c r="AF256" s="151"/>
      <c r="AG256" s="151" t="s">
        <v>192</v>
      </c>
      <c r="AH256" s="151">
        <v>0</v>
      </c>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1" x14ac:dyDescent="0.25">
      <c r="A257" s="158"/>
      <c r="B257" s="159"/>
      <c r="C257" s="188" t="s">
        <v>1155</v>
      </c>
      <c r="D257" s="164"/>
      <c r="E257" s="165"/>
      <c r="F257" s="160"/>
      <c r="G257" s="160"/>
      <c r="H257" s="160"/>
      <c r="I257" s="160"/>
      <c r="J257" s="160"/>
      <c r="K257" s="160"/>
      <c r="L257" s="160"/>
      <c r="M257" s="160"/>
      <c r="N257" s="160"/>
      <c r="O257" s="160"/>
      <c r="P257" s="160"/>
      <c r="Q257" s="160"/>
      <c r="R257" s="160"/>
      <c r="S257" s="160"/>
      <c r="T257" s="160"/>
      <c r="U257" s="160"/>
      <c r="V257" s="160"/>
      <c r="W257" s="160"/>
      <c r="X257" s="160"/>
      <c r="Y257" s="151"/>
      <c r="Z257" s="151"/>
      <c r="AA257" s="151"/>
      <c r="AB257" s="151"/>
      <c r="AC257" s="151"/>
      <c r="AD257" s="151"/>
      <c r="AE257" s="151"/>
      <c r="AF257" s="151"/>
      <c r="AG257" s="151" t="s">
        <v>192</v>
      </c>
      <c r="AH257" s="151">
        <v>0</v>
      </c>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1" x14ac:dyDescent="0.25">
      <c r="A258" s="158"/>
      <c r="B258" s="159"/>
      <c r="C258" s="188" t="s">
        <v>1156</v>
      </c>
      <c r="D258" s="164"/>
      <c r="E258" s="165">
        <v>3.9994000000000001</v>
      </c>
      <c r="F258" s="160"/>
      <c r="G258" s="160"/>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192</v>
      </c>
      <c r="AH258" s="151">
        <v>0</v>
      </c>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1" x14ac:dyDescent="0.25">
      <c r="A259" s="177">
        <v>26</v>
      </c>
      <c r="B259" s="178" t="s">
        <v>1157</v>
      </c>
      <c r="C259" s="187" t="s">
        <v>1158</v>
      </c>
      <c r="D259" s="179" t="s">
        <v>299</v>
      </c>
      <c r="E259" s="180">
        <v>3.9994000000000001</v>
      </c>
      <c r="F259" s="181">
        <v>762</v>
      </c>
      <c r="G259" s="182">
        <f>ROUND(E259*F259,2)</f>
        <v>3047.54</v>
      </c>
      <c r="H259" s="181"/>
      <c r="I259" s="182">
        <f>ROUND(E259*H259,2)</f>
        <v>0</v>
      </c>
      <c r="J259" s="181"/>
      <c r="K259" s="182">
        <f>ROUND(E259*J259,2)</f>
        <v>0</v>
      </c>
      <c r="L259" s="182">
        <v>21</v>
      </c>
      <c r="M259" s="182">
        <f>G259*(1+L259/100)</f>
        <v>3687.5234</v>
      </c>
      <c r="N259" s="182">
        <v>0</v>
      </c>
      <c r="O259" s="182">
        <f>ROUND(E259*N259,2)</f>
        <v>0</v>
      </c>
      <c r="P259" s="182">
        <v>0</v>
      </c>
      <c r="Q259" s="182">
        <f>ROUND(E259*P259,2)</f>
        <v>0</v>
      </c>
      <c r="R259" s="182" t="s">
        <v>289</v>
      </c>
      <c r="S259" s="182" t="s">
        <v>185</v>
      </c>
      <c r="T259" s="183" t="s">
        <v>185</v>
      </c>
      <c r="U259" s="160">
        <v>2.0089999999999999</v>
      </c>
      <c r="V259" s="160">
        <f>ROUND(E259*U259,2)</f>
        <v>8.0299999999999994</v>
      </c>
      <c r="W259" s="160"/>
      <c r="X259" s="160" t="s">
        <v>330</v>
      </c>
      <c r="Y259" s="151"/>
      <c r="Z259" s="151"/>
      <c r="AA259" s="151"/>
      <c r="AB259" s="151"/>
      <c r="AC259" s="151"/>
      <c r="AD259" s="151"/>
      <c r="AE259" s="151"/>
      <c r="AF259" s="151"/>
      <c r="AG259" s="151" t="s">
        <v>331</v>
      </c>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188" t="s">
        <v>332</v>
      </c>
      <c r="D260" s="164"/>
      <c r="E260" s="165"/>
      <c r="F260" s="160"/>
      <c r="G260" s="160"/>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192</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188" t="s">
        <v>1155</v>
      </c>
      <c r="D261" s="164"/>
      <c r="E261" s="165"/>
      <c r="F261" s="160"/>
      <c r="G261" s="160"/>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192</v>
      </c>
      <c r="AH261" s="151">
        <v>0</v>
      </c>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1" x14ac:dyDescent="0.25">
      <c r="A262" s="158"/>
      <c r="B262" s="159"/>
      <c r="C262" s="188" t="s">
        <v>1156</v>
      </c>
      <c r="D262" s="164"/>
      <c r="E262" s="165">
        <v>3.9994000000000001</v>
      </c>
      <c r="F262" s="160"/>
      <c r="G262" s="160"/>
      <c r="H262" s="160"/>
      <c r="I262" s="160"/>
      <c r="J262" s="160"/>
      <c r="K262" s="160"/>
      <c r="L262" s="160"/>
      <c r="M262" s="160"/>
      <c r="N262" s="160"/>
      <c r="O262" s="160"/>
      <c r="P262" s="160"/>
      <c r="Q262" s="160"/>
      <c r="R262" s="160"/>
      <c r="S262" s="160"/>
      <c r="T262" s="160"/>
      <c r="U262" s="160"/>
      <c r="V262" s="160"/>
      <c r="W262" s="160"/>
      <c r="X262" s="160"/>
      <c r="Y262" s="151"/>
      <c r="Z262" s="151"/>
      <c r="AA262" s="151"/>
      <c r="AB262" s="151"/>
      <c r="AC262" s="151"/>
      <c r="AD262" s="151"/>
      <c r="AE262" s="151"/>
      <c r="AF262" s="151"/>
      <c r="AG262" s="151" t="s">
        <v>192</v>
      </c>
      <c r="AH262" s="151">
        <v>0</v>
      </c>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1" x14ac:dyDescent="0.25">
      <c r="A263" s="177">
        <v>27</v>
      </c>
      <c r="B263" s="178" t="s">
        <v>337</v>
      </c>
      <c r="C263" s="187" t="s">
        <v>338</v>
      </c>
      <c r="D263" s="179" t="s">
        <v>299</v>
      </c>
      <c r="E263" s="180">
        <v>3.9994000000000001</v>
      </c>
      <c r="F263" s="181">
        <v>256.5</v>
      </c>
      <c r="G263" s="182">
        <f>ROUND(E263*F263,2)</f>
        <v>1025.8499999999999</v>
      </c>
      <c r="H263" s="181"/>
      <c r="I263" s="182">
        <f>ROUND(E263*H263,2)</f>
        <v>0</v>
      </c>
      <c r="J263" s="181"/>
      <c r="K263" s="182">
        <f>ROUND(E263*J263,2)</f>
        <v>0</v>
      </c>
      <c r="L263" s="182">
        <v>21</v>
      </c>
      <c r="M263" s="182">
        <f>G263*(1+L263/100)</f>
        <v>1241.2784999999999</v>
      </c>
      <c r="N263" s="182">
        <v>0</v>
      </c>
      <c r="O263" s="182">
        <f>ROUND(E263*N263,2)</f>
        <v>0</v>
      </c>
      <c r="P263" s="182">
        <v>0</v>
      </c>
      <c r="Q263" s="182">
        <f>ROUND(E263*P263,2)</f>
        <v>0</v>
      </c>
      <c r="R263" s="182" t="s">
        <v>289</v>
      </c>
      <c r="S263" s="182" t="s">
        <v>185</v>
      </c>
      <c r="T263" s="183" t="s">
        <v>185</v>
      </c>
      <c r="U263" s="160">
        <v>0.49</v>
      </c>
      <c r="V263" s="160">
        <f>ROUND(E263*U263,2)</f>
        <v>1.96</v>
      </c>
      <c r="W263" s="160"/>
      <c r="X263" s="160" t="s">
        <v>330</v>
      </c>
      <c r="Y263" s="151"/>
      <c r="Z263" s="151"/>
      <c r="AA263" s="151"/>
      <c r="AB263" s="151"/>
      <c r="AC263" s="151"/>
      <c r="AD263" s="151"/>
      <c r="AE263" s="151"/>
      <c r="AF263" s="151"/>
      <c r="AG263" s="151" t="s">
        <v>331</v>
      </c>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1" x14ac:dyDescent="0.25">
      <c r="A264" s="158"/>
      <c r="B264" s="159"/>
      <c r="C264" s="260" t="s">
        <v>339</v>
      </c>
      <c r="D264" s="261"/>
      <c r="E264" s="261"/>
      <c r="F264" s="261"/>
      <c r="G264" s="261"/>
      <c r="H264" s="160"/>
      <c r="I264" s="160"/>
      <c r="J264" s="160"/>
      <c r="K264" s="160"/>
      <c r="L264" s="160"/>
      <c r="M264" s="160"/>
      <c r="N264" s="160"/>
      <c r="O264" s="160"/>
      <c r="P264" s="160"/>
      <c r="Q264" s="160"/>
      <c r="R264" s="160"/>
      <c r="S264" s="160"/>
      <c r="T264" s="160"/>
      <c r="U264" s="160"/>
      <c r="V264" s="160"/>
      <c r="W264" s="160"/>
      <c r="X264" s="160"/>
      <c r="Y264" s="151"/>
      <c r="Z264" s="151"/>
      <c r="AA264" s="151"/>
      <c r="AB264" s="151"/>
      <c r="AC264" s="151"/>
      <c r="AD264" s="151"/>
      <c r="AE264" s="151"/>
      <c r="AF264" s="151"/>
      <c r="AG264" s="151" t="s">
        <v>190</v>
      </c>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188" t="s">
        <v>332</v>
      </c>
      <c r="D265" s="164"/>
      <c r="E265" s="165"/>
      <c r="F265" s="160"/>
      <c r="G265" s="160"/>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192</v>
      </c>
      <c r="AH265" s="151">
        <v>0</v>
      </c>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1" x14ac:dyDescent="0.25">
      <c r="A266" s="158"/>
      <c r="B266" s="159"/>
      <c r="C266" s="188" t="s">
        <v>1155</v>
      </c>
      <c r="D266" s="164"/>
      <c r="E266" s="165"/>
      <c r="F266" s="160"/>
      <c r="G266" s="160"/>
      <c r="H266" s="160"/>
      <c r="I266" s="160"/>
      <c r="J266" s="160"/>
      <c r="K266" s="160"/>
      <c r="L266" s="160"/>
      <c r="M266" s="160"/>
      <c r="N266" s="160"/>
      <c r="O266" s="160"/>
      <c r="P266" s="160"/>
      <c r="Q266" s="160"/>
      <c r="R266" s="160"/>
      <c r="S266" s="160"/>
      <c r="T266" s="160"/>
      <c r="U266" s="160"/>
      <c r="V266" s="160"/>
      <c r="W266" s="160"/>
      <c r="X266" s="160"/>
      <c r="Y266" s="151"/>
      <c r="Z266" s="151"/>
      <c r="AA266" s="151"/>
      <c r="AB266" s="151"/>
      <c r="AC266" s="151"/>
      <c r="AD266" s="151"/>
      <c r="AE266" s="151"/>
      <c r="AF266" s="151"/>
      <c r="AG266" s="151" t="s">
        <v>192</v>
      </c>
      <c r="AH266" s="151">
        <v>0</v>
      </c>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188" t="s">
        <v>1156</v>
      </c>
      <c r="D267" s="164"/>
      <c r="E267" s="165">
        <v>3.9994000000000001</v>
      </c>
      <c r="F267" s="160"/>
      <c r="G267" s="160"/>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192</v>
      </c>
      <c r="AH267" s="151">
        <v>0</v>
      </c>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1" x14ac:dyDescent="0.25">
      <c r="A268" s="177">
        <v>28</v>
      </c>
      <c r="B268" s="178" t="s">
        <v>340</v>
      </c>
      <c r="C268" s="187" t="s">
        <v>341</v>
      </c>
      <c r="D268" s="179" t="s">
        <v>299</v>
      </c>
      <c r="E268" s="180">
        <v>79.988</v>
      </c>
      <c r="F268" s="181">
        <v>30</v>
      </c>
      <c r="G268" s="182">
        <f>ROUND(E268*F268,2)</f>
        <v>2399.64</v>
      </c>
      <c r="H268" s="181"/>
      <c r="I268" s="182">
        <f>ROUND(E268*H268,2)</f>
        <v>0</v>
      </c>
      <c r="J268" s="181"/>
      <c r="K268" s="182">
        <f>ROUND(E268*J268,2)</f>
        <v>0</v>
      </c>
      <c r="L268" s="182">
        <v>21</v>
      </c>
      <c r="M268" s="182">
        <f>G268*(1+L268/100)</f>
        <v>2903.5643999999998</v>
      </c>
      <c r="N268" s="182">
        <v>0</v>
      </c>
      <c r="O268" s="182">
        <f>ROUND(E268*N268,2)</f>
        <v>0</v>
      </c>
      <c r="P268" s="182">
        <v>0</v>
      </c>
      <c r="Q268" s="182">
        <f>ROUND(E268*P268,2)</f>
        <v>0</v>
      </c>
      <c r="R268" s="182" t="s">
        <v>289</v>
      </c>
      <c r="S268" s="182" t="s">
        <v>185</v>
      </c>
      <c r="T268" s="183" t="s">
        <v>185</v>
      </c>
      <c r="U268" s="160">
        <v>0</v>
      </c>
      <c r="V268" s="160">
        <f>ROUND(E268*U268,2)</f>
        <v>0</v>
      </c>
      <c r="W268" s="160"/>
      <c r="X268" s="160" t="s">
        <v>330</v>
      </c>
      <c r="Y268" s="151"/>
      <c r="Z268" s="151"/>
      <c r="AA268" s="151"/>
      <c r="AB268" s="151"/>
      <c r="AC268" s="151"/>
      <c r="AD268" s="151"/>
      <c r="AE268" s="151"/>
      <c r="AF268" s="151"/>
      <c r="AG268" s="151" t="s">
        <v>331</v>
      </c>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1" x14ac:dyDescent="0.25">
      <c r="A269" s="158"/>
      <c r="B269" s="159"/>
      <c r="C269" s="188" t="s">
        <v>332</v>
      </c>
      <c r="D269" s="164"/>
      <c r="E269" s="165"/>
      <c r="F269" s="160"/>
      <c r="G269" s="160"/>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192</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1" x14ac:dyDescent="0.25">
      <c r="A270" s="158"/>
      <c r="B270" s="159"/>
      <c r="C270" s="188" t="s">
        <v>1155</v>
      </c>
      <c r="D270" s="164"/>
      <c r="E270" s="165"/>
      <c r="F270" s="160"/>
      <c r="G270" s="160"/>
      <c r="H270" s="160"/>
      <c r="I270" s="160"/>
      <c r="J270" s="160"/>
      <c r="K270" s="160"/>
      <c r="L270" s="160"/>
      <c r="M270" s="160"/>
      <c r="N270" s="160"/>
      <c r="O270" s="160"/>
      <c r="P270" s="160"/>
      <c r="Q270" s="160"/>
      <c r="R270" s="160"/>
      <c r="S270" s="160"/>
      <c r="T270" s="160"/>
      <c r="U270" s="160"/>
      <c r="V270" s="160"/>
      <c r="W270" s="160"/>
      <c r="X270" s="160"/>
      <c r="Y270" s="151"/>
      <c r="Z270" s="151"/>
      <c r="AA270" s="151"/>
      <c r="AB270" s="151"/>
      <c r="AC270" s="151"/>
      <c r="AD270" s="151"/>
      <c r="AE270" s="151"/>
      <c r="AF270" s="151"/>
      <c r="AG270" s="151" t="s">
        <v>192</v>
      </c>
      <c r="AH270" s="151">
        <v>0</v>
      </c>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1" x14ac:dyDescent="0.25">
      <c r="A271" s="158"/>
      <c r="B271" s="159"/>
      <c r="C271" s="188" t="s">
        <v>1159</v>
      </c>
      <c r="D271" s="164"/>
      <c r="E271" s="165">
        <v>79.988</v>
      </c>
      <c r="F271" s="160"/>
      <c r="G271" s="160"/>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192</v>
      </c>
      <c r="AH271" s="151">
        <v>0</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77">
        <v>29</v>
      </c>
      <c r="B272" s="178" t="s">
        <v>343</v>
      </c>
      <c r="C272" s="187" t="s">
        <v>344</v>
      </c>
      <c r="D272" s="179" t="s">
        <v>299</v>
      </c>
      <c r="E272" s="180">
        <v>3.9994000000000001</v>
      </c>
      <c r="F272" s="181">
        <v>357.5</v>
      </c>
      <c r="G272" s="182">
        <f>ROUND(E272*F272,2)</f>
        <v>1429.79</v>
      </c>
      <c r="H272" s="181"/>
      <c r="I272" s="182">
        <f>ROUND(E272*H272,2)</f>
        <v>0</v>
      </c>
      <c r="J272" s="181"/>
      <c r="K272" s="182">
        <f>ROUND(E272*J272,2)</f>
        <v>0</v>
      </c>
      <c r="L272" s="182">
        <v>21</v>
      </c>
      <c r="M272" s="182">
        <f>G272*(1+L272/100)</f>
        <v>1730.0458999999998</v>
      </c>
      <c r="N272" s="182">
        <v>0</v>
      </c>
      <c r="O272" s="182">
        <f>ROUND(E272*N272,2)</f>
        <v>0</v>
      </c>
      <c r="P272" s="182">
        <v>0</v>
      </c>
      <c r="Q272" s="182">
        <f>ROUND(E272*P272,2)</f>
        <v>0</v>
      </c>
      <c r="R272" s="182" t="s">
        <v>289</v>
      </c>
      <c r="S272" s="182" t="s">
        <v>185</v>
      </c>
      <c r="T272" s="183" t="s">
        <v>185</v>
      </c>
      <c r="U272" s="160">
        <v>0.94199999999999995</v>
      </c>
      <c r="V272" s="160">
        <f>ROUND(E272*U272,2)</f>
        <v>3.77</v>
      </c>
      <c r="W272" s="160"/>
      <c r="X272" s="160" t="s">
        <v>330</v>
      </c>
      <c r="Y272" s="151"/>
      <c r="Z272" s="151"/>
      <c r="AA272" s="151"/>
      <c r="AB272" s="151"/>
      <c r="AC272" s="151"/>
      <c r="AD272" s="151"/>
      <c r="AE272" s="151"/>
      <c r="AF272" s="151"/>
      <c r="AG272" s="151" t="s">
        <v>331</v>
      </c>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1" x14ac:dyDescent="0.25">
      <c r="A273" s="158"/>
      <c r="B273" s="159"/>
      <c r="C273" s="188" t="s">
        <v>332</v>
      </c>
      <c r="D273" s="164"/>
      <c r="E273" s="165"/>
      <c r="F273" s="160"/>
      <c r="G273" s="160"/>
      <c r="H273" s="160"/>
      <c r="I273" s="160"/>
      <c r="J273" s="160"/>
      <c r="K273" s="160"/>
      <c r="L273" s="160"/>
      <c r="M273" s="160"/>
      <c r="N273" s="160"/>
      <c r="O273" s="160"/>
      <c r="P273" s="160"/>
      <c r="Q273" s="160"/>
      <c r="R273" s="160"/>
      <c r="S273" s="160"/>
      <c r="T273" s="160"/>
      <c r="U273" s="160"/>
      <c r="V273" s="160"/>
      <c r="W273" s="160"/>
      <c r="X273" s="160"/>
      <c r="Y273" s="151"/>
      <c r="Z273" s="151"/>
      <c r="AA273" s="151"/>
      <c r="AB273" s="151"/>
      <c r="AC273" s="151"/>
      <c r="AD273" s="151"/>
      <c r="AE273" s="151"/>
      <c r="AF273" s="151"/>
      <c r="AG273" s="151" t="s">
        <v>192</v>
      </c>
      <c r="AH273" s="151">
        <v>0</v>
      </c>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1" x14ac:dyDescent="0.25">
      <c r="A274" s="158"/>
      <c r="B274" s="159"/>
      <c r="C274" s="188" t="s">
        <v>1155</v>
      </c>
      <c r="D274" s="164"/>
      <c r="E274" s="165"/>
      <c r="F274" s="160"/>
      <c r="G274" s="160"/>
      <c r="H274" s="160"/>
      <c r="I274" s="160"/>
      <c r="J274" s="160"/>
      <c r="K274" s="160"/>
      <c r="L274" s="160"/>
      <c r="M274" s="160"/>
      <c r="N274" s="160"/>
      <c r="O274" s="160"/>
      <c r="P274" s="160"/>
      <c r="Q274" s="160"/>
      <c r="R274" s="160"/>
      <c r="S274" s="160"/>
      <c r="T274" s="160"/>
      <c r="U274" s="160"/>
      <c r="V274" s="160"/>
      <c r="W274" s="160"/>
      <c r="X274" s="160"/>
      <c r="Y274" s="151"/>
      <c r="Z274" s="151"/>
      <c r="AA274" s="151"/>
      <c r="AB274" s="151"/>
      <c r="AC274" s="151"/>
      <c r="AD274" s="151"/>
      <c r="AE274" s="151"/>
      <c r="AF274" s="151"/>
      <c r="AG274" s="151" t="s">
        <v>192</v>
      </c>
      <c r="AH274" s="151">
        <v>0</v>
      </c>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outlineLevel="1" x14ac:dyDescent="0.25">
      <c r="A275" s="158"/>
      <c r="B275" s="159"/>
      <c r="C275" s="188" t="s">
        <v>1156</v>
      </c>
      <c r="D275" s="164"/>
      <c r="E275" s="165">
        <v>3.9994000000000001</v>
      </c>
      <c r="F275" s="160"/>
      <c r="G275" s="160"/>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192</v>
      </c>
      <c r="AH275" s="151">
        <v>0</v>
      </c>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1" x14ac:dyDescent="0.25">
      <c r="A276" s="177">
        <v>30</v>
      </c>
      <c r="B276" s="178" t="s">
        <v>345</v>
      </c>
      <c r="C276" s="187" t="s">
        <v>346</v>
      </c>
      <c r="D276" s="179" t="s">
        <v>299</v>
      </c>
      <c r="E276" s="180">
        <v>79.988</v>
      </c>
      <c r="F276" s="181">
        <v>60</v>
      </c>
      <c r="G276" s="182">
        <f>ROUND(E276*F276,2)</f>
        <v>4799.28</v>
      </c>
      <c r="H276" s="181"/>
      <c r="I276" s="182">
        <f>ROUND(E276*H276,2)</f>
        <v>0</v>
      </c>
      <c r="J276" s="181"/>
      <c r="K276" s="182">
        <f>ROUND(E276*J276,2)</f>
        <v>0</v>
      </c>
      <c r="L276" s="182">
        <v>21</v>
      </c>
      <c r="M276" s="182">
        <f>G276*(1+L276/100)</f>
        <v>5807.1287999999995</v>
      </c>
      <c r="N276" s="182">
        <v>0</v>
      </c>
      <c r="O276" s="182">
        <f>ROUND(E276*N276,2)</f>
        <v>0</v>
      </c>
      <c r="P276" s="182">
        <v>0</v>
      </c>
      <c r="Q276" s="182">
        <f>ROUND(E276*P276,2)</f>
        <v>0</v>
      </c>
      <c r="R276" s="182" t="s">
        <v>289</v>
      </c>
      <c r="S276" s="182" t="s">
        <v>185</v>
      </c>
      <c r="T276" s="183" t="s">
        <v>185</v>
      </c>
      <c r="U276" s="160">
        <v>0.105</v>
      </c>
      <c r="V276" s="160">
        <f>ROUND(E276*U276,2)</f>
        <v>8.4</v>
      </c>
      <c r="W276" s="160"/>
      <c r="X276" s="160" t="s">
        <v>330</v>
      </c>
      <c r="Y276" s="151"/>
      <c r="Z276" s="151"/>
      <c r="AA276" s="151"/>
      <c r="AB276" s="151"/>
      <c r="AC276" s="151"/>
      <c r="AD276" s="151"/>
      <c r="AE276" s="151"/>
      <c r="AF276" s="151"/>
      <c r="AG276" s="151" t="s">
        <v>331</v>
      </c>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1" x14ac:dyDescent="0.25">
      <c r="A277" s="158"/>
      <c r="B277" s="159"/>
      <c r="C277" s="188" t="s">
        <v>332</v>
      </c>
      <c r="D277" s="164"/>
      <c r="E277" s="165"/>
      <c r="F277" s="160"/>
      <c r="G277" s="160"/>
      <c r="H277" s="160"/>
      <c r="I277" s="160"/>
      <c r="J277" s="160"/>
      <c r="K277" s="160"/>
      <c r="L277" s="160"/>
      <c r="M277" s="160"/>
      <c r="N277" s="160"/>
      <c r="O277" s="160"/>
      <c r="P277" s="160"/>
      <c r="Q277" s="160"/>
      <c r="R277" s="160"/>
      <c r="S277" s="160"/>
      <c r="T277" s="160"/>
      <c r="U277" s="160"/>
      <c r="V277" s="160"/>
      <c r="W277" s="160"/>
      <c r="X277" s="160"/>
      <c r="Y277" s="151"/>
      <c r="Z277" s="151"/>
      <c r="AA277" s="151"/>
      <c r="AB277" s="151"/>
      <c r="AC277" s="151"/>
      <c r="AD277" s="151"/>
      <c r="AE277" s="151"/>
      <c r="AF277" s="151"/>
      <c r="AG277" s="151" t="s">
        <v>192</v>
      </c>
      <c r="AH277" s="151">
        <v>0</v>
      </c>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1" x14ac:dyDescent="0.25">
      <c r="A278" s="158"/>
      <c r="B278" s="159"/>
      <c r="C278" s="188" t="s">
        <v>1155</v>
      </c>
      <c r="D278" s="164"/>
      <c r="E278" s="165"/>
      <c r="F278" s="160"/>
      <c r="G278" s="160"/>
      <c r="H278" s="160"/>
      <c r="I278" s="160"/>
      <c r="J278" s="160"/>
      <c r="K278" s="160"/>
      <c r="L278" s="160"/>
      <c r="M278" s="160"/>
      <c r="N278" s="160"/>
      <c r="O278" s="160"/>
      <c r="P278" s="160"/>
      <c r="Q278" s="160"/>
      <c r="R278" s="160"/>
      <c r="S278" s="160"/>
      <c r="T278" s="160"/>
      <c r="U278" s="160"/>
      <c r="V278" s="160"/>
      <c r="W278" s="160"/>
      <c r="X278" s="160"/>
      <c r="Y278" s="151"/>
      <c r="Z278" s="151"/>
      <c r="AA278" s="151"/>
      <c r="AB278" s="151"/>
      <c r="AC278" s="151"/>
      <c r="AD278" s="151"/>
      <c r="AE278" s="151"/>
      <c r="AF278" s="151"/>
      <c r="AG278" s="151" t="s">
        <v>192</v>
      </c>
      <c r="AH278" s="151">
        <v>0</v>
      </c>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1" x14ac:dyDescent="0.25">
      <c r="A279" s="158"/>
      <c r="B279" s="159"/>
      <c r="C279" s="188" t="s">
        <v>1159</v>
      </c>
      <c r="D279" s="164"/>
      <c r="E279" s="165">
        <v>79.988</v>
      </c>
      <c r="F279" s="160"/>
      <c r="G279" s="160"/>
      <c r="H279" s="160"/>
      <c r="I279" s="160"/>
      <c r="J279" s="160"/>
      <c r="K279" s="160"/>
      <c r="L279" s="160"/>
      <c r="M279" s="160"/>
      <c r="N279" s="160"/>
      <c r="O279" s="160"/>
      <c r="P279" s="160"/>
      <c r="Q279" s="160"/>
      <c r="R279" s="160"/>
      <c r="S279" s="160"/>
      <c r="T279" s="160"/>
      <c r="U279" s="160"/>
      <c r="V279" s="160"/>
      <c r="W279" s="160"/>
      <c r="X279" s="160"/>
      <c r="Y279" s="151"/>
      <c r="Z279" s="151"/>
      <c r="AA279" s="151"/>
      <c r="AB279" s="151"/>
      <c r="AC279" s="151"/>
      <c r="AD279" s="151"/>
      <c r="AE279" s="151"/>
      <c r="AF279" s="151"/>
      <c r="AG279" s="151" t="s">
        <v>192</v>
      </c>
      <c r="AH279" s="151">
        <v>0</v>
      </c>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ht="20.399999999999999" outlineLevel="1" x14ac:dyDescent="0.25">
      <c r="A280" s="177">
        <v>31</v>
      </c>
      <c r="B280" s="178" t="s">
        <v>575</v>
      </c>
      <c r="C280" s="187" t="s">
        <v>576</v>
      </c>
      <c r="D280" s="179" t="s">
        <v>299</v>
      </c>
      <c r="E280" s="180">
        <v>3.9994000000000001</v>
      </c>
      <c r="F280" s="181">
        <v>800</v>
      </c>
      <c r="G280" s="182">
        <f>ROUND(E280*F280,2)</f>
        <v>3199.52</v>
      </c>
      <c r="H280" s="181"/>
      <c r="I280" s="182">
        <f>ROUND(E280*H280,2)</f>
        <v>0</v>
      </c>
      <c r="J280" s="181"/>
      <c r="K280" s="182">
        <f>ROUND(E280*J280,2)</f>
        <v>0</v>
      </c>
      <c r="L280" s="182">
        <v>21</v>
      </c>
      <c r="M280" s="182">
        <f>G280*(1+L280/100)</f>
        <v>3871.4191999999998</v>
      </c>
      <c r="N280" s="182">
        <v>0</v>
      </c>
      <c r="O280" s="182">
        <f>ROUND(E280*N280,2)</f>
        <v>0</v>
      </c>
      <c r="P280" s="182">
        <v>0</v>
      </c>
      <c r="Q280" s="182">
        <f>ROUND(E280*P280,2)</f>
        <v>0</v>
      </c>
      <c r="R280" s="182" t="s">
        <v>289</v>
      </c>
      <c r="S280" s="182" t="s">
        <v>185</v>
      </c>
      <c r="T280" s="183" t="s">
        <v>185</v>
      </c>
      <c r="U280" s="160">
        <v>0</v>
      </c>
      <c r="V280" s="160">
        <f>ROUND(E280*U280,2)</f>
        <v>0</v>
      </c>
      <c r="W280" s="160"/>
      <c r="X280" s="160" t="s">
        <v>330</v>
      </c>
      <c r="Y280" s="151"/>
      <c r="Z280" s="151"/>
      <c r="AA280" s="151"/>
      <c r="AB280" s="151"/>
      <c r="AC280" s="151"/>
      <c r="AD280" s="151"/>
      <c r="AE280" s="151"/>
      <c r="AF280" s="151"/>
      <c r="AG280" s="151" t="s">
        <v>331</v>
      </c>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outlineLevel="1" x14ac:dyDescent="0.25">
      <c r="A281" s="158"/>
      <c r="B281" s="159"/>
      <c r="C281" s="188" t="s">
        <v>332</v>
      </c>
      <c r="D281" s="164"/>
      <c r="E281" s="165"/>
      <c r="F281" s="160"/>
      <c r="G281" s="160"/>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192</v>
      </c>
      <c r="AH281" s="151">
        <v>0</v>
      </c>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5">
      <c r="A282" s="158"/>
      <c r="B282" s="159"/>
      <c r="C282" s="188" t="s">
        <v>1155</v>
      </c>
      <c r="D282" s="164"/>
      <c r="E282" s="165"/>
      <c r="F282" s="160"/>
      <c r="G282" s="160"/>
      <c r="H282" s="160"/>
      <c r="I282" s="160"/>
      <c r="J282" s="160"/>
      <c r="K282" s="160"/>
      <c r="L282" s="160"/>
      <c r="M282" s="160"/>
      <c r="N282" s="160"/>
      <c r="O282" s="160"/>
      <c r="P282" s="160"/>
      <c r="Q282" s="160"/>
      <c r="R282" s="160"/>
      <c r="S282" s="160"/>
      <c r="T282" s="160"/>
      <c r="U282" s="160"/>
      <c r="V282" s="160"/>
      <c r="W282" s="160"/>
      <c r="X282" s="160"/>
      <c r="Y282" s="151"/>
      <c r="Z282" s="151"/>
      <c r="AA282" s="151"/>
      <c r="AB282" s="151"/>
      <c r="AC282" s="151"/>
      <c r="AD282" s="151"/>
      <c r="AE282" s="151"/>
      <c r="AF282" s="151"/>
      <c r="AG282" s="151" t="s">
        <v>192</v>
      </c>
      <c r="AH282" s="151">
        <v>0</v>
      </c>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1" x14ac:dyDescent="0.25">
      <c r="A283" s="158"/>
      <c r="B283" s="159"/>
      <c r="C283" s="188" t="s">
        <v>1156</v>
      </c>
      <c r="D283" s="164"/>
      <c r="E283" s="165">
        <v>3.9994000000000001</v>
      </c>
      <c r="F283" s="160"/>
      <c r="G283" s="160"/>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192</v>
      </c>
      <c r="AH283" s="151">
        <v>0</v>
      </c>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x14ac:dyDescent="0.25">
      <c r="A284" s="167" t="s">
        <v>181</v>
      </c>
      <c r="B284" s="168" t="s">
        <v>128</v>
      </c>
      <c r="C284" s="186" t="s">
        <v>129</v>
      </c>
      <c r="D284" s="169"/>
      <c r="E284" s="170"/>
      <c r="F284" s="171"/>
      <c r="G284" s="171">
        <f>SUMIF(AG285:AG294,"&lt;&gt;NOR",G285:G294)</f>
        <v>136865.88</v>
      </c>
      <c r="H284" s="171"/>
      <c r="I284" s="171">
        <f>SUM(I285:I294)</f>
        <v>0</v>
      </c>
      <c r="J284" s="171"/>
      <c r="K284" s="171">
        <f>SUM(K285:K294)</f>
        <v>0</v>
      </c>
      <c r="L284" s="171"/>
      <c r="M284" s="171">
        <f>SUM(M285:M294)</f>
        <v>165607.71479999999</v>
      </c>
      <c r="N284" s="171"/>
      <c r="O284" s="171">
        <f>SUM(O285:O294)</f>
        <v>0</v>
      </c>
      <c r="P284" s="171"/>
      <c r="Q284" s="171">
        <f>SUM(Q285:Q294)</f>
        <v>0</v>
      </c>
      <c r="R284" s="171"/>
      <c r="S284" s="171"/>
      <c r="T284" s="172"/>
      <c r="U284" s="166"/>
      <c r="V284" s="166">
        <f>SUM(V285:V294)</f>
        <v>293.69</v>
      </c>
      <c r="W284" s="166"/>
      <c r="X284" s="166"/>
      <c r="AG284" t="s">
        <v>182</v>
      </c>
    </row>
    <row r="285" spans="1:60" ht="30.6" outlineLevel="1" x14ac:dyDescent="0.25">
      <c r="A285" s="177">
        <v>32</v>
      </c>
      <c r="B285" s="178" t="s">
        <v>297</v>
      </c>
      <c r="C285" s="187" t="s">
        <v>298</v>
      </c>
      <c r="D285" s="179" t="s">
        <v>299</v>
      </c>
      <c r="E285" s="180">
        <v>53.398569999999999</v>
      </c>
      <c r="F285" s="181">
        <v>2485</v>
      </c>
      <c r="G285" s="182">
        <f>ROUND(E285*F285,2)</f>
        <v>132695.45000000001</v>
      </c>
      <c r="H285" s="181"/>
      <c r="I285" s="182">
        <f>ROUND(E285*H285,2)</f>
        <v>0</v>
      </c>
      <c r="J285" s="181"/>
      <c r="K285" s="182">
        <f>ROUND(E285*J285,2)</f>
        <v>0</v>
      </c>
      <c r="L285" s="182">
        <v>21</v>
      </c>
      <c r="M285" s="182">
        <f>G285*(1+L285/100)</f>
        <v>160561.4945</v>
      </c>
      <c r="N285" s="182">
        <v>0</v>
      </c>
      <c r="O285" s="182">
        <f>ROUND(E285*N285,2)</f>
        <v>0</v>
      </c>
      <c r="P285" s="182">
        <v>0</v>
      </c>
      <c r="Q285" s="182">
        <f>ROUND(E285*P285,2)</f>
        <v>0</v>
      </c>
      <c r="R285" s="182" t="s">
        <v>256</v>
      </c>
      <c r="S285" s="182" t="s">
        <v>185</v>
      </c>
      <c r="T285" s="183" t="s">
        <v>185</v>
      </c>
      <c r="U285" s="160">
        <v>5.5</v>
      </c>
      <c r="V285" s="160">
        <f>ROUND(E285*U285,2)</f>
        <v>293.69</v>
      </c>
      <c r="W285" s="160"/>
      <c r="X285" s="160" t="s">
        <v>300</v>
      </c>
      <c r="Y285" s="151"/>
      <c r="Z285" s="151"/>
      <c r="AA285" s="151"/>
      <c r="AB285" s="151"/>
      <c r="AC285" s="151"/>
      <c r="AD285" s="151"/>
      <c r="AE285" s="151"/>
      <c r="AF285" s="151"/>
      <c r="AG285" s="151" t="s">
        <v>301</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1" x14ac:dyDescent="0.25">
      <c r="A286" s="158"/>
      <c r="B286" s="159"/>
      <c r="C286" s="269" t="s">
        <v>302</v>
      </c>
      <c r="D286" s="270"/>
      <c r="E286" s="270"/>
      <c r="F286" s="270"/>
      <c r="G286" s="270"/>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251</v>
      </c>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1" x14ac:dyDescent="0.25">
      <c r="A287" s="158"/>
      <c r="B287" s="159"/>
      <c r="C287" s="188" t="s">
        <v>303</v>
      </c>
      <c r="D287" s="164"/>
      <c r="E287" s="165"/>
      <c r="F287" s="160"/>
      <c r="G287" s="160"/>
      <c r="H287" s="160"/>
      <c r="I287" s="160"/>
      <c r="J287" s="160"/>
      <c r="K287" s="160"/>
      <c r="L287" s="160"/>
      <c r="M287" s="160"/>
      <c r="N287" s="160"/>
      <c r="O287" s="160"/>
      <c r="P287" s="160"/>
      <c r="Q287" s="160"/>
      <c r="R287" s="160"/>
      <c r="S287" s="160"/>
      <c r="T287" s="160"/>
      <c r="U287" s="160"/>
      <c r="V287" s="160"/>
      <c r="W287" s="160"/>
      <c r="X287" s="160"/>
      <c r="Y287" s="151"/>
      <c r="Z287" s="151"/>
      <c r="AA287" s="151"/>
      <c r="AB287" s="151"/>
      <c r="AC287" s="151"/>
      <c r="AD287" s="151"/>
      <c r="AE287" s="151"/>
      <c r="AF287" s="151"/>
      <c r="AG287" s="151" t="s">
        <v>192</v>
      </c>
      <c r="AH287" s="151">
        <v>0</v>
      </c>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188" t="s">
        <v>1160</v>
      </c>
      <c r="D288" s="164"/>
      <c r="E288" s="165"/>
      <c r="F288" s="160"/>
      <c r="G288" s="160"/>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192</v>
      </c>
      <c r="AH288" s="151">
        <v>0</v>
      </c>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1" x14ac:dyDescent="0.25">
      <c r="A289" s="158"/>
      <c r="B289" s="159"/>
      <c r="C289" s="188" t="s">
        <v>1161</v>
      </c>
      <c r="D289" s="164"/>
      <c r="E289" s="165">
        <v>53.398569999999999</v>
      </c>
      <c r="F289" s="160"/>
      <c r="G289" s="160"/>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192</v>
      </c>
      <c r="AH289" s="151">
        <v>0</v>
      </c>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ht="40.799999999999997" outlineLevel="1" x14ac:dyDescent="0.25">
      <c r="A290" s="177">
        <v>33</v>
      </c>
      <c r="B290" s="178" t="s">
        <v>306</v>
      </c>
      <c r="C290" s="187" t="s">
        <v>307</v>
      </c>
      <c r="D290" s="179" t="s">
        <v>299</v>
      </c>
      <c r="E290" s="180">
        <v>53.398569999999999</v>
      </c>
      <c r="F290" s="181">
        <v>78.099999999999994</v>
      </c>
      <c r="G290" s="182">
        <f>ROUND(E290*F290,2)</f>
        <v>4170.43</v>
      </c>
      <c r="H290" s="181"/>
      <c r="I290" s="182">
        <f>ROUND(E290*H290,2)</f>
        <v>0</v>
      </c>
      <c r="J290" s="181"/>
      <c r="K290" s="182">
        <f>ROUND(E290*J290,2)</f>
        <v>0</v>
      </c>
      <c r="L290" s="182">
        <v>21</v>
      </c>
      <c r="M290" s="182">
        <f>G290*(1+L290/100)</f>
        <v>5046.2203</v>
      </c>
      <c r="N290" s="182">
        <v>0</v>
      </c>
      <c r="O290" s="182">
        <f>ROUND(E290*N290,2)</f>
        <v>0</v>
      </c>
      <c r="P290" s="182">
        <v>0</v>
      </c>
      <c r="Q290" s="182">
        <f>ROUND(E290*P290,2)</f>
        <v>0</v>
      </c>
      <c r="R290" s="182" t="s">
        <v>256</v>
      </c>
      <c r="S290" s="182" t="s">
        <v>185</v>
      </c>
      <c r="T290" s="183" t="s">
        <v>185</v>
      </c>
      <c r="U290" s="160">
        <v>0</v>
      </c>
      <c r="V290" s="160">
        <f>ROUND(E290*U290,2)</f>
        <v>0</v>
      </c>
      <c r="W290" s="160"/>
      <c r="X290" s="160" t="s">
        <v>300</v>
      </c>
      <c r="Y290" s="151"/>
      <c r="Z290" s="151"/>
      <c r="AA290" s="151"/>
      <c r="AB290" s="151"/>
      <c r="AC290" s="151"/>
      <c r="AD290" s="151"/>
      <c r="AE290" s="151"/>
      <c r="AF290" s="151"/>
      <c r="AG290" s="151" t="s">
        <v>301</v>
      </c>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1" x14ac:dyDescent="0.25">
      <c r="A291" s="158"/>
      <c r="B291" s="159"/>
      <c r="C291" s="269" t="s">
        <v>302</v>
      </c>
      <c r="D291" s="270"/>
      <c r="E291" s="270"/>
      <c r="F291" s="270"/>
      <c r="G291" s="270"/>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251</v>
      </c>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58"/>
      <c r="B292" s="159"/>
      <c r="C292" s="188" t="s">
        <v>303</v>
      </c>
      <c r="D292" s="164"/>
      <c r="E292" s="165"/>
      <c r="F292" s="160"/>
      <c r="G292" s="160"/>
      <c r="H292" s="160"/>
      <c r="I292" s="160"/>
      <c r="J292" s="160"/>
      <c r="K292" s="160"/>
      <c r="L292" s="160"/>
      <c r="M292" s="160"/>
      <c r="N292" s="160"/>
      <c r="O292" s="160"/>
      <c r="P292" s="160"/>
      <c r="Q292" s="160"/>
      <c r="R292" s="160"/>
      <c r="S292" s="160"/>
      <c r="T292" s="160"/>
      <c r="U292" s="160"/>
      <c r="V292" s="160"/>
      <c r="W292" s="160"/>
      <c r="X292" s="160"/>
      <c r="Y292" s="151"/>
      <c r="Z292" s="151"/>
      <c r="AA292" s="151"/>
      <c r="AB292" s="151"/>
      <c r="AC292" s="151"/>
      <c r="AD292" s="151"/>
      <c r="AE292" s="151"/>
      <c r="AF292" s="151"/>
      <c r="AG292" s="151" t="s">
        <v>192</v>
      </c>
      <c r="AH292" s="151">
        <v>0</v>
      </c>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188" t="s">
        <v>1160</v>
      </c>
      <c r="D293" s="164"/>
      <c r="E293" s="165"/>
      <c r="F293" s="160"/>
      <c r="G293" s="160"/>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192</v>
      </c>
      <c r="AH293" s="151">
        <v>0</v>
      </c>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outlineLevel="1" x14ac:dyDescent="0.25">
      <c r="A294" s="158"/>
      <c r="B294" s="159"/>
      <c r="C294" s="188" t="s">
        <v>1161</v>
      </c>
      <c r="D294" s="164"/>
      <c r="E294" s="165">
        <v>53.398569999999999</v>
      </c>
      <c r="F294" s="160"/>
      <c r="G294" s="160"/>
      <c r="H294" s="160"/>
      <c r="I294" s="160"/>
      <c r="J294" s="160"/>
      <c r="K294" s="160"/>
      <c r="L294" s="160"/>
      <c r="M294" s="160"/>
      <c r="N294" s="160"/>
      <c r="O294" s="160"/>
      <c r="P294" s="160"/>
      <c r="Q294" s="160"/>
      <c r="R294" s="160"/>
      <c r="S294" s="160"/>
      <c r="T294" s="160"/>
      <c r="U294" s="160"/>
      <c r="V294" s="160"/>
      <c r="W294" s="160"/>
      <c r="X294" s="160"/>
      <c r="Y294" s="151"/>
      <c r="Z294" s="151"/>
      <c r="AA294" s="151"/>
      <c r="AB294" s="151"/>
      <c r="AC294" s="151"/>
      <c r="AD294" s="151"/>
      <c r="AE294" s="151"/>
      <c r="AF294" s="151"/>
      <c r="AG294" s="151" t="s">
        <v>192</v>
      </c>
      <c r="AH294" s="151">
        <v>0</v>
      </c>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x14ac:dyDescent="0.25">
      <c r="A295" s="167" t="s">
        <v>181</v>
      </c>
      <c r="B295" s="168" t="s">
        <v>130</v>
      </c>
      <c r="C295" s="186" t="s">
        <v>131</v>
      </c>
      <c r="D295" s="169"/>
      <c r="E295" s="170"/>
      <c r="F295" s="171"/>
      <c r="G295" s="171">
        <f>SUMIF(AG296:AG612,"&lt;&gt;NOR",G296:G612)</f>
        <v>862788.89000000025</v>
      </c>
      <c r="H295" s="171"/>
      <c r="I295" s="171">
        <f>SUM(I296:I612)</f>
        <v>0</v>
      </c>
      <c r="J295" s="171"/>
      <c r="K295" s="171">
        <f>SUM(K296:K612)</f>
        <v>0</v>
      </c>
      <c r="L295" s="171"/>
      <c r="M295" s="171">
        <f>SUM(M296:M612)</f>
        <v>1043974.5569000001</v>
      </c>
      <c r="N295" s="171"/>
      <c r="O295" s="171">
        <f>SUM(O296:O612)</f>
        <v>2.83</v>
      </c>
      <c r="P295" s="171"/>
      <c r="Q295" s="171">
        <f>SUM(Q296:Q612)</f>
        <v>1.3900000000000001</v>
      </c>
      <c r="R295" s="171"/>
      <c r="S295" s="171"/>
      <c r="T295" s="172"/>
      <c r="U295" s="166"/>
      <c r="V295" s="166">
        <f>SUM(V296:V612)</f>
        <v>778.79</v>
      </c>
      <c r="W295" s="166"/>
      <c r="X295" s="166"/>
      <c r="AG295" t="s">
        <v>182</v>
      </c>
    </row>
    <row r="296" spans="1:60" outlineLevel="1" x14ac:dyDescent="0.25">
      <c r="A296" s="177">
        <v>34</v>
      </c>
      <c r="B296" s="178" t="s">
        <v>270</v>
      </c>
      <c r="C296" s="187" t="s">
        <v>271</v>
      </c>
      <c r="D296" s="179" t="s">
        <v>237</v>
      </c>
      <c r="E296" s="180">
        <v>644.04999999999995</v>
      </c>
      <c r="F296" s="181">
        <v>163.19999999999999</v>
      </c>
      <c r="G296" s="182">
        <f>ROUND(E296*F296,2)</f>
        <v>105108.96</v>
      </c>
      <c r="H296" s="181"/>
      <c r="I296" s="182">
        <f>ROUND(E296*H296,2)</f>
        <v>0</v>
      </c>
      <c r="J296" s="181"/>
      <c r="K296" s="182">
        <f>ROUND(E296*J296,2)</f>
        <v>0</v>
      </c>
      <c r="L296" s="182">
        <v>21</v>
      </c>
      <c r="M296" s="182">
        <f>G296*(1+L296/100)</f>
        <v>127181.8416</v>
      </c>
      <c r="N296" s="182">
        <v>1.0000000000000001E-5</v>
      </c>
      <c r="O296" s="182">
        <f>ROUND(E296*N296,2)</f>
        <v>0.01</v>
      </c>
      <c r="P296" s="182">
        <v>0</v>
      </c>
      <c r="Q296" s="182">
        <f>ROUND(E296*P296,2)</f>
        <v>0</v>
      </c>
      <c r="R296" s="182" t="s">
        <v>272</v>
      </c>
      <c r="S296" s="182" t="s">
        <v>185</v>
      </c>
      <c r="T296" s="183" t="s">
        <v>185</v>
      </c>
      <c r="U296" s="160">
        <v>1.6E-2</v>
      </c>
      <c r="V296" s="160">
        <f>ROUND(E296*U296,2)</f>
        <v>10.3</v>
      </c>
      <c r="W296" s="160"/>
      <c r="X296" s="160" t="s">
        <v>239</v>
      </c>
      <c r="Y296" s="151"/>
      <c r="Z296" s="151"/>
      <c r="AA296" s="151"/>
      <c r="AB296" s="151"/>
      <c r="AC296" s="151"/>
      <c r="AD296" s="151"/>
      <c r="AE296" s="151"/>
      <c r="AF296" s="151"/>
      <c r="AG296" s="151" t="s">
        <v>282</v>
      </c>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5">
      <c r="A297" s="158"/>
      <c r="B297" s="159"/>
      <c r="C297" s="269" t="s">
        <v>273</v>
      </c>
      <c r="D297" s="270"/>
      <c r="E297" s="270"/>
      <c r="F297" s="270"/>
      <c r="G297" s="270"/>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251</v>
      </c>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outlineLevel="1" x14ac:dyDescent="0.25">
      <c r="A298" s="158"/>
      <c r="B298" s="159"/>
      <c r="C298" s="188" t="s">
        <v>1031</v>
      </c>
      <c r="D298" s="164"/>
      <c r="E298" s="165"/>
      <c r="F298" s="160"/>
      <c r="G298" s="160"/>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192</v>
      </c>
      <c r="AH298" s="151">
        <v>0</v>
      </c>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1" x14ac:dyDescent="0.25">
      <c r="A299" s="158"/>
      <c r="B299" s="159"/>
      <c r="C299" s="188" t="s">
        <v>1162</v>
      </c>
      <c r="D299" s="164"/>
      <c r="E299" s="165"/>
      <c r="F299" s="160"/>
      <c r="G299" s="160"/>
      <c r="H299" s="160"/>
      <c r="I299" s="160"/>
      <c r="J299" s="160"/>
      <c r="K299" s="160"/>
      <c r="L299" s="160"/>
      <c r="M299" s="160"/>
      <c r="N299" s="160"/>
      <c r="O299" s="160"/>
      <c r="P299" s="160"/>
      <c r="Q299" s="160"/>
      <c r="R299" s="160"/>
      <c r="S299" s="160"/>
      <c r="T299" s="160"/>
      <c r="U299" s="160"/>
      <c r="V299" s="160"/>
      <c r="W299" s="160"/>
      <c r="X299" s="160"/>
      <c r="Y299" s="151"/>
      <c r="Z299" s="151"/>
      <c r="AA299" s="151"/>
      <c r="AB299" s="151"/>
      <c r="AC299" s="151"/>
      <c r="AD299" s="151"/>
      <c r="AE299" s="151"/>
      <c r="AF299" s="151"/>
      <c r="AG299" s="151" t="s">
        <v>192</v>
      </c>
      <c r="AH299" s="151">
        <v>0</v>
      </c>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5">
      <c r="A300" s="158"/>
      <c r="B300" s="159"/>
      <c r="C300" s="188" t="s">
        <v>204</v>
      </c>
      <c r="D300" s="164"/>
      <c r="E300" s="165"/>
      <c r="F300" s="160"/>
      <c r="G300" s="160"/>
      <c r="H300" s="160"/>
      <c r="I300" s="160"/>
      <c r="J300" s="160"/>
      <c r="K300" s="160"/>
      <c r="L300" s="160"/>
      <c r="M300" s="160"/>
      <c r="N300" s="160"/>
      <c r="O300" s="160"/>
      <c r="P300" s="160"/>
      <c r="Q300" s="160"/>
      <c r="R300" s="160"/>
      <c r="S300" s="160"/>
      <c r="T300" s="160"/>
      <c r="U300" s="160"/>
      <c r="V300" s="160"/>
      <c r="W300" s="160"/>
      <c r="X300" s="160"/>
      <c r="Y300" s="151"/>
      <c r="Z300" s="151"/>
      <c r="AA300" s="151"/>
      <c r="AB300" s="151"/>
      <c r="AC300" s="151"/>
      <c r="AD300" s="151"/>
      <c r="AE300" s="151"/>
      <c r="AF300" s="151"/>
      <c r="AG300" s="151" t="s">
        <v>192</v>
      </c>
      <c r="AH300" s="151">
        <v>0</v>
      </c>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1" x14ac:dyDescent="0.25">
      <c r="A301" s="158"/>
      <c r="B301" s="159"/>
      <c r="C301" s="188" t="s">
        <v>689</v>
      </c>
      <c r="D301" s="164"/>
      <c r="E301" s="165"/>
      <c r="F301" s="160"/>
      <c r="G301" s="160"/>
      <c r="H301" s="160"/>
      <c r="I301" s="160"/>
      <c r="J301" s="160"/>
      <c r="K301" s="160"/>
      <c r="L301" s="160"/>
      <c r="M301" s="160"/>
      <c r="N301" s="160"/>
      <c r="O301" s="160"/>
      <c r="P301" s="160"/>
      <c r="Q301" s="160"/>
      <c r="R301" s="160"/>
      <c r="S301" s="160"/>
      <c r="T301" s="160"/>
      <c r="U301" s="160"/>
      <c r="V301" s="160"/>
      <c r="W301" s="160"/>
      <c r="X301" s="160"/>
      <c r="Y301" s="151"/>
      <c r="Z301" s="151"/>
      <c r="AA301" s="151"/>
      <c r="AB301" s="151"/>
      <c r="AC301" s="151"/>
      <c r="AD301" s="151"/>
      <c r="AE301" s="151"/>
      <c r="AF301" s="151"/>
      <c r="AG301" s="151" t="s">
        <v>192</v>
      </c>
      <c r="AH301" s="151">
        <v>0</v>
      </c>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1" x14ac:dyDescent="0.25">
      <c r="A302" s="158"/>
      <c r="B302" s="159"/>
      <c r="C302" s="188" t="s">
        <v>583</v>
      </c>
      <c r="D302" s="164"/>
      <c r="E302" s="165"/>
      <c r="F302" s="160"/>
      <c r="G302" s="160"/>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192</v>
      </c>
      <c r="AH302" s="151">
        <v>0</v>
      </c>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1" x14ac:dyDescent="0.25">
      <c r="A303" s="158"/>
      <c r="B303" s="159"/>
      <c r="C303" s="188" t="s">
        <v>1163</v>
      </c>
      <c r="D303" s="164"/>
      <c r="E303" s="165">
        <v>72.2</v>
      </c>
      <c r="F303" s="160"/>
      <c r="G303" s="160"/>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192</v>
      </c>
      <c r="AH303" s="151">
        <v>0</v>
      </c>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188" t="s">
        <v>1145</v>
      </c>
      <c r="D304" s="164"/>
      <c r="E304" s="165">
        <v>42.2</v>
      </c>
      <c r="F304" s="160"/>
      <c r="G304" s="160"/>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192</v>
      </c>
      <c r="AH304" s="151">
        <v>0</v>
      </c>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outlineLevel="1" x14ac:dyDescent="0.25">
      <c r="A305" s="158"/>
      <c r="B305" s="159"/>
      <c r="C305" s="188" t="s">
        <v>1164</v>
      </c>
      <c r="D305" s="164"/>
      <c r="E305" s="165">
        <v>37.5</v>
      </c>
      <c r="F305" s="160"/>
      <c r="G305" s="160"/>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192</v>
      </c>
      <c r="AH305" s="151">
        <v>0</v>
      </c>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outlineLevel="1" x14ac:dyDescent="0.25">
      <c r="A306" s="158"/>
      <c r="B306" s="159"/>
      <c r="C306" s="188" t="s">
        <v>1147</v>
      </c>
      <c r="D306" s="164"/>
      <c r="E306" s="165">
        <v>99.6</v>
      </c>
      <c r="F306" s="160"/>
      <c r="G306" s="160"/>
      <c r="H306" s="160"/>
      <c r="I306" s="160"/>
      <c r="J306" s="160"/>
      <c r="K306" s="160"/>
      <c r="L306" s="160"/>
      <c r="M306" s="160"/>
      <c r="N306" s="160"/>
      <c r="O306" s="160"/>
      <c r="P306" s="160"/>
      <c r="Q306" s="160"/>
      <c r="R306" s="160"/>
      <c r="S306" s="160"/>
      <c r="T306" s="160"/>
      <c r="U306" s="160"/>
      <c r="V306" s="160"/>
      <c r="W306" s="160"/>
      <c r="X306" s="160"/>
      <c r="Y306" s="151"/>
      <c r="Z306" s="151"/>
      <c r="AA306" s="151"/>
      <c r="AB306" s="151"/>
      <c r="AC306" s="151"/>
      <c r="AD306" s="151"/>
      <c r="AE306" s="151"/>
      <c r="AF306" s="151"/>
      <c r="AG306" s="151" t="s">
        <v>192</v>
      </c>
      <c r="AH306" s="151">
        <v>0</v>
      </c>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1" x14ac:dyDescent="0.25">
      <c r="A307" s="158"/>
      <c r="B307" s="159"/>
      <c r="C307" s="195" t="s">
        <v>400</v>
      </c>
      <c r="D307" s="193"/>
      <c r="E307" s="194">
        <v>251.5</v>
      </c>
      <c r="F307" s="160"/>
      <c r="G307" s="160"/>
      <c r="H307" s="160"/>
      <c r="I307" s="160"/>
      <c r="J307" s="160"/>
      <c r="K307" s="160"/>
      <c r="L307" s="160"/>
      <c r="M307" s="160"/>
      <c r="N307" s="160"/>
      <c r="O307" s="160"/>
      <c r="P307" s="160"/>
      <c r="Q307" s="160"/>
      <c r="R307" s="160"/>
      <c r="S307" s="160"/>
      <c r="T307" s="160"/>
      <c r="U307" s="160"/>
      <c r="V307" s="160"/>
      <c r="W307" s="160"/>
      <c r="X307" s="160"/>
      <c r="Y307" s="151"/>
      <c r="Z307" s="151"/>
      <c r="AA307" s="151"/>
      <c r="AB307" s="151"/>
      <c r="AC307" s="151"/>
      <c r="AD307" s="151"/>
      <c r="AE307" s="151"/>
      <c r="AF307" s="151"/>
      <c r="AG307" s="151" t="s">
        <v>192</v>
      </c>
      <c r="AH307" s="151">
        <v>1</v>
      </c>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ht="20.399999999999999" outlineLevel="1" x14ac:dyDescent="0.25">
      <c r="A308" s="158"/>
      <c r="B308" s="159"/>
      <c r="C308" s="188" t="s">
        <v>690</v>
      </c>
      <c r="D308" s="164"/>
      <c r="E308" s="165"/>
      <c r="F308" s="160"/>
      <c r="G308" s="160"/>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192</v>
      </c>
      <c r="AH308" s="151">
        <v>0</v>
      </c>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5">
      <c r="A309" s="158"/>
      <c r="B309" s="159"/>
      <c r="C309" s="188" t="s">
        <v>1165</v>
      </c>
      <c r="D309" s="164"/>
      <c r="E309" s="165">
        <v>99.8</v>
      </c>
      <c r="F309" s="160"/>
      <c r="G309" s="160"/>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192</v>
      </c>
      <c r="AH309" s="151">
        <v>0</v>
      </c>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outlineLevel="1" x14ac:dyDescent="0.25">
      <c r="A310" s="158"/>
      <c r="B310" s="159"/>
      <c r="C310" s="188" t="s">
        <v>1166</v>
      </c>
      <c r="D310" s="164"/>
      <c r="E310" s="165">
        <v>54.3</v>
      </c>
      <c r="F310" s="160"/>
      <c r="G310" s="160"/>
      <c r="H310" s="160"/>
      <c r="I310" s="160"/>
      <c r="J310" s="160"/>
      <c r="K310" s="160"/>
      <c r="L310" s="160"/>
      <c r="M310" s="160"/>
      <c r="N310" s="160"/>
      <c r="O310" s="160"/>
      <c r="P310" s="160"/>
      <c r="Q310" s="160"/>
      <c r="R310" s="160"/>
      <c r="S310" s="160"/>
      <c r="T310" s="160"/>
      <c r="U310" s="160"/>
      <c r="V310" s="160"/>
      <c r="W310" s="160"/>
      <c r="X310" s="160"/>
      <c r="Y310" s="151"/>
      <c r="Z310" s="151"/>
      <c r="AA310" s="151"/>
      <c r="AB310" s="151"/>
      <c r="AC310" s="151"/>
      <c r="AD310" s="151"/>
      <c r="AE310" s="151"/>
      <c r="AF310" s="151"/>
      <c r="AG310" s="151" t="s">
        <v>192</v>
      </c>
      <c r="AH310" s="151">
        <v>0</v>
      </c>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1" x14ac:dyDescent="0.25">
      <c r="A311" s="158"/>
      <c r="B311" s="159"/>
      <c r="C311" s="188" t="s">
        <v>1167</v>
      </c>
      <c r="D311" s="164"/>
      <c r="E311" s="165">
        <v>47.35</v>
      </c>
      <c r="F311" s="160"/>
      <c r="G311" s="160"/>
      <c r="H311" s="160"/>
      <c r="I311" s="160"/>
      <c r="J311" s="160"/>
      <c r="K311" s="160"/>
      <c r="L311" s="160"/>
      <c r="M311" s="160"/>
      <c r="N311" s="160"/>
      <c r="O311" s="160"/>
      <c r="P311" s="160"/>
      <c r="Q311" s="160"/>
      <c r="R311" s="160"/>
      <c r="S311" s="160"/>
      <c r="T311" s="160"/>
      <c r="U311" s="160"/>
      <c r="V311" s="160"/>
      <c r="W311" s="160"/>
      <c r="X311" s="160"/>
      <c r="Y311" s="151"/>
      <c r="Z311" s="151"/>
      <c r="AA311" s="151"/>
      <c r="AB311" s="151"/>
      <c r="AC311" s="151"/>
      <c r="AD311" s="151"/>
      <c r="AE311" s="151"/>
      <c r="AF311" s="151"/>
      <c r="AG311" s="151" t="s">
        <v>192</v>
      </c>
      <c r="AH311" s="151">
        <v>0</v>
      </c>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188" t="s">
        <v>1168</v>
      </c>
      <c r="D312" s="164"/>
      <c r="E312" s="165">
        <v>191.1</v>
      </c>
      <c r="F312" s="160"/>
      <c r="G312" s="160"/>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192</v>
      </c>
      <c r="AH312" s="151">
        <v>0</v>
      </c>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195" t="s">
        <v>400</v>
      </c>
      <c r="D313" s="193"/>
      <c r="E313" s="194">
        <v>392.55</v>
      </c>
      <c r="F313" s="160"/>
      <c r="G313" s="160"/>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192</v>
      </c>
      <c r="AH313" s="151">
        <v>1</v>
      </c>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1" x14ac:dyDescent="0.25">
      <c r="A314" s="177">
        <v>35</v>
      </c>
      <c r="B314" s="178" t="s">
        <v>590</v>
      </c>
      <c r="C314" s="187" t="s">
        <v>591</v>
      </c>
      <c r="D314" s="179" t="s">
        <v>237</v>
      </c>
      <c r="E314" s="180">
        <v>325.375</v>
      </c>
      <c r="F314" s="181">
        <v>166.8</v>
      </c>
      <c r="G314" s="182">
        <f>ROUND(E314*F314,2)</f>
        <v>54272.55</v>
      </c>
      <c r="H314" s="181"/>
      <c r="I314" s="182">
        <f>ROUND(E314*H314,2)</f>
        <v>0</v>
      </c>
      <c r="J314" s="181"/>
      <c r="K314" s="182">
        <f>ROUND(E314*J314,2)</f>
        <v>0</v>
      </c>
      <c r="L314" s="182">
        <v>21</v>
      </c>
      <c r="M314" s="182">
        <f>G314*(1+L314/100)</f>
        <v>65669.785499999998</v>
      </c>
      <c r="N314" s="182">
        <v>0</v>
      </c>
      <c r="O314" s="182">
        <f>ROUND(E314*N314,2)</f>
        <v>0</v>
      </c>
      <c r="P314" s="182">
        <v>0</v>
      </c>
      <c r="Q314" s="182">
        <f>ROUND(E314*P314,2)</f>
        <v>0</v>
      </c>
      <c r="R314" s="182" t="s">
        <v>256</v>
      </c>
      <c r="S314" s="182" t="s">
        <v>185</v>
      </c>
      <c r="T314" s="183" t="s">
        <v>185</v>
      </c>
      <c r="U314" s="160">
        <v>0.2</v>
      </c>
      <c r="V314" s="160">
        <f>ROUND(E314*U314,2)</f>
        <v>65.08</v>
      </c>
      <c r="W314" s="160"/>
      <c r="X314" s="160" t="s">
        <v>239</v>
      </c>
      <c r="Y314" s="151"/>
      <c r="Z314" s="151"/>
      <c r="AA314" s="151"/>
      <c r="AB314" s="151"/>
      <c r="AC314" s="151"/>
      <c r="AD314" s="151"/>
      <c r="AE314" s="151"/>
      <c r="AF314" s="151"/>
      <c r="AG314" s="151" t="s">
        <v>240</v>
      </c>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5">
      <c r="A315" s="158"/>
      <c r="B315" s="159"/>
      <c r="C315" s="188" t="s">
        <v>1031</v>
      </c>
      <c r="D315" s="164"/>
      <c r="E315" s="165"/>
      <c r="F315" s="160"/>
      <c r="G315" s="160"/>
      <c r="H315" s="160"/>
      <c r="I315" s="160"/>
      <c r="J315" s="160"/>
      <c r="K315" s="160"/>
      <c r="L315" s="160"/>
      <c r="M315" s="160"/>
      <c r="N315" s="160"/>
      <c r="O315" s="160"/>
      <c r="P315" s="160"/>
      <c r="Q315" s="160"/>
      <c r="R315" s="160"/>
      <c r="S315" s="160"/>
      <c r="T315" s="160"/>
      <c r="U315" s="160"/>
      <c r="V315" s="160"/>
      <c r="W315" s="160"/>
      <c r="X315" s="160"/>
      <c r="Y315" s="151"/>
      <c r="Z315" s="151"/>
      <c r="AA315" s="151"/>
      <c r="AB315" s="151"/>
      <c r="AC315" s="151"/>
      <c r="AD315" s="151"/>
      <c r="AE315" s="151"/>
      <c r="AF315" s="151"/>
      <c r="AG315" s="151" t="s">
        <v>192</v>
      </c>
      <c r="AH315" s="151">
        <v>0</v>
      </c>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1" x14ac:dyDescent="0.25">
      <c r="A316" s="158"/>
      <c r="B316" s="159"/>
      <c r="C316" s="188" t="s">
        <v>1162</v>
      </c>
      <c r="D316" s="164"/>
      <c r="E316" s="165"/>
      <c r="F316" s="160"/>
      <c r="G316" s="160"/>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192</v>
      </c>
      <c r="AH316" s="151">
        <v>0</v>
      </c>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5">
      <c r="A317" s="158"/>
      <c r="B317" s="159"/>
      <c r="C317" s="188" t="s">
        <v>204</v>
      </c>
      <c r="D317" s="164"/>
      <c r="E317" s="165"/>
      <c r="F317" s="160"/>
      <c r="G317" s="160"/>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192</v>
      </c>
      <c r="AH317" s="151">
        <v>0</v>
      </c>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1" x14ac:dyDescent="0.25">
      <c r="A318" s="158"/>
      <c r="B318" s="159"/>
      <c r="C318" s="188" t="s">
        <v>1169</v>
      </c>
      <c r="D318" s="164"/>
      <c r="E318" s="165">
        <v>36</v>
      </c>
      <c r="F318" s="160"/>
      <c r="G318" s="160"/>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192</v>
      </c>
      <c r="AH318" s="151">
        <v>0</v>
      </c>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1" x14ac:dyDescent="0.25">
      <c r="A319" s="158"/>
      <c r="B319" s="159"/>
      <c r="C319" s="188" t="s">
        <v>1170</v>
      </c>
      <c r="D319" s="164"/>
      <c r="E319" s="165">
        <v>59.4</v>
      </c>
      <c r="F319" s="160"/>
      <c r="G319" s="160"/>
      <c r="H319" s="160"/>
      <c r="I319" s="160"/>
      <c r="J319" s="160"/>
      <c r="K319" s="160"/>
      <c r="L319" s="160"/>
      <c r="M319" s="160"/>
      <c r="N319" s="160"/>
      <c r="O319" s="160"/>
      <c r="P319" s="160"/>
      <c r="Q319" s="160"/>
      <c r="R319" s="160"/>
      <c r="S319" s="160"/>
      <c r="T319" s="160"/>
      <c r="U319" s="160"/>
      <c r="V319" s="160"/>
      <c r="W319" s="160"/>
      <c r="X319" s="160"/>
      <c r="Y319" s="151"/>
      <c r="Z319" s="151"/>
      <c r="AA319" s="151"/>
      <c r="AB319" s="151"/>
      <c r="AC319" s="151"/>
      <c r="AD319" s="151"/>
      <c r="AE319" s="151"/>
      <c r="AF319" s="151"/>
      <c r="AG319" s="151" t="s">
        <v>192</v>
      </c>
      <c r="AH319" s="151">
        <v>0</v>
      </c>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1" x14ac:dyDescent="0.25">
      <c r="A320" s="158"/>
      <c r="B320" s="159"/>
      <c r="C320" s="188" t="s">
        <v>1171</v>
      </c>
      <c r="D320" s="164"/>
      <c r="E320" s="165">
        <v>18.149999999999999</v>
      </c>
      <c r="F320" s="160"/>
      <c r="G320" s="160"/>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192</v>
      </c>
      <c r="AH320" s="151">
        <v>0</v>
      </c>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1" x14ac:dyDescent="0.25">
      <c r="A321" s="158"/>
      <c r="B321" s="159"/>
      <c r="C321" s="188" t="s">
        <v>1172</v>
      </c>
      <c r="D321" s="164"/>
      <c r="E321" s="165">
        <v>32.67</v>
      </c>
      <c r="F321" s="160"/>
      <c r="G321" s="160"/>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192</v>
      </c>
      <c r="AH321" s="151">
        <v>0</v>
      </c>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1" x14ac:dyDescent="0.25">
      <c r="A322" s="158"/>
      <c r="B322" s="159"/>
      <c r="C322" s="188" t="s">
        <v>1173</v>
      </c>
      <c r="D322" s="164"/>
      <c r="E322" s="165">
        <v>13.725</v>
      </c>
      <c r="F322" s="160"/>
      <c r="G322" s="160"/>
      <c r="H322" s="160"/>
      <c r="I322" s="160"/>
      <c r="J322" s="160"/>
      <c r="K322" s="160"/>
      <c r="L322" s="160"/>
      <c r="M322" s="160"/>
      <c r="N322" s="160"/>
      <c r="O322" s="160"/>
      <c r="P322" s="160"/>
      <c r="Q322" s="160"/>
      <c r="R322" s="160"/>
      <c r="S322" s="160"/>
      <c r="T322" s="160"/>
      <c r="U322" s="160"/>
      <c r="V322" s="160"/>
      <c r="W322" s="160"/>
      <c r="X322" s="160"/>
      <c r="Y322" s="151"/>
      <c r="Z322" s="151"/>
      <c r="AA322" s="151"/>
      <c r="AB322" s="151"/>
      <c r="AC322" s="151"/>
      <c r="AD322" s="151"/>
      <c r="AE322" s="151"/>
      <c r="AF322" s="151"/>
      <c r="AG322" s="151" t="s">
        <v>192</v>
      </c>
      <c r="AH322" s="151">
        <v>0</v>
      </c>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58"/>
      <c r="B323" s="159"/>
      <c r="C323" s="188" t="s">
        <v>1174</v>
      </c>
      <c r="D323" s="164"/>
      <c r="E323" s="165">
        <v>38.43</v>
      </c>
      <c r="F323" s="160"/>
      <c r="G323" s="160"/>
      <c r="H323" s="160"/>
      <c r="I323" s="160"/>
      <c r="J323" s="160"/>
      <c r="K323" s="160"/>
      <c r="L323" s="160"/>
      <c r="M323" s="160"/>
      <c r="N323" s="160"/>
      <c r="O323" s="160"/>
      <c r="P323" s="160"/>
      <c r="Q323" s="160"/>
      <c r="R323" s="160"/>
      <c r="S323" s="160"/>
      <c r="T323" s="160"/>
      <c r="U323" s="160"/>
      <c r="V323" s="160"/>
      <c r="W323" s="160"/>
      <c r="X323" s="160"/>
      <c r="Y323" s="151"/>
      <c r="Z323" s="151"/>
      <c r="AA323" s="151"/>
      <c r="AB323" s="151"/>
      <c r="AC323" s="151"/>
      <c r="AD323" s="151"/>
      <c r="AE323" s="151"/>
      <c r="AF323" s="151"/>
      <c r="AG323" s="151" t="s">
        <v>192</v>
      </c>
      <c r="AH323" s="151">
        <v>0</v>
      </c>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188" t="s">
        <v>1175</v>
      </c>
      <c r="D324" s="164"/>
      <c r="E324" s="165">
        <v>127</v>
      </c>
      <c r="F324" s="160"/>
      <c r="G324" s="160"/>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192</v>
      </c>
      <c r="AH324" s="151">
        <v>0</v>
      </c>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1" x14ac:dyDescent="0.25">
      <c r="A325" s="158"/>
      <c r="B325" s="159"/>
      <c r="C325" s="195" t="s">
        <v>400</v>
      </c>
      <c r="D325" s="193"/>
      <c r="E325" s="194">
        <v>325.375</v>
      </c>
      <c r="F325" s="160"/>
      <c r="G325" s="160"/>
      <c r="H325" s="160"/>
      <c r="I325" s="160"/>
      <c r="J325" s="160"/>
      <c r="K325" s="160"/>
      <c r="L325" s="160"/>
      <c r="M325" s="160"/>
      <c r="N325" s="160"/>
      <c r="O325" s="160"/>
      <c r="P325" s="160"/>
      <c r="Q325" s="160"/>
      <c r="R325" s="160"/>
      <c r="S325" s="160"/>
      <c r="T325" s="160"/>
      <c r="U325" s="160"/>
      <c r="V325" s="160"/>
      <c r="W325" s="160"/>
      <c r="X325" s="160"/>
      <c r="Y325" s="151"/>
      <c r="Z325" s="151"/>
      <c r="AA325" s="151"/>
      <c r="AB325" s="151"/>
      <c r="AC325" s="151"/>
      <c r="AD325" s="151"/>
      <c r="AE325" s="151"/>
      <c r="AF325" s="151"/>
      <c r="AG325" s="151" t="s">
        <v>192</v>
      </c>
      <c r="AH325" s="151">
        <v>1</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1" x14ac:dyDescent="0.25">
      <c r="A326" s="177">
        <v>36</v>
      </c>
      <c r="B326" s="178" t="s">
        <v>605</v>
      </c>
      <c r="C326" s="187" t="s">
        <v>606</v>
      </c>
      <c r="D326" s="179" t="s">
        <v>360</v>
      </c>
      <c r="E326" s="180">
        <v>17.2</v>
      </c>
      <c r="F326" s="181">
        <v>523.20000000000005</v>
      </c>
      <c r="G326" s="182">
        <f>ROUND(E326*F326,2)</f>
        <v>8999.0400000000009</v>
      </c>
      <c r="H326" s="181"/>
      <c r="I326" s="182">
        <f>ROUND(E326*H326,2)</f>
        <v>0</v>
      </c>
      <c r="J326" s="181"/>
      <c r="K326" s="182">
        <f>ROUND(E326*J326,2)</f>
        <v>0</v>
      </c>
      <c r="L326" s="182">
        <v>21</v>
      </c>
      <c r="M326" s="182">
        <f>G326*(1+L326/100)</f>
        <v>10888.838400000001</v>
      </c>
      <c r="N326" s="182">
        <v>0</v>
      </c>
      <c r="O326" s="182">
        <f>ROUND(E326*N326,2)</f>
        <v>0</v>
      </c>
      <c r="P326" s="182">
        <v>0</v>
      </c>
      <c r="Q326" s="182">
        <f>ROUND(E326*P326,2)</f>
        <v>0</v>
      </c>
      <c r="R326" s="182" t="s">
        <v>598</v>
      </c>
      <c r="S326" s="182" t="s">
        <v>185</v>
      </c>
      <c r="T326" s="183" t="s">
        <v>185</v>
      </c>
      <c r="U326" s="160">
        <v>0.51</v>
      </c>
      <c r="V326" s="160">
        <f>ROUND(E326*U326,2)</f>
        <v>8.77</v>
      </c>
      <c r="W326" s="160"/>
      <c r="X326" s="160" t="s">
        <v>239</v>
      </c>
      <c r="Y326" s="151"/>
      <c r="Z326" s="151"/>
      <c r="AA326" s="151"/>
      <c r="AB326" s="151"/>
      <c r="AC326" s="151"/>
      <c r="AD326" s="151"/>
      <c r="AE326" s="151"/>
      <c r="AF326" s="151"/>
      <c r="AG326" s="151" t="s">
        <v>240</v>
      </c>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outlineLevel="1" x14ac:dyDescent="0.25">
      <c r="A327" s="158"/>
      <c r="B327" s="159"/>
      <c r="C327" s="188" t="s">
        <v>1031</v>
      </c>
      <c r="D327" s="164"/>
      <c r="E327" s="165"/>
      <c r="F327" s="160"/>
      <c r="G327" s="160"/>
      <c r="H327" s="160"/>
      <c r="I327" s="160"/>
      <c r="J327" s="160"/>
      <c r="K327" s="160"/>
      <c r="L327" s="160"/>
      <c r="M327" s="160"/>
      <c r="N327" s="160"/>
      <c r="O327" s="160"/>
      <c r="P327" s="160"/>
      <c r="Q327" s="160"/>
      <c r="R327" s="160"/>
      <c r="S327" s="160"/>
      <c r="T327" s="160"/>
      <c r="U327" s="160"/>
      <c r="V327" s="160"/>
      <c r="W327" s="160"/>
      <c r="X327" s="160"/>
      <c r="Y327" s="151"/>
      <c r="Z327" s="151"/>
      <c r="AA327" s="151"/>
      <c r="AB327" s="151"/>
      <c r="AC327" s="151"/>
      <c r="AD327" s="151"/>
      <c r="AE327" s="151"/>
      <c r="AF327" s="151"/>
      <c r="AG327" s="151" t="s">
        <v>192</v>
      </c>
      <c r="AH327" s="151">
        <v>0</v>
      </c>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58"/>
      <c r="B328" s="159"/>
      <c r="C328" s="188" t="s">
        <v>1176</v>
      </c>
      <c r="D328" s="164"/>
      <c r="E328" s="165">
        <v>3.5</v>
      </c>
      <c r="F328" s="160"/>
      <c r="G328" s="160"/>
      <c r="H328" s="160"/>
      <c r="I328" s="160"/>
      <c r="J328" s="160"/>
      <c r="K328" s="160"/>
      <c r="L328" s="160"/>
      <c r="M328" s="160"/>
      <c r="N328" s="160"/>
      <c r="O328" s="160"/>
      <c r="P328" s="160"/>
      <c r="Q328" s="160"/>
      <c r="R328" s="160"/>
      <c r="S328" s="160"/>
      <c r="T328" s="160"/>
      <c r="U328" s="160"/>
      <c r="V328" s="160"/>
      <c r="W328" s="160"/>
      <c r="X328" s="160"/>
      <c r="Y328" s="151"/>
      <c r="Z328" s="151"/>
      <c r="AA328" s="151"/>
      <c r="AB328" s="151"/>
      <c r="AC328" s="151"/>
      <c r="AD328" s="151"/>
      <c r="AE328" s="151"/>
      <c r="AF328" s="151"/>
      <c r="AG328" s="151" t="s">
        <v>192</v>
      </c>
      <c r="AH328" s="151">
        <v>0</v>
      </c>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188" t="s">
        <v>1177</v>
      </c>
      <c r="D329" s="164"/>
      <c r="E329" s="165">
        <v>3.5</v>
      </c>
      <c r="F329" s="160"/>
      <c r="G329" s="160"/>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192</v>
      </c>
      <c r="AH329" s="151">
        <v>0</v>
      </c>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1" x14ac:dyDescent="0.25">
      <c r="A330" s="158"/>
      <c r="B330" s="159"/>
      <c r="C330" s="188" t="s">
        <v>1178</v>
      </c>
      <c r="D330" s="164"/>
      <c r="E330" s="165">
        <v>5.0999999999999996</v>
      </c>
      <c r="F330" s="160"/>
      <c r="G330" s="160"/>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192</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1" x14ac:dyDescent="0.25">
      <c r="A331" s="158"/>
      <c r="B331" s="159"/>
      <c r="C331" s="188" t="s">
        <v>1179</v>
      </c>
      <c r="D331" s="164"/>
      <c r="E331" s="165">
        <v>5.0999999999999996</v>
      </c>
      <c r="F331" s="160"/>
      <c r="G331" s="160"/>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192</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ht="20.399999999999999" outlineLevel="1" x14ac:dyDescent="0.25">
      <c r="A332" s="177">
        <v>37</v>
      </c>
      <c r="B332" s="178" t="s">
        <v>1180</v>
      </c>
      <c r="C332" s="187" t="s">
        <v>1181</v>
      </c>
      <c r="D332" s="179" t="s">
        <v>255</v>
      </c>
      <c r="E332" s="180">
        <v>36</v>
      </c>
      <c r="F332" s="181">
        <v>141.6</v>
      </c>
      <c r="G332" s="182">
        <f>ROUND(E332*F332,2)</f>
        <v>5097.6000000000004</v>
      </c>
      <c r="H332" s="181"/>
      <c r="I332" s="182">
        <f>ROUND(E332*H332,2)</f>
        <v>0</v>
      </c>
      <c r="J332" s="181"/>
      <c r="K332" s="182">
        <f>ROUND(E332*J332,2)</f>
        <v>0</v>
      </c>
      <c r="L332" s="182">
        <v>21</v>
      </c>
      <c r="M332" s="182">
        <f>G332*(1+L332/100)</f>
        <v>6168.0960000000005</v>
      </c>
      <c r="N332" s="182">
        <v>3.32E-3</v>
      </c>
      <c r="O332" s="182">
        <f>ROUND(E332*N332,2)</f>
        <v>0.12</v>
      </c>
      <c r="P332" s="182">
        <v>0</v>
      </c>
      <c r="Q332" s="182">
        <f>ROUND(E332*P332,2)</f>
        <v>0</v>
      </c>
      <c r="R332" s="182" t="s">
        <v>598</v>
      </c>
      <c r="S332" s="182" t="s">
        <v>185</v>
      </c>
      <c r="T332" s="183" t="s">
        <v>185</v>
      </c>
      <c r="U332" s="160">
        <v>0.377</v>
      </c>
      <c r="V332" s="160">
        <f>ROUND(E332*U332,2)</f>
        <v>13.57</v>
      </c>
      <c r="W332" s="160"/>
      <c r="X332" s="160" t="s">
        <v>239</v>
      </c>
      <c r="Y332" s="151"/>
      <c r="Z332" s="151"/>
      <c r="AA332" s="151"/>
      <c r="AB332" s="151"/>
      <c r="AC332" s="151"/>
      <c r="AD332" s="151"/>
      <c r="AE332" s="151"/>
      <c r="AF332" s="151"/>
      <c r="AG332" s="151" t="s">
        <v>240</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1" x14ac:dyDescent="0.25">
      <c r="A333" s="158"/>
      <c r="B333" s="159"/>
      <c r="C333" s="188" t="s">
        <v>1182</v>
      </c>
      <c r="D333" s="164"/>
      <c r="E333" s="165"/>
      <c r="F333" s="160"/>
      <c r="G333" s="160"/>
      <c r="H333" s="160"/>
      <c r="I333" s="160"/>
      <c r="J333" s="160"/>
      <c r="K333" s="160"/>
      <c r="L333" s="160"/>
      <c r="M333" s="160"/>
      <c r="N333" s="160"/>
      <c r="O333" s="160"/>
      <c r="P333" s="160"/>
      <c r="Q333" s="160"/>
      <c r="R333" s="160"/>
      <c r="S333" s="160"/>
      <c r="T333" s="160"/>
      <c r="U333" s="160"/>
      <c r="V333" s="160"/>
      <c r="W333" s="160"/>
      <c r="X333" s="160"/>
      <c r="Y333" s="151"/>
      <c r="Z333" s="151"/>
      <c r="AA333" s="151"/>
      <c r="AB333" s="151"/>
      <c r="AC333" s="151"/>
      <c r="AD333" s="151"/>
      <c r="AE333" s="151"/>
      <c r="AF333" s="151"/>
      <c r="AG333" s="151" t="s">
        <v>192</v>
      </c>
      <c r="AH333" s="151">
        <v>0</v>
      </c>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row>
    <row r="334" spans="1:60" outlineLevel="1" x14ac:dyDescent="0.25">
      <c r="A334" s="158"/>
      <c r="B334" s="159"/>
      <c r="C334" s="188" t="s">
        <v>1031</v>
      </c>
      <c r="D334" s="164"/>
      <c r="E334" s="165"/>
      <c r="F334" s="160"/>
      <c r="G334" s="160"/>
      <c r="H334" s="160"/>
      <c r="I334" s="160"/>
      <c r="J334" s="160"/>
      <c r="K334" s="160"/>
      <c r="L334" s="160"/>
      <c r="M334" s="160"/>
      <c r="N334" s="160"/>
      <c r="O334" s="160"/>
      <c r="P334" s="160"/>
      <c r="Q334" s="160"/>
      <c r="R334" s="160"/>
      <c r="S334" s="160"/>
      <c r="T334" s="160"/>
      <c r="U334" s="160"/>
      <c r="V334" s="160"/>
      <c r="W334" s="160"/>
      <c r="X334" s="160"/>
      <c r="Y334" s="151"/>
      <c r="Z334" s="151"/>
      <c r="AA334" s="151"/>
      <c r="AB334" s="151"/>
      <c r="AC334" s="151"/>
      <c r="AD334" s="151"/>
      <c r="AE334" s="151"/>
      <c r="AF334" s="151"/>
      <c r="AG334" s="151" t="s">
        <v>192</v>
      </c>
      <c r="AH334" s="151">
        <v>0</v>
      </c>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ht="20.399999999999999" outlineLevel="1" x14ac:dyDescent="0.25">
      <c r="A335" s="158"/>
      <c r="B335" s="159"/>
      <c r="C335" s="188" t="s">
        <v>1183</v>
      </c>
      <c r="D335" s="164"/>
      <c r="E335" s="165"/>
      <c r="F335" s="160"/>
      <c r="G335" s="160"/>
      <c r="H335" s="160"/>
      <c r="I335" s="160"/>
      <c r="J335" s="160"/>
      <c r="K335" s="160"/>
      <c r="L335" s="160"/>
      <c r="M335" s="160"/>
      <c r="N335" s="160"/>
      <c r="O335" s="160"/>
      <c r="P335" s="160"/>
      <c r="Q335" s="160"/>
      <c r="R335" s="160"/>
      <c r="S335" s="160"/>
      <c r="T335" s="160"/>
      <c r="U335" s="160"/>
      <c r="V335" s="160"/>
      <c r="W335" s="160"/>
      <c r="X335" s="160"/>
      <c r="Y335" s="151"/>
      <c r="Z335" s="151"/>
      <c r="AA335" s="151"/>
      <c r="AB335" s="151"/>
      <c r="AC335" s="151"/>
      <c r="AD335" s="151"/>
      <c r="AE335" s="151"/>
      <c r="AF335" s="151"/>
      <c r="AG335" s="151" t="s">
        <v>192</v>
      </c>
      <c r="AH335" s="151">
        <v>0</v>
      </c>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outlineLevel="1" x14ac:dyDescent="0.25">
      <c r="A336" s="158"/>
      <c r="B336" s="159"/>
      <c r="C336" s="188" t="s">
        <v>1184</v>
      </c>
      <c r="D336" s="164"/>
      <c r="E336" s="165">
        <v>18</v>
      </c>
      <c r="F336" s="160"/>
      <c r="G336" s="160"/>
      <c r="H336" s="160"/>
      <c r="I336" s="160"/>
      <c r="J336" s="160"/>
      <c r="K336" s="160"/>
      <c r="L336" s="160"/>
      <c r="M336" s="160"/>
      <c r="N336" s="160"/>
      <c r="O336" s="160"/>
      <c r="P336" s="160"/>
      <c r="Q336" s="160"/>
      <c r="R336" s="160"/>
      <c r="S336" s="160"/>
      <c r="T336" s="160"/>
      <c r="U336" s="160"/>
      <c r="V336" s="160"/>
      <c r="W336" s="160"/>
      <c r="X336" s="160"/>
      <c r="Y336" s="151"/>
      <c r="Z336" s="151"/>
      <c r="AA336" s="151"/>
      <c r="AB336" s="151"/>
      <c r="AC336" s="151"/>
      <c r="AD336" s="151"/>
      <c r="AE336" s="151"/>
      <c r="AF336" s="151"/>
      <c r="AG336" s="151" t="s">
        <v>192</v>
      </c>
      <c r="AH336" s="151">
        <v>0</v>
      </c>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outlineLevel="1" x14ac:dyDescent="0.25">
      <c r="A337" s="158"/>
      <c r="B337" s="159"/>
      <c r="C337" s="188" t="s">
        <v>1185</v>
      </c>
      <c r="D337" s="164"/>
      <c r="E337" s="165">
        <v>9</v>
      </c>
      <c r="F337" s="160"/>
      <c r="G337" s="160"/>
      <c r="H337" s="160"/>
      <c r="I337" s="160"/>
      <c r="J337" s="160"/>
      <c r="K337" s="160"/>
      <c r="L337" s="160"/>
      <c r="M337" s="160"/>
      <c r="N337" s="160"/>
      <c r="O337" s="160"/>
      <c r="P337" s="160"/>
      <c r="Q337" s="160"/>
      <c r="R337" s="160"/>
      <c r="S337" s="160"/>
      <c r="T337" s="160"/>
      <c r="U337" s="160"/>
      <c r="V337" s="160"/>
      <c r="W337" s="160"/>
      <c r="X337" s="160"/>
      <c r="Y337" s="151"/>
      <c r="Z337" s="151"/>
      <c r="AA337" s="151"/>
      <c r="AB337" s="151"/>
      <c r="AC337" s="151"/>
      <c r="AD337" s="151"/>
      <c r="AE337" s="151"/>
      <c r="AF337" s="151"/>
      <c r="AG337" s="151" t="s">
        <v>192</v>
      </c>
      <c r="AH337" s="151">
        <v>0</v>
      </c>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5">
      <c r="A338" s="158"/>
      <c r="B338" s="159"/>
      <c r="C338" s="188" t="s">
        <v>1186</v>
      </c>
      <c r="D338" s="164"/>
      <c r="E338" s="165">
        <v>9</v>
      </c>
      <c r="F338" s="160"/>
      <c r="G338" s="160"/>
      <c r="H338" s="160"/>
      <c r="I338" s="160"/>
      <c r="J338" s="160"/>
      <c r="K338" s="160"/>
      <c r="L338" s="160"/>
      <c r="M338" s="160"/>
      <c r="N338" s="160"/>
      <c r="O338" s="160"/>
      <c r="P338" s="160"/>
      <c r="Q338" s="160"/>
      <c r="R338" s="160"/>
      <c r="S338" s="160"/>
      <c r="T338" s="160"/>
      <c r="U338" s="160"/>
      <c r="V338" s="160"/>
      <c r="W338" s="160"/>
      <c r="X338" s="160"/>
      <c r="Y338" s="151"/>
      <c r="Z338" s="151"/>
      <c r="AA338" s="151"/>
      <c r="AB338" s="151"/>
      <c r="AC338" s="151"/>
      <c r="AD338" s="151"/>
      <c r="AE338" s="151"/>
      <c r="AF338" s="151"/>
      <c r="AG338" s="151" t="s">
        <v>192</v>
      </c>
      <c r="AH338" s="151">
        <v>0</v>
      </c>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ht="20.399999999999999" outlineLevel="1" x14ac:dyDescent="0.25">
      <c r="A339" s="177">
        <v>38</v>
      </c>
      <c r="B339" s="178" t="s">
        <v>1187</v>
      </c>
      <c r="C339" s="187" t="s">
        <v>1188</v>
      </c>
      <c r="D339" s="179" t="s">
        <v>255</v>
      </c>
      <c r="E339" s="180">
        <v>16</v>
      </c>
      <c r="F339" s="181">
        <v>146.4</v>
      </c>
      <c r="G339" s="182">
        <f>ROUND(E339*F339,2)</f>
        <v>2342.4</v>
      </c>
      <c r="H339" s="181"/>
      <c r="I339" s="182">
        <f>ROUND(E339*H339,2)</f>
        <v>0</v>
      </c>
      <c r="J339" s="181"/>
      <c r="K339" s="182">
        <f>ROUND(E339*J339,2)</f>
        <v>0</v>
      </c>
      <c r="L339" s="182">
        <v>21</v>
      </c>
      <c r="M339" s="182">
        <f>G339*(1+L339/100)</f>
        <v>2834.3040000000001</v>
      </c>
      <c r="N339" s="182">
        <v>0</v>
      </c>
      <c r="O339" s="182">
        <f>ROUND(E339*N339,2)</f>
        <v>0</v>
      </c>
      <c r="P339" s="182">
        <v>0</v>
      </c>
      <c r="Q339" s="182">
        <f>ROUND(E339*P339,2)</f>
        <v>0</v>
      </c>
      <c r="R339" s="182" t="s">
        <v>598</v>
      </c>
      <c r="S339" s="182" t="s">
        <v>185</v>
      </c>
      <c r="T339" s="183" t="s">
        <v>185</v>
      </c>
      <c r="U339" s="160">
        <v>8.4000000000000005E-2</v>
      </c>
      <c r="V339" s="160">
        <f>ROUND(E339*U339,2)</f>
        <v>1.34</v>
      </c>
      <c r="W339" s="160"/>
      <c r="X339" s="160" t="s">
        <v>239</v>
      </c>
      <c r="Y339" s="151"/>
      <c r="Z339" s="151"/>
      <c r="AA339" s="151"/>
      <c r="AB339" s="151"/>
      <c r="AC339" s="151"/>
      <c r="AD339" s="151"/>
      <c r="AE339" s="151"/>
      <c r="AF339" s="151"/>
      <c r="AG339" s="151" t="s">
        <v>240</v>
      </c>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outlineLevel="1" x14ac:dyDescent="0.25">
      <c r="A340" s="158"/>
      <c r="B340" s="159"/>
      <c r="C340" s="188" t="s">
        <v>1182</v>
      </c>
      <c r="D340" s="164"/>
      <c r="E340" s="165"/>
      <c r="F340" s="160"/>
      <c r="G340" s="160"/>
      <c r="H340" s="160"/>
      <c r="I340" s="160"/>
      <c r="J340" s="160"/>
      <c r="K340" s="160"/>
      <c r="L340" s="160"/>
      <c r="M340" s="160"/>
      <c r="N340" s="160"/>
      <c r="O340" s="160"/>
      <c r="P340" s="160"/>
      <c r="Q340" s="160"/>
      <c r="R340" s="160"/>
      <c r="S340" s="160"/>
      <c r="T340" s="160"/>
      <c r="U340" s="160"/>
      <c r="V340" s="160"/>
      <c r="W340" s="160"/>
      <c r="X340" s="160"/>
      <c r="Y340" s="151"/>
      <c r="Z340" s="151"/>
      <c r="AA340" s="151"/>
      <c r="AB340" s="151"/>
      <c r="AC340" s="151"/>
      <c r="AD340" s="151"/>
      <c r="AE340" s="151"/>
      <c r="AF340" s="151"/>
      <c r="AG340" s="151" t="s">
        <v>192</v>
      </c>
      <c r="AH340" s="151">
        <v>0</v>
      </c>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outlineLevel="1" x14ac:dyDescent="0.25">
      <c r="A341" s="158"/>
      <c r="B341" s="159"/>
      <c r="C341" s="188" t="s">
        <v>1031</v>
      </c>
      <c r="D341" s="164"/>
      <c r="E341" s="165"/>
      <c r="F341" s="160"/>
      <c r="G341" s="160"/>
      <c r="H341" s="160"/>
      <c r="I341" s="160"/>
      <c r="J341" s="160"/>
      <c r="K341" s="160"/>
      <c r="L341" s="160"/>
      <c r="M341" s="160"/>
      <c r="N341" s="160"/>
      <c r="O341" s="160"/>
      <c r="P341" s="160"/>
      <c r="Q341" s="160"/>
      <c r="R341" s="160"/>
      <c r="S341" s="160"/>
      <c r="T341" s="160"/>
      <c r="U341" s="160"/>
      <c r="V341" s="160"/>
      <c r="W341" s="160"/>
      <c r="X341" s="160"/>
      <c r="Y341" s="151"/>
      <c r="Z341" s="151"/>
      <c r="AA341" s="151"/>
      <c r="AB341" s="151"/>
      <c r="AC341" s="151"/>
      <c r="AD341" s="151"/>
      <c r="AE341" s="151"/>
      <c r="AF341" s="151"/>
      <c r="AG341" s="151" t="s">
        <v>192</v>
      </c>
      <c r="AH341" s="151">
        <v>0</v>
      </c>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outlineLevel="1" x14ac:dyDescent="0.25">
      <c r="A342" s="158"/>
      <c r="B342" s="159"/>
      <c r="C342" s="188" t="s">
        <v>1189</v>
      </c>
      <c r="D342" s="164"/>
      <c r="E342" s="165"/>
      <c r="F342" s="160"/>
      <c r="G342" s="160"/>
      <c r="H342" s="160"/>
      <c r="I342" s="160"/>
      <c r="J342" s="160"/>
      <c r="K342" s="160"/>
      <c r="L342" s="160"/>
      <c r="M342" s="160"/>
      <c r="N342" s="160"/>
      <c r="O342" s="160"/>
      <c r="P342" s="160"/>
      <c r="Q342" s="160"/>
      <c r="R342" s="160"/>
      <c r="S342" s="160"/>
      <c r="T342" s="160"/>
      <c r="U342" s="160"/>
      <c r="V342" s="160"/>
      <c r="W342" s="160"/>
      <c r="X342" s="160"/>
      <c r="Y342" s="151"/>
      <c r="Z342" s="151"/>
      <c r="AA342" s="151"/>
      <c r="AB342" s="151"/>
      <c r="AC342" s="151"/>
      <c r="AD342" s="151"/>
      <c r="AE342" s="151"/>
      <c r="AF342" s="151"/>
      <c r="AG342" s="151" t="s">
        <v>192</v>
      </c>
      <c r="AH342" s="151">
        <v>0</v>
      </c>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outlineLevel="1" x14ac:dyDescent="0.25">
      <c r="A343" s="158"/>
      <c r="B343" s="159"/>
      <c r="C343" s="188" t="s">
        <v>1190</v>
      </c>
      <c r="D343" s="164"/>
      <c r="E343" s="165">
        <v>8</v>
      </c>
      <c r="F343" s="160"/>
      <c r="G343" s="160"/>
      <c r="H343" s="160"/>
      <c r="I343" s="160"/>
      <c r="J343" s="160"/>
      <c r="K343" s="160"/>
      <c r="L343" s="160"/>
      <c r="M343" s="160"/>
      <c r="N343" s="160"/>
      <c r="O343" s="160"/>
      <c r="P343" s="160"/>
      <c r="Q343" s="160"/>
      <c r="R343" s="160"/>
      <c r="S343" s="160"/>
      <c r="T343" s="160"/>
      <c r="U343" s="160"/>
      <c r="V343" s="160"/>
      <c r="W343" s="160"/>
      <c r="X343" s="160"/>
      <c r="Y343" s="151"/>
      <c r="Z343" s="151"/>
      <c r="AA343" s="151"/>
      <c r="AB343" s="151"/>
      <c r="AC343" s="151"/>
      <c r="AD343" s="151"/>
      <c r="AE343" s="151"/>
      <c r="AF343" s="151"/>
      <c r="AG343" s="151" t="s">
        <v>192</v>
      </c>
      <c r="AH343" s="151">
        <v>0</v>
      </c>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row>
    <row r="344" spans="1:60" outlineLevel="1" x14ac:dyDescent="0.25">
      <c r="A344" s="158"/>
      <c r="B344" s="159"/>
      <c r="C344" s="188" t="s">
        <v>1191</v>
      </c>
      <c r="D344" s="164"/>
      <c r="E344" s="165">
        <v>4</v>
      </c>
      <c r="F344" s="160"/>
      <c r="G344" s="160"/>
      <c r="H344" s="160"/>
      <c r="I344" s="160"/>
      <c r="J344" s="160"/>
      <c r="K344" s="160"/>
      <c r="L344" s="160"/>
      <c r="M344" s="160"/>
      <c r="N344" s="160"/>
      <c r="O344" s="160"/>
      <c r="P344" s="160"/>
      <c r="Q344" s="160"/>
      <c r="R344" s="160"/>
      <c r="S344" s="160"/>
      <c r="T344" s="160"/>
      <c r="U344" s="160"/>
      <c r="V344" s="160"/>
      <c r="W344" s="160"/>
      <c r="X344" s="160"/>
      <c r="Y344" s="151"/>
      <c r="Z344" s="151"/>
      <c r="AA344" s="151"/>
      <c r="AB344" s="151"/>
      <c r="AC344" s="151"/>
      <c r="AD344" s="151"/>
      <c r="AE344" s="151"/>
      <c r="AF344" s="151"/>
      <c r="AG344" s="151" t="s">
        <v>192</v>
      </c>
      <c r="AH344" s="151">
        <v>0</v>
      </c>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1" x14ac:dyDescent="0.25">
      <c r="A345" s="158"/>
      <c r="B345" s="159"/>
      <c r="C345" s="188" t="s">
        <v>1192</v>
      </c>
      <c r="D345" s="164"/>
      <c r="E345" s="165">
        <v>4</v>
      </c>
      <c r="F345" s="160"/>
      <c r="G345" s="160"/>
      <c r="H345" s="160"/>
      <c r="I345" s="160"/>
      <c r="J345" s="160"/>
      <c r="K345" s="160"/>
      <c r="L345" s="160"/>
      <c r="M345" s="160"/>
      <c r="N345" s="160"/>
      <c r="O345" s="160"/>
      <c r="P345" s="160"/>
      <c r="Q345" s="160"/>
      <c r="R345" s="160"/>
      <c r="S345" s="160"/>
      <c r="T345" s="160"/>
      <c r="U345" s="160"/>
      <c r="V345" s="160"/>
      <c r="W345" s="160"/>
      <c r="X345" s="160"/>
      <c r="Y345" s="151"/>
      <c r="Z345" s="151"/>
      <c r="AA345" s="151"/>
      <c r="AB345" s="151"/>
      <c r="AC345" s="151"/>
      <c r="AD345" s="151"/>
      <c r="AE345" s="151"/>
      <c r="AF345" s="151"/>
      <c r="AG345" s="151" t="s">
        <v>192</v>
      </c>
      <c r="AH345" s="151">
        <v>0</v>
      </c>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ht="30.6" outlineLevel="1" x14ac:dyDescent="0.25">
      <c r="A346" s="177">
        <v>39</v>
      </c>
      <c r="B346" s="178" t="s">
        <v>615</v>
      </c>
      <c r="C346" s="187" t="s">
        <v>616</v>
      </c>
      <c r="D346" s="179" t="s">
        <v>360</v>
      </c>
      <c r="E346" s="180">
        <v>54.7</v>
      </c>
      <c r="F346" s="181">
        <v>2254.8000000000002</v>
      </c>
      <c r="G346" s="182">
        <f>ROUND(E346*F346,2)</f>
        <v>123337.56</v>
      </c>
      <c r="H346" s="181"/>
      <c r="I346" s="182">
        <f>ROUND(E346*H346,2)</f>
        <v>0</v>
      </c>
      <c r="J346" s="181"/>
      <c r="K346" s="182">
        <f>ROUND(E346*J346,2)</f>
        <v>0</v>
      </c>
      <c r="L346" s="182">
        <v>21</v>
      </c>
      <c r="M346" s="182">
        <f>G346*(1+L346/100)</f>
        <v>149238.44759999998</v>
      </c>
      <c r="N346" s="182">
        <v>2.7E-4</v>
      </c>
      <c r="O346" s="182">
        <f>ROUND(E346*N346,2)</f>
        <v>0.01</v>
      </c>
      <c r="P346" s="182">
        <v>0</v>
      </c>
      <c r="Q346" s="182">
        <f>ROUND(E346*P346,2)</f>
        <v>0</v>
      </c>
      <c r="R346" s="182" t="s">
        <v>598</v>
      </c>
      <c r="S346" s="182" t="s">
        <v>185</v>
      </c>
      <c r="T346" s="183" t="s">
        <v>185</v>
      </c>
      <c r="U346" s="160">
        <v>0.60599999999999998</v>
      </c>
      <c r="V346" s="160">
        <f>ROUND(E346*U346,2)</f>
        <v>33.15</v>
      </c>
      <c r="W346" s="160"/>
      <c r="X346" s="160" t="s">
        <v>239</v>
      </c>
      <c r="Y346" s="151"/>
      <c r="Z346" s="151"/>
      <c r="AA346" s="151"/>
      <c r="AB346" s="151"/>
      <c r="AC346" s="151"/>
      <c r="AD346" s="151"/>
      <c r="AE346" s="151"/>
      <c r="AF346" s="151"/>
      <c r="AG346" s="151" t="s">
        <v>240</v>
      </c>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1" x14ac:dyDescent="0.25">
      <c r="A347" s="158"/>
      <c r="B347" s="159"/>
      <c r="C347" s="188" t="s">
        <v>1193</v>
      </c>
      <c r="D347" s="164"/>
      <c r="E347" s="165"/>
      <c r="F347" s="160"/>
      <c r="G347" s="160"/>
      <c r="H347" s="160"/>
      <c r="I347" s="160"/>
      <c r="J347" s="160"/>
      <c r="K347" s="160"/>
      <c r="L347" s="160"/>
      <c r="M347" s="160"/>
      <c r="N347" s="160"/>
      <c r="O347" s="160"/>
      <c r="P347" s="160"/>
      <c r="Q347" s="160"/>
      <c r="R347" s="160"/>
      <c r="S347" s="160"/>
      <c r="T347" s="160"/>
      <c r="U347" s="160"/>
      <c r="V347" s="160"/>
      <c r="W347" s="160"/>
      <c r="X347" s="160"/>
      <c r="Y347" s="151"/>
      <c r="Z347" s="151"/>
      <c r="AA347" s="151"/>
      <c r="AB347" s="151"/>
      <c r="AC347" s="151"/>
      <c r="AD347" s="151"/>
      <c r="AE347" s="151"/>
      <c r="AF347" s="151"/>
      <c r="AG347" s="151" t="s">
        <v>192</v>
      </c>
      <c r="AH347" s="151">
        <v>0</v>
      </c>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1" x14ac:dyDescent="0.25">
      <c r="A348" s="158"/>
      <c r="B348" s="159"/>
      <c r="C348" s="188" t="s">
        <v>1031</v>
      </c>
      <c r="D348" s="164"/>
      <c r="E348" s="165"/>
      <c r="F348" s="160"/>
      <c r="G348" s="160"/>
      <c r="H348" s="160"/>
      <c r="I348" s="160"/>
      <c r="J348" s="160"/>
      <c r="K348" s="160"/>
      <c r="L348" s="160"/>
      <c r="M348" s="160"/>
      <c r="N348" s="160"/>
      <c r="O348" s="160"/>
      <c r="P348" s="160"/>
      <c r="Q348" s="160"/>
      <c r="R348" s="160"/>
      <c r="S348" s="160"/>
      <c r="T348" s="160"/>
      <c r="U348" s="160"/>
      <c r="V348" s="160"/>
      <c r="W348" s="160"/>
      <c r="X348" s="160"/>
      <c r="Y348" s="151"/>
      <c r="Z348" s="151"/>
      <c r="AA348" s="151"/>
      <c r="AB348" s="151"/>
      <c r="AC348" s="151"/>
      <c r="AD348" s="151"/>
      <c r="AE348" s="151"/>
      <c r="AF348" s="151"/>
      <c r="AG348" s="151" t="s">
        <v>192</v>
      </c>
      <c r="AH348" s="151">
        <v>0</v>
      </c>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1" x14ac:dyDescent="0.25">
      <c r="A349" s="158"/>
      <c r="B349" s="159"/>
      <c r="C349" s="188" t="s">
        <v>1194</v>
      </c>
      <c r="D349" s="164"/>
      <c r="E349" s="165"/>
      <c r="F349" s="160"/>
      <c r="G349" s="160"/>
      <c r="H349" s="160"/>
      <c r="I349" s="160"/>
      <c r="J349" s="160"/>
      <c r="K349" s="160"/>
      <c r="L349" s="160"/>
      <c r="M349" s="160"/>
      <c r="N349" s="160"/>
      <c r="O349" s="160"/>
      <c r="P349" s="160"/>
      <c r="Q349" s="160"/>
      <c r="R349" s="160"/>
      <c r="S349" s="160"/>
      <c r="T349" s="160"/>
      <c r="U349" s="160"/>
      <c r="V349" s="160"/>
      <c r="W349" s="160"/>
      <c r="X349" s="160"/>
      <c r="Y349" s="151"/>
      <c r="Z349" s="151"/>
      <c r="AA349" s="151"/>
      <c r="AB349" s="151"/>
      <c r="AC349" s="151"/>
      <c r="AD349" s="151"/>
      <c r="AE349" s="151"/>
      <c r="AF349" s="151"/>
      <c r="AG349" s="151" t="s">
        <v>192</v>
      </c>
      <c r="AH349" s="151">
        <v>0</v>
      </c>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1" x14ac:dyDescent="0.25">
      <c r="A350" s="158"/>
      <c r="B350" s="159"/>
      <c r="C350" s="188" t="s">
        <v>1195</v>
      </c>
      <c r="D350" s="164"/>
      <c r="E350" s="165">
        <v>26.34</v>
      </c>
      <c r="F350" s="160"/>
      <c r="G350" s="160"/>
      <c r="H350" s="160"/>
      <c r="I350" s="160"/>
      <c r="J350" s="160"/>
      <c r="K350" s="160"/>
      <c r="L350" s="160"/>
      <c r="M350" s="160"/>
      <c r="N350" s="160"/>
      <c r="O350" s="160"/>
      <c r="P350" s="160"/>
      <c r="Q350" s="160"/>
      <c r="R350" s="160"/>
      <c r="S350" s="160"/>
      <c r="T350" s="160"/>
      <c r="U350" s="160"/>
      <c r="V350" s="160"/>
      <c r="W350" s="160"/>
      <c r="X350" s="160"/>
      <c r="Y350" s="151"/>
      <c r="Z350" s="151"/>
      <c r="AA350" s="151"/>
      <c r="AB350" s="151"/>
      <c r="AC350" s="151"/>
      <c r="AD350" s="151"/>
      <c r="AE350" s="151"/>
      <c r="AF350" s="151"/>
      <c r="AG350" s="151" t="s">
        <v>192</v>
      </c>
      <c r="AH350" s="151">
        <v>0</v>
      </c>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1" x14ac:dyDescent="0.25">
      <c r="A351" s="158"/>
      <c r="B351" s="159"/>
      <c r="C351" s="188" t="s">
        <v>1196</v>
      </c>
      <c r="D351" s="164"/>
      <c r="E351" s="165">
        <v>14.4</v>
      </c>
      <c r="F351" s="160"/>
      <c r="G351" s="160"/>
      <c r="H351" s="160"/>
      <c r="I351" s="160"/>
      <c r="J351" s="160"/>
      <c r="K351" s="160"/>
      <c r="L351" s="160"/>
      <c r="M351" s="160"/>
      <c r="N351" s="160"/>
      <c r="O351" s="160"/>
      <c r="P351" s="160"/>
      <c r="Q351" s="160"/>
      <c r="R351" s="160"/>
      <c r="S351" s="160"/>
      <c r="T351" s="160"/>
      <c r="U351" s="160"/>
      <c r="V351" s="160"/>
      <c r="W351" s="160"/>
      <c r="X351" s="160"/>
      <c r="Y351" s="151"/>
      <c r="Z351" s="151"/>
      <c r="AA351" s="151"/>
      <c r="AB351" s="151"/>
      <c r="AC351" s="151"/>
      <c r="AD351" s="151"/>
      <c r="AE351" s="151"/>
      <c r="AF351" s="151"/>
      <c r="AG351" s="151" t="s">
        <v>192</v>
      </c>
      <c r="AH351" s="151">
        <v>0</v>
      </c>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1" x14ac:dyDescent="0.25">
      <c r="A352" s="158"/>
      <c r="B352" s="159"/>
      <c r="C352" s="188" t="s">
        <v>1197</v>
      </c>
      <c r="D352" s="164"/>
      <c r="E352" s="165">
        <v>13.96</v>
      </c>
      <c r="F352" s="160"/>
      <c r="G352" s="160"/>
      <c r="H352" s="160"/>
      <c r="I352" s="160"/>
      <c r="J352" s="160"/>
      <c r="K352" s="160"/>
      <c r="L352" s="160"/>
      <c r="M352" s="160"/>
      <c r="N352" s="160"/>
      <c r="O352" s="160"/>
      <c r="P352" s="160"/>
      <c r="Q352" s="160"/>
      <c r="R352" s="160"/>
      <c r="S352" s="160"/>
      <c r="T352" s="160"/>
      <c r="U352" s="160"/>
      <c r="V352" s="160"/>
      <c r="W352" s="160"/>
      <c r="X352" s="160"/>
      <c r="Y352" s="151"/>
      <c r="Z352" s="151"/>
      <c r="AA352" s="151"/>
      <c r="AB352" s="151"/>
      <c r="AC352" s="151"/>
      <c r="AD352" s="151"/>
      <c r="AE352" s="151"/>
      <c r="AF352" s="151"/>
      <c r="AG352" s="151" t="s">
        <v>192</v>
      </c>
      <c r="AH352" s="151">
        <v>0</v>
      </c>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ht="30.6" outlineLevel="1" x14ac:dyDescent="0.25">
      <c r="A353" s="177">
        <v>40</v>
      </c>
      <c r="B353" s="178" t="s">
        <v>617</v>
      </c>
      <c r="C353" s="187" t="s">
        <v>618</v>
      </c>
      <c r="D353" s="179" t="s">
        <v>360</v>
      </c>
      <c r="E353" s="180">
        <v>17.2</v>
      </c>
      <c r="F353" s="181">
        <v>2806.8</v>
      </c>
      <c r="G353" s="182">
        <f>ROUND(E353*F353,2)</f>
        <v>48276.959999999999</v>
      </c>
      <c r="H353" s="181"/>
      <c r="I353" s="182">
        <f>ROUND(E353*H353,2)</f>
        <v>0</v>
      </c>
      <c r="J353" s="181"/>
      <c r="K353" s="182">
        <f>ROUND(E353*J353,2)</f>
        <v>0</v>
      </c>
      <c r="L353" s="182">
        <v>21</v>
      </c>
      <c r="M353" s="182">
        <f>G353*(1+L353/100)</f>
        <v>58415.121599999999</v>
      </c>
      <c r="N353" s="182">
        <v>2.7E-4</v>
      </c>
      <c r="O353" s="182">
        <f>ROUND(E353*N353,2)</f>
        <v>0</v>
      </c>
      <c r="P353" s="182">
        <v>0</v>
      </c>
      <c r="Q353" s="182">
        <f>ROUND(E353*P353,2)</f>
        <v>0</v>
      </c>
      <c r="R353" s="182" t="s">
        <v>598</v>
      </c>
      <c r="S353" s="182" t="s">
        <v>185</v>
      </c>
      <c r="T353" s="183" t="s">
        <v>185</v>
      </c>
      <c r="U353" s="160">
        <v>0.72199999999999998</v>
      </c>
      <c r="V353" s="160">
        <f>ROUND(E353*U353,2)</f>
        <v>12.42</v>
      </c>
      <c r="W353" s="160"/>
      <c r="X353" s="160" t="s">
        <v>239</v>
      </c>
      <c r="Y353" s="151"/>
      <c r="Z353" s="151"/>
      <c r="AA353" s="151"/>
      <c r="AB353" s="151"/>
      <c r="AC353" s="151"/>
      <c r="AD353" s="151"/>
      <c r="AE353" s="151"/>
      <c r="AF353" s="151"/>
      <c r="AG353" s="151" t="s">
        <v>240</v>
      </c>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outlineLevel="1" x14ac:dyDescent="0.25">
      <c r="A354" s="158"/>
      <c r="B354" s="159"/>
      <c r="C354" s="188" t="s">
        <v>607</v>
      </c>
      <c r="D354" s="164"/>
      <c r="E354" s="165"/>
      <c r="F354" s="160"/>
      <c r="G354" s="160"/>
      <c r="H354" s="160"/>
      <c r="I354" s="160"/>
      <c r="J354" s="160"/>
      <c r="K354" s="160"/>
      <c r="L354" s="160"/>
      <c r="M354" s="160"/>
      <c r="N354" s="160"/>
      <c r="O354" s="160"/>
      <c r="P354" s="160"/>
      <c r="Q354" s="160"/>
      <c r="R354" s="160"/>
      <c r="S354" s="160"/>
      <c r="T354" s="160"/>
      <c r="U354" s="160"/>
      <c r="V354" s="160"/>
      <c r="W354" s="160"/>
      <c r="X354" s="160"/>
      <c r="Y354" s="151"/>
      <c r="Z354" s="151"/>
      <c r="AA354" s="151"/>
      <c r="AB354" s="151"/>
      <c r="AC354" s="151"/>
      <c r="AD354" s="151"/>
      <c r="AE354" s="151"/>
      <c r="AF354" s="151"/>
      <c r="AG354" s="151" t="s">
        <v>192</v>
      </c>
      <c r="AH354" s="151">
        <v>0</v>
      </c>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outlineLevel="1" x14ac:dyDescent="0.25">
      <c r="A355" s="158"/>
      <c r="B355" s="159"/>
      <c r="C355" s="188" t="s">
        <v>1031</v>
      </c>
      <c r="D355" s="164"/>
      <c r="E355" s="165"/>
      <c r="F355" s="160"/>
      <c r="G355" s="160"/>
      <c r="H355" s="160"/>
      <c r="I355" s="160"/>
      <c r="J355" s="160"/>
      <c r="K355" s="160"/>
      <c r="L355" s="160"/>
      <c r="M355" s="160"/>
      <c r="N355" s="160"/>
      <c r="O355" s="160"/>
      <c r="P355" s="160"/>
      <c r="Q355" s="160"/>
      <c r="R355" s="160"/>
      <c r="S355" s="160"/>
      <c r="T355" s="160"/>
      <c r="U355" s="160"/>
      <c r="V355" s="160"/>
      <c r="W355" s="160"/>
      <c r="X355" s="160"/>
      <c r="Y355" s="151"/>
      <c r="Z355" s="151"/>
      <c r="AA355" s="151"/>
      <c r="AB355" s="151"/>
      <c r="AC355" s="151"/>
      <c r="AD355" s="151"/>
      <c r="AE355" s="151"/>
      <c r="AF355" s="151"/>
      <c r="AG355" s="151" t="s">
        <v>192</v>
      </c>
      <c r="AH355" s="151">
        <v>0</v>
      </c>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row>
    <row r="356" spans="1:60" outlineLevel="1" x14ac:dyDescent="0.25">
      <c r="A356" s="158"/>
      <c r="B356" s="159"/>
      <c r="C356" s="188" t="s">
        <v>1176</v>
      </c>
      <c r="D356" s="164"/>
      <c r="E356" s="165">
        <v>3.5</v>
      </c>
      <c r="F356" s="160"/>
      <c r="G356" s="160"/>
      <c r="H356" s="160"/>
      <c r="I356" s="160"/>
      <c r="J356" s="160"/>
      <c r="K356" s="160"/>
      <c r="L356" s="160"/>
      <c r="M356" s="160"/>
      <c r="N356" s="160"/>
      <c r="O356" s="160"/>
      <c r="P356" s="160"/>
      <c r="Q356" s="160"/>
      <c r="R356" s="160"/>
      <c r="S356" s="160"/>
      <c r="T356" s="160"/>
      <c r="U356" s="160"/>
      <c r="V356" s="160"/>
      <c r="W356" s="160"/>
      <c r="X356" s="160"/>
      <c r="Y356" s="151"/>
      <c r="Z356" s="151"/>
      <c r="AA356" s="151"/>
      <c r="AB356" s="151"/>
      <c r="AC356" s="151"/>
      <c r="AD356" s="151"/>
      <c r="AE356" s="151"/>
      <c r="AF356" s="151"/>
      <c r="AG356" s="151" t="s">
        <v>192</v>
      </c>
      <c r="AH356" s="151">
        <v>0</v>
      </c>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1" x14ac:dyDescent="0.25">
      <c r="A357" s="158"/>
      <c r="B357" s="159"/>
      <c r="C357" s="188" t="s">
        <v>1177</v>
      </c>
      <c r="D357" s="164"/>
      <c r="E357" s="165">
        <v>3.5</v>
      </c>
      <c r="F357" s="160"/>
      <c r="G357" s="160"/>
      <c r="H357" s="160"/>
      <c r="I357" s="160"/>
      <c r="J357" s="160"/>
      <c r="K357" s="160"/>
      <c r="L357" s="160"/>
      <c r="M357" s="160"/>
      <c r="N357" s="160"/>
      <c r="O357" s="160"/>
      <c r="P357" s="160"/>
      <c r="Q357" s="160"/>
      <c r="R357" s="160"/>
      <c r="S357" s="160"/>
      <c r="T357" s="160"/>
      <c r="U357" s="160"/>
      <c r="V357" s="160"/>
      <c r="W357" s="160"/>
      <c r="X357" s="160"/>
      <c r="Y357" s="151"/>
      <c r="Z357" s="151"/>
      <c r="AA357" s="151"/>
      <c r="AB357" s="151"/>
      <c r="AC357" s="151"/>
      <c r="AD357" s="151"/>
      <c r="AE357" s="151"/>
      <c r="AF357" s="151"/>
      <c r="AG357" s="151" t="s">
        <v>192</v>
      </c>
      <c r="AH357" s="151">
        <v>0</v>
      </c>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1" x14ac:dyDescent="0.25">
      <c r="A358" s="158"/>
      <c r="B358" s="159"/>
      <c r="C358" s="188" t="s">
        <v>1178</v>
      </c>
      <c r="D358" s="164"/>
      <c r="E358" s="165">
        <v>5.0999999999999996</v>
      </c>
      <c r="F358" s="160"/>
      <c r="G358" s="160"/>
      <c r="H358" s="160"/>
      <c r="I358" s="160"/>
      <c r="J358" s="160"/>
      <c r="K358" s="160"/>
      <c r="L358" s="160"/>
      <c r="M358" s="160"/>
      <c r="N358" s="160"/>
      <c r="O358" s="160"/>
      <c r="P358" s="160"/>
      <c r="Q358" s="160"/>
      <c r="R358" s="160"/>
      <c r="S358" s="160"/>
      <c r="T358" s="160"/>
      <c r="U358" s="160"/>
      <c r="V358" s="160"/>
      <c r="W358" s="160"/>
      <c r="X358" s="160"/>
      <c r="Y358" s="151"/>
      <c r="Z358" s="151"/>
      <c r="AA358" s="151"/>
      <c r="AB358" s="151"/>
      <c r="AC358" s="151"/>
      <c r="AD358" s="151"/>
      <c r="AE358" s="151"/>
      <c r="AF358" s="151"/>
      <c r="AG358" s="151" t="s">
        <v>192</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1" x14ac:dyDescent="0.25">
      <c r="A359" s="158"/>
      <c r="B359" s="159"/>
      <c r="C359" s="188" t="s">
        <v>1179</v>
      </c>
      <c r="D359" s="164"/>
      <c r="E359" s="165">
        <v>5.0999999999999996</v>
      </c>
      <c r="F359" s="160"/>
      <c r="G359" s="160"/>
      <c r="H359" s="160"/>
      <c r="I359" s="160"/>
      <c r="J359" s="160"/>
      <c r="K359" s="160"/>
      <c r="L359" s="160"/>
      <c r="M359" s="160"/>
      <c r="N359" s="160"/>
      <c r="O359" s="160"/>
      <c r="P359" s="160"/>
      <c r="Q359" s="160"/>
      <c r="R359" s="160"/>
      <c r="S359" s="160"/>
      <c r="T359" s="160"/>
      <c r="U359" s="160"/>
      <c r="V359" s="160"/>
      <c r="W359" s="160"/>
      <c r="X359" s="160"/>
      <c r="Y359" s="151"/>
      <c r="Z359" s="151"/>
      <c r="AA359" s="151"/>
      <c r="AB359" s="151"/>
      <c r="AC359" s="151"/>
      <c r="AD359" s="151"/>
      <c r="AE359" s="151"/>
      <c r="AF359" s="151"/>
      <c r="AG359" s="151" t="s">
        <v>192</v>
      </c>
      <c r="AH359" s="151">
        <v>0</v>
      </c>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ht="20.399999999999999" outlineLevel="1" x14ac:dyDescent="0.25">
      <c r="A360" s="177">
        <v>41</v>
      </c>
      <c r="B360" s="178" t="s">
        <v>619</v>
      </c>
      <c r="C360" s="187" t="s">
        <v>620</v>
      </c>
      <c r="D360" s="179" t="s">
        <v>299</v>
      </c>
      <c r="E360" s="180">
        <v>20</v>
      </c>
      <c r="F360" s="181">
        <v>1992</v>
      </c>
      <c r="G360" s="182">
        <f>ROUND(E360*F360,2)</f>
        <v>39840</v>
      </c>
      <c r="H360" s="181"/>
      <c r="I360" s="182">
        <f>ROUND(E360*H360,2)</f>
        <v>0</v>
      </c>
      <c r="J360" s="181"/>
      <c r="K360" s="182">
        <f>ROUND(E360*J360,2)</f>
        <v>0</v>
      </c>
      <c r="L360" s="182">
        <v>21</v>
      </c>
      <c r="M360" s="182">
        <f>G360*(1+L360/100)</f>
        <v>48206.400000000001</v>
      </c>
      <c r="N360" s="182">
        <v>2.0000000000000002E-5</v>
      </c>
      <c r="O360" s="182">
        <f>ROUND(E360*N360,2)</f>
        <v>0</v>
      </c>
      <c r="P360" s="182">
        <v>8.0000000000000002E-3</v>
      </c>
      <c r="Q360" s="182">
        <f>ROUND(E360*P360,2)</f>
        <v>0.16</v>
      </c>
      <c r="R360" s="182" t="s">
        <v>598</v>
      </c>
      <c r="S360" s="182" t="s">
        <v>185</v>
      </c>
      <c r="T360" s="183" t="s">
        <v>185</v>
      </c>
      <c r="U360" s="160">
        <v>1.2</v>
      </c>
      <c r="V360" s="160">
        <f>ROUND(E360*U360,2)</f>
        <v>24</v>
      </c>
      <c r="W360" s="160"/>
      <c r="X360" s="160" t="s">
        <v>239</v>
      </c>
      <c r="Y360" s="151"/>
      <c r="Z360" s="151"/>
      <c r="AA360" s="151"/>
      <c r="AB360" s="151"/>
      <c r="AC360" s="151"/>
      <c r="AD360" s="151"/>
      <c r="AE360" s="151"/>
      <c r="AF360" s="151"/>
      <c r="AG360" s="151" t="s">
        <v>240</v>
      </c>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1" x14ac:dyDescent="0.25">
      <c r="A361" s="158"/>
      <c r="B361" s="159"/>
      <c r="C361" s="188" t="s">
        <v>1031</v>
      </c>
      <c r="D361" s="164"/>
      <c r="E361" s="165"/>
      <c r="F361" s="160"/>
      <c r="G361" s="160"/>
      <c r="H361" s="160"/>
      <c r="I361" s="160"/>
      <c r="J361" s="160"/>
      <c r="K361" s="160"/>
      <c r="L361" s="160"/>
      <c r="M361" s="160"/>
      <c r="N361" s="160"/>
      <c r="O361" s="160"/>
      <c r="P361" s="160"/>
      <c r="Q361" s="160"/>
      <c r="R361" s="160"/>
      <c r="S361" s="160"/>
      <c r="T361" s="160"/>
      <c r="U361" s="160"/>
      <c r="V361" s="160"/>
      <c r="W361" s="160"/>
      <c r="X361" s="160"/>
      <c r="Y361" s="151"/>
      <c r="Z361" s="151"/>
      <c r="AA361" s="151"/>
      <c r="AB361" s="151"/>
      <c r="AC361" s="151"/>
      <c r="AD361" s="151"/>
      <c r="AE361" s="151"/>
      <c r="AF361" s="151"/>
      <c r="AG361" s="151" t="s">
        <v>192</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1" x14ac:dyDescent="0.25">
      <c r="A362" s="158"/>
      <c r="B362" s="159"/>
      <c r="C362" s="188" t="s">
        <v>1198</v>
      </c>
      <c r="D362" s="164"/>
      <c r="E362" s="165">
        <v>5</v>
      </c>
      <c r="F362" s="160"/>
      <c r="G362" s="160"/>
      <c r="H362" s="160"/>
      <c r="I362" s="160"/>
      <c r="J362" s="160"/>
      <c r="K362" s="160"/>
      <c r="L362" s="160"/>
      <c r="M362" s="160"/>
      <c r="N362" s="160"/>
      <c r="O362" s="160"/>
      <c r="P362" s="160"/>
      <c r="Q362" s="160"/>
      <c r="R362" s="160"/>
      <c r="S362" s="160"/>
      <c r="T362" s="160"/>
      <c r="U362" s="160"/>
      <c r="V362" s="160"/>
      <c r="W362" s="160"/>
      <c r="X362" s="160"/>
      <c r="Y362" s="151"/>
      <c r="Z362" s="151"/>
      <c r="AA362" s="151"/>
      <c r="AB362" s="151"/>
      <c r="AC362" s="151"/>
      <c r="AD362" s="151"/>
      <c r="AE362" s="151"/>
      <c r="AF362" s="151"/>
      <c r="AG362" s="151" t="s">
        <v>192</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5">
      <c r="A363" s="158"/>
      <c r="B363" s="159"/>
      <c r="C363" s="188" t="s">
        <v>1199</v>
      </c>
      <c r="D363" s="164"/>
      <c r="E363" s="165">
        <v>5</v>
      </c>
      <c r="F363" s="160"/>
      <c r="G363" s="160"/>
      <c r="H363" s="160"/>
      <c r="I363" s="160"/>
      <c r="J363" s="160"/>
      <c r="K363" s="160"/>
      <c r="L363" s="160"/>
      <c r="M363" s="160"/>
      <c r="N363" s="160"/>
      <c r="O363" s="160"/>
      <c r="P363" s="160"/>
      <c r="Q363" s="160"/>
      <c r="R363" s="160"/>
      <c r="S363" s="160"/>
      <c r="T363" s="160"/>
      <c r="U363" s="160"/>
      <c r="V363" s="160"/>
      <c r="W363" s="160"/>
      <c r="X363" s="160"/>
      <c r="Y363" s="151"/>
      <c r="Z363" s="151"/>
      <c r="AA363" s="151"/>
      <c r="AB363" s="151"/>
      <c r="AC363" s="151"/>
      <c r="AD363" s="151"/>
      <c r="AE363" s="151"/>
      <c r="AF363" s="151"/>
      <c r="AG363" s="151" t="s">
        <v>192</v>
      </c>
      <c r="AH363" s="151">
        <v>0</v>
      </c>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outlineLevel="1" x14ac:dyDescent="0.25">
      <c r="A364" s="158"/>
      <c r="B364" s="159"/>
      <c r="C364" s="188" t="s">
        <v>1200</v>
      </c>
      <c r="D364" s="164"/>
      <c r="E364" s="165">
        <v>5</v>
      </c>
      <c r="F364" s="160"/>
      <c r="G364" s="160"/>
      <c r="H364" s="160"/>
      <c r="I364" s="160"/>
      <c r="J364" s="160"/>
      <c r="K364" s="160"/>
      <c r="L364" s="160"/>
      <c r="M364" s="160"/>
      <c r="N364" s="160"/>
      <c r="O364" s="160"/>
      <c r="P364" s="160"/>
      <c r="Q364" s="160"/>
      <c r="R364" s="160"/>
      <c r="S364" s="160"/>
      <c r="T364" s="160"/>
      <c r="U364" s="160"/>
      <c r="V364" s="160"/>
      <c r="W364" s="160"/>
      <c r="X364" s="160"/>
      <c r="Y364" s="151"/>
      <c r="Z364" s="151"/>
      <c r="AA364" s="151"/>
      <c r="AB364" s="151"/>
      <c r="AC364" s="151"/>
      <c r="AD364" s="151"/>
      <c r="AE364" s="151"/>
      <c r="AF364" s="151"/>
      <c r="AG364" s="151" t="s">
        <v>192</v>
      </c>
      <c r="AH364" s="151">
        <v>0</v>
      </c>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1" x14ac:dyDescent="0.25">
      <c r="A365" s="158"/>
      <c r="B365" s="159"/>
      <c r="C365" s="188" t="s">
        <v>1201</v>
      </c>
      <c r="D365" s="164"/>
      <c r="E365" s="165">
        <v>5</v>
      </c>
      <c r="F365" s="160"/>
      <c r="G365" s="160"/>
      <c r="H365" s="160"/>
      <c r="I365" s="160"/>
      <c r="J365" s="160"/>
      <c r="K365" s="160"/>
      <c r="L365" s="160"/>
      <c r="M365" s="160"/>
      <c r="N365" s="160"/>
      <c r="O365" s="160"/>
      <c r="P365" s="160"/>
      <c r="Q365" s="160"/>
      <c r="R365" s="160"/>
      <c r="S365" s="160"/>
      <c r="T365" s="160"/>
      <c r="U365" s="160"/>
      <c r="V365" s="160"/>
      <c r="W365" s="160"/>
      <c r="X365" s="160"/>
      <c r="Y365" s="151"/>
      <c r="Z365" s="151"/>
      <c r="AA365" s="151"/>
      <c r="AB365" s="151"/>
      <c r="AC365" s="151"/>
      <c r="AD365" s="151"/>
      <c r="AE365" s="151"/>
      <c r="AF365" s="151"/>
      <c r="AG365" s="151" t="s">
        <v>192</v>
      </c>
      <c r="AH365" s="151">
        <v>0</v>
      </c>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ht="20.399999999999999" outlineLevel="1" x14ac:dyDescent="0.25">
      <c r="A366" s="177">
        <v>42</v>
      </c>
      <c r="B366" s="178" t="s">
        <v>639</v>
      </c>
      <c r="C366" s="187" t="s">
        <v>640</v>
      </c>
      <c r="D366" s="179" t="s">
        <v>237</v>
      </c>
      <c r="E366" s="180">
        <v>5</v>
      </c>
      <c r="F366" s="181">
        <v>177.6</v>
      </c>
      <c r="G366" s="182">
        <f>ROUND(E366*F366,2)</f>
        <v>888</v>
      </c>
      <c r="H366" s="181"/>
      <c r="I366" s="182">
        <f>ROUND(E366*H366,2)</f>
        <v>0</v>
      </c>
      <c r="J366" s="181"/>
      <c r="K366" s="182">
        <f>ROUND(E366*J366,2)</f>
        <v>0</v>
      </c>
      <c r="L366" s="182">
        <v>21</v>
      </c>
      <c r="M366" s="182">
        <f>G366*(1+L366/100)</f>
        <v>1074.48</v>
      </c>
      <c r="N366" s="182">
        <v>0</v>
      </c>
      <c r="O366" s="182">
        <f>ROUND(E366*N366,2)</f>
        <v>0</v>
      </c>
      <c r="P366" s="182">
        <v>1.32E-2</v>
      </c>
      <c r="Q366" s="182">
        <f>ROUND(E366*P366,2)</f>
        <v>7.0000000000000007E-2</v>
      </c>
      <c r="R366" s="182" t="s">
        <v>598</v>
      </c>
      <c r="S366" s="182" t="s">
        <v>185</v>
      </c>
      <c r="T366" s="183" t="s">
        <v>185</v>
      </c>
      <c r="U366" s="160">
        <v>0.71067000000000002</v>
      </c>
      <c r="V366" s="160">
        <f>ROUND(E366*U366,2)</f>
        <v>3.55</v>
      </c>
      <c r="W366" s="160"/>
      <c r="X366" s="160" t="s">
        <v>239</v>
      </c>
      <c r="Y366" s="151"/>
      <c r="Z366" s="151"/>
      <c r="AA366" s="151"/>
      <c r="AB366" s="151"/>
      <c r="AC366" s="151"/>
      <c r="AD366" s="151"/>
      <c r="AE366" s="151"/>
      <c r="AF366" s="151"/>
      <c r="AG366" s="151" t="s">
        <v>240</v>
      </c>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1" x14ac:dyDescent="0.25">
      <c r="A367" s="158"/>
      <c r="B367" s="159"/>
      <c r="C367" s="188" t="s">
        <v>1031</v>
      </c>
      <c r="D367" s="164"/>
      <c r="E367" s="165"/>
      <c r="F367" s="160"/>
      <c r="G367" s="160"/>
      <c r="H367" s="160"/>
      <c r="I367" s="160"/>
      <c r="J367" s="160"/>
      <c r="K367" s="160"/>
      <c r="L367" s="160"/>
      <c r="M367" s="160"/>
      <c r="N367" s="160"/>
      <c r="O367" s="160"/>
      <c r="P367" s="160"/>
      <c r="Q367" s="160"/>
      <c r="R367" s="160"/>
      <c r="S367" s="160"/>
      <c r="T367" s="160"/>
      <c r="U367" s="160"/>
      <c r="V367" s="160"/>
      <c r="W367" s="160"/>
      <c r="X367" s="160"/>
      <c r="Y367" s="151"/>
      <c r="Z367" s="151"/>
      <c r="AA367" s="151"/>
      <c r="AB367" s="151"/>
      <c r="AC367" s="151"/>
      <c r="AD367" s="151"/>
      <c r="AE367" s="151"/>
      <c r="AF367" s="151"/>
      <c r="AG367" s="151" t="s">
        <v>192</v>
      </c>
      <c r="AH367" s="151">
        <v>0</v>
      </c>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1" x14ac:dyDescent="0.25">
      <c r="A368" s="158"/>
      <c r="B368" s="159"/>
      <c r="C368" s="188" t="s">
        <v>1202</v>
      </c>
      <c r="D368" s="164"/>
      <c r="E368" s="165">
        <v>2.5</v>
      </c>
      <c r="F368" s="160"/>
      <c r="G368" s="160"/>
      <c r="H368" s="160"/>
      <c r="I368" s="160"/>
      <c r="J368" s="160"/>
      <c r="K368" s="160"/>
      <c r="L368" s="160"/>
      <c r="M368" s="160"/>
      <c r="N368" s="160"/>
      <c r="O368" s="160"/>
      <c r="P368" s="160"/>
      <c r="Q368" s="160"/>
      <c r="R368" s="160"/>
      <c r="S368" s="160"/>
      <c r="T368" s="160"/>
      <c r="U368" s="160"/>
      <c r="V368" s="160"/>
      <c r="W368" s="160"/>
      <c r="X368" s="160"/>
      <c r="Y368" s="151"/>
      <c r="Z368" s="151"/>
      <c r="AA368" s="151"/>
      <c r="AB368" s="151"/>
      <c r="AC368" s="151"/>
      <c r="AD368" s="151"/>
      <c r="AE368" s="151"/>
      <c r="AF368" s="151"/>
      <c r="AG368" s="151" t="s">
        <v>192</v>
      </c>
      <c r="AH368" s="151">
        <v>0</v>
      </c>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1" x14ac:dyDescent="0.25">
      <c r="A369" s="158"/>
      <c r="B369" s="159"/>
      <c r="C369" s="188" t="s">
        <v>1203</v>
      </c>
      <c r="D369" s="164"/>
      <c r="E369" s="165">
        <v>2.5</v>
      </c>
      <c r="F369" s="160"/>
      <c r="G369" s="160"/>
      <c r="H369" s="160"/>
      <c r="I369" s="160"/>
      <c r="J369" s="160"/>
      <c r="K369" s="160"/>
      <c r="L369" s="160"/>
      <c r="M369" s="160"/>
      <c r="N369" s="160"/>
      <c r="O369" s="160"/>
      <c r="P369" s="160"/>
      <c r="Q369" s="160"/>
      <c r="R369" s="160"/>
      <c r="S369" s="160"/>
      <c r="T369" s="160"/>
      <c r="U369" s="160"/>
      <c r="V369" s="160"/>
      <c r="W369" s="160"/>
      <c r="X369" s="160"/>
      <c r="Y369" s="151"/>
      <c r="Z369" s="151"/>
      <c r="AA369" s="151"/>
      <c r="AB369" s="151"/>
      <c r="AC369" s="151"/>
      <c r="AD369" s="151"/>
      <c r="AE369" s="151"/>
      <c r="AF369" s="151"/>
      <c r="AG369" s="151" t="s">
        <v>192</v>
      </c>
      <c r="AH369" s="151">
        <v>0</v>
      </c>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ht="20.399999999999999" outlineLevel="1" x14ac:dyDescent="0.25">
      <c r="A370" s="177">
        <v>43</v>
      </c>
      <c r="B370" s="178" t="s">
        <v>1204</v>
      </c>
      <c r="C370" s="187" t="s">
        <v>1205</v>
      </c>
      <c r="D370" s="179" t="s">
        <v>237</v>
      </c>
      <c r="E370" s="180">
        <v>11</v>
      </c>
      <c r="F370" s="181">
        <v>177.6</v>
      </c>
      <c r="G370" s="182">
        <f>ROUND(E370*F370,2)</f>
        <v>1953.6</v>
      </c>
      <c r="H370" s="181"/>
      <c r="I370" s="182">
        <f>ROUND(E370*H370,2)</f>
        <v>0</v>
      </c>
      <c r="J370" s="181"/>
      <c r="K370" s="182">
        <f>ROUND(E370*J370,2)</f>
        <v>0</v>
      </c>
      <c r="L370" s="182">
        <v>21</v>
      </c>
      <c r="M370" s="182">
        <f>G370*(1+L370/100)</f>
        <v>2363.8559999999998</v>
      </c>
      <c r="N370" s="182">
        <v>0</v>
      </c>
      <c r="O370" s="182">
        <f>ROUND(E370*N370,2)</f>
        <v>0</v>
      </c>
      <c r="P370" s="182">
        <v>1.32E-2</v>
      </c>
      <c r="Q370" s="182">
        <f>ROUND(E370*P370,2)</f>
        <v>0.15</v>
      </c>
      <c r="R370" s="182" t="s">
        <v>598</v>
      </c>
      <c r="S370" s="182" t="s">
        <v>185</v>
      </c>
      <c r="T370" s="183" t="s">
        <v>185</v>
      </c>
      <c r="U370" s="160">
        <v>0.45929999999999999</v>
      </c>
      <c r="V370" s="160">
        <f>ROUND(E370*U370,2)</f>
        <v>5.05</v>
      </c>
      <c r="W370" s="160"/>
      <c r="X370" s="160" t="s">
        <v>239</v>
      </c>
      <c r="Y370" s="151"/>
      <c r="Z370" s="151"/>
      <c r="AA370" s="151"/>
      <c r="AB370" s="151"/>
      <c r="AC370" s="151"/>
      <c r="AD370" s="151"/>
      <c r="AE370" s="151"/>
      <c r="AF370" s="151"/>
      <c r="AG370" s="151" t="s">
        <v>240</v>
      </c>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1" x14ac:dyDescent="0.25">
      <c r="A371" s="158"/>
      <c r="B371" s="159"/>
      <c r="C371" s="188" t="s">
        <v>1031</v>
      </c>
      <c r="D371" s="164"/>
      <c r="E371" s="165"/>
      <c r="F371" s="160"/>
      <c r="G371" s="160"/>
      <c r="H371" s="160"/>
      <c r="I371" s="160"/>
      <c r="J371" s="160"/>
      <c r="K371" s="160"/>
      <c r="L371" s="160"/>
      <c r="M371" s="160"/>
      <c r="N371" s="160"/>
      <c r="O371" s="160"/>
      <c r="P371" s="160"/>
      <c r="Q371" s="160"/>
      <c r="R371" s="160"/>
      <c r="S371" s="160"/>
      <c r="T371" s="160"/>
      <c r="U371" s="160"/>
      <c r="V371" s="160"/>
      <c r="W371" s="160"/>
      <c r="X371" s="160"/>
      <c r="Y371" s="151"/>
      <c r="Z371" s="151"/>
      <c r="AA371" s="151"/>
      <c r="AB371" s="151"/>
      <c r="AC371" s="151"/>
      <c r="AD371" s="151"/>
      <c r="AE371" s="151"/>
      <c r="AF371" s="151"/>
      <c r="AG371" s="151" t="s">
        <v>192</v>
      </c>
      <c r="AH371" s="151">
        <v>0</v>
      </c>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outlineLevel="1" x14ac:dyDescent="0.25">
      <c r="A372" s="158"/>
      <c r="B372" s="159"/>
      <c r="C372" s="188" t="s">
        <v>1206</v>
      </c>
      <c r="D372" s="164"/>
      <c r="E372" s="165">
        <v>5</v>
      </c>
      <c r="F372" s="160"/>
      <c r="G372" s="160"/>
      <c r="H372" s="160"/>
      <c r="I372" s="160"/>
      <c r="J372" s="160"/>
      <c r="K372" s="160"/>
      <c r="L372" s="160"/>
      <c r="M372" s="160"/>
      <c r="N372" s="160"/>
      <c r="O372" s="160"/>
      <c r="P372" s="160"/>
      <c r="Q372" s="160"/>
      <c r="R372" s="160"/>
      <c r="S372" s="160"/>
      <c r="T372" s="160"/>
      <c r="U372" s="160"/>
      <c r="V372" s="160"/>
      <c r="W372" s="160"/>
      <c r="X372" s="160"/>
      <c r="Y372" s="151"/>
      <c r="Z372" s="151"/>
      <c r="AA372" s="151"/>
      <c r="AB372" s="151"/>
      <c r="AC372" s="151"/>
      <c r="AD372" s="151"/>
      <c r="AE372" s="151"/>
      <c r="AF372" s="151"/>
      <c r="AG372" s="151" t="s">
        <v>192</v>
      </c>
      <c r="AH372" s="151">
        <v>0</v>
      </c>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row>
    <row r="373" spans="1:60" outlineLevel="1" x14ac:dyDescent="0.25">
      <c r="A373" s="158"/>
      <c r="B373" s="159"/>
      <c r="C373" s="188" t="s">
        <v>1207</v>
      </c>
      <c r="D373" s="164"/>
      <c r="E373" s="165">
        <v>6</v>
      </c>
      <c r="F373" s="160"/>
      <c r="G373" s="160"/>
      <c r="H373" s="160"/>
      <c r="I373" s="160"/>
      <c r="J373" s="160"/>
      <c r="K373" s="160"/>
      <c r="L373" s="160"/>
      <c r="M373" s="160"/>
      <c r="N373" s="160"/>
      <c r="O373" s="160"/>
      <c r="P373" s="160"/>
      <c r="Q373" s="160"/>
      <c r="R373" s="160"/>
      <c r="S373" s="160"/>
      <c r="T373" s="160"/>
      <c r="U373" s="160"/>
      <c r="V373" s="160"/>
      <c r="W373" s="160"/>
      <c r="X373" s="160"/>
      <c r="Y373" s="151"/>
      <c r="Z373" s="151"/>
      <c r="AA373" s="151"/>
      <c r="AB373" s="151"/>
      <c r="AC373" s="151"/>
      <c r="AD373" s="151"/>
      <c r="AE373" s="151"/>
      <c r="AF373" s="151"/>
      <c r="AG373" s="151" t="s">
        <v>192</v>
      </c>
      <c r="AH373" s="151">
        <v>0</v>
      </c>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row>
    <row r="374" spans="1:60" ht="20.399999999999999" outlineLevel="1" x14ac:dyDescent="0.25">
      <c r="A374" s="177">
        <v>44</v>
      </c>
      <c r="B374" s="178" t="s">
        <v>647</v>
      </c>
      <c r="C374" s="187" t="s">
        <v>648</v>
      </c>
      <c r="D374" s="179" t="s">
        <v>237</v>
      </c>
      <c r="E374" s="180">
        <v>5</v>
      </c>
      <c r="F374" s="181">
        <v>194.4</v>
      </c>
      <c r="G374" s="182">
        <f>ROUND(E374*F374,2)</f>
        <v>972</v>
      </c>
      <c r="H374" s="181"/>
      <c r="I374" s="182">
        <f>ROUND(E374*H374,2)</f>
        <v>0</v>
      </c>
      <c r="J374" s="181"/>
      <c r="K374" s="182">
        <f>ROUND(E374*J374,2)</f>
        <v>0</v>
      </c>
      <c r="L374" s="182">
        <v>21</v>
      </c>
      <c r="M374" s="182">
        <f>G374*(1+L374/100)</f>
        <v>1176.1199999999999</v>
      </c>
      <c r="N374" s="182">
        <v>1.2E-4</v>
      </c>
      <c r="O374" s="182">
        <f>ROUND(E374*N374,2)</f>
        <v>0</v>
      </c>
      <c r="P374" s="182">
        <v>0</v>
      </c>
      <c r="Q374" s="182">
        <f>ROUND(E374*P374,2)</f>
        <v>0</v>
      </c>
      <c r="R374" s="182" t="s">
        <v>598</v>
      </c>
      <c r="S374" s="182" t="s">
        <v>185</v>
      </c>
      <c r="T374" s="183" t="s">
        <v>185</v>
      </c>
      <c r="U374" s="160">
        <v>0.68</v>
      </c>
      <c r="V374" s="160">
        <f>ROUND(E374*U374,2)</f>
        <v>3.4</v>
      </c>
      <c r="W374" s="160"/>
      <c r="X374" s="160" t="s">
        <v>239</v>
      </c>
      <c r="Y374" s="151"/>
      <c r="Z374" s="151"/>
      <c r="AA374" s="151"/>
      <c r="AB374" s="151"/>
      <c r="AC374" s="151"/>
      <c r="AD374" s="151"/>
      <c r="AE374" s="151"/>
      <c r="AF374" s="151"/>
      <c r="AG374" s="151" t="s">
        <v>240</v>
      </c>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row>
    <row r="375" spans="1:60" outlineLevel="1" x14ac:dyDescent="0.25">
      <c r="A375" s="158"/>
      <c r="B375" s="159"/>
      <c r="C375" s="188" t="s">
        <v>1031</v>
      </c>
      <c r="D375" s="164"/>
      <c r="E375" s="165"/>
      <c r="F375" s="160"/>
      <c r="G375" s="160"/>
      <c r="H375" s="160"/>
      <c r="I375" s="160"/>
      <c r="J375" s="160"/>
      <c r="K375" s="160"/>
      <c r="L375" s="160"/>
      <c r="M375" s="160"/>
      <c r="N375" s="160"/>
      <c r="O375" s="160"/>
      <c r="P375" s="160"/>
      <c r="Q375" s="160"/>
      <c r="R375" s="160"/>
      <c r="S375" s="160"/>
      <c r="T375" s="160"/>
      <c r="U375" s="160"/>
      <c r="V375" s="160"/>
      <c r="W375" s="160"/>
      <c r="X375" s="160"/>
      <c r="Y375" s="151"/>
      <c r="Z375" s="151"/>
      <c r="AA375" s="151"/>
      <c r="AB375" s="151"/>
      <c r="AC375" s="151"/>
      <c r="AD375" s="151"/>
      <c r="AE375" s="151"/>
      <c r="AF375" s="151"/>
      <c r="AG375" s="151" t="s">
        <v>192</v>
      </c>
      <c r="AH375" s="151">
        <v>0</v>
      </c>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outlineLevel="1" x14ac:dyDescent="0.25">
      <c r="A376" s="158"/>
      <c r="B376" s="159"/>
      <c r="C376" s="188" t="s">
        <v>1202</v>
      </c>
      <c r="D376" s="164"/>
      <c r="E376" s="165">
        <v>2.5</v>
      </c>
      <c r="F376" s="160"/>
      <c r="G376" s="160"/>
      <c r="H376" s="160"/>
      <c r="I376" s="160"/>
      <c r="J376" s="160"/>
      <c r="K376" s="160"/>
      <c r="L376" s="160"/>
      <c r="M376" s="160"/>
      <c r="N376" s="160"/>
      <c r="O376" s="160"/>
      <c r="P376" s="160"/>
      <c r="Q376" s="160"/>
      <c r="R376" s="160"/>
      <c r="S376" s="160"/>
      <c r="T376" s="160"/>
      <c r="U376" s="160"/>
      <c r="V376" s="160"/>
      <c r="W376" s="160"/>
      <c r="X376" s="160"/>
      <c r="Y376" s="151"/>
      <c r="Z376" s="151"/>
      <c r="AA376" s="151"/>
      <c r="AB376" s="151"/>
      <c r="AC376" s="151"/>
      <c r="AD376" s="151"/>
      <c r="AE376" s="151"/>
      <c r="AF376" s="151"/>
      <c r="AG376" s="151" t="s">
        <v>192</v>
      </c>
      <c r="AH376" s="151">
        <v>0</v>
      </c>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1" x14ac:dyDescent="0.25">
      <c r="A377" s="158"/>
      <c r="B377" s="159"/>
      <c r="C377" s="188" t="s">
        <v>1203</v>
      </c>
      <c r="D377" s="164"/>
      <c r="E377" s="165">
        <v>2.5</v>
      </c>
      <c r="F377" s="160"/>
      <c r="G377" s="160"/>
      <c r="H377" s="160"/>
      <c r="I377" s="160"/>
      <c r="J377" s="160"/>
      <c r="K377" s="160"/>
      <c r="L377" s="160"/>
      <c r="M377" s="160"/>
      <c r="N377" s="160"/>
      <c r="O377" s="160"/>
      <c r="P377" s="160"/>
      <c r="Q377" s="160"/>
      <c r="R377" s="160"/>
      <c r="S377" s="160"/>
      <c r="T377" s="160"/>
      <c r="U377" s="160"/>
      <c r="V377" s="160"/>
      <c r="W377" s="160"/>
      <c r="X377" s="160"/>
      <c r="Y377" s="151"/>
      <c r="Z377" s="151"/>
      <c r="AA377" s="151"/>
      <c r="AB377" s="151"/>
      <c r="AC377" s="151"/>
      <c r="AD377" s="151"/>
      <c r="AE377" s="151"/>
      <c r="AF377" s="151"/>
      <c r="AG377" s="151" t="s">
        <v>192</v>
      </c>
      <c r="AH377" s="151">
        <v>0</v>
      </c>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ht="20.399999999999999" outlineLevel="1" x14ac:dyDescent="0.25">
      <c r="A378" s="177">
        <v>45</v>
      </c>
      <c r="B378" s="178" t="s">
        <v>1208</v>
      </c>
      <c r="C378" s="187" t="s">
        <v>1209</v>
      </c>
      <c r="D378" s="179" t="s">
        <v>237</v>
      </c>
      <c r="E378" s="180">
        <v>11</v>
      </c>
      <c r="F378" s="181">
        <v>194.4</v>
      </c>
      <c r="G378" s="182">
        <f>ROUND(E378*F378,2)</f>
        <v>2138.4</v>
      </c>
      <c r="H378" s="181"/>
      <c r="I378" s="182">
        <f>ROUND(E378*H378,2)</f>
        <v>0</v>
      </c>
      <c r="J378" s="181"/>
      <c r="K378" s="182">
        <f>ROUND(E378*J378,2)</f>
        <v>0</v>
      </c>
      <c r="L378" s="182">
        <v>21</v>
      </c>
      <c r="M378" s="182">
        <f>G378*(1+L378/100)</f>
        <v>2587.4639999999999</v>
      </c>
      <c r="N378" s="182">
        <v>1.2E-4</v>
      </c>
      <c r="O378" s="182">
        <f>ROUND(E378*N378,2)</f>
        <v>0</v>
      </c>
      <c r="P378" s="182">
        <v>0</v>
      </c>
      <c r="Q378" s="182">
        <f>ROUND(E378*P378,2)</f>
        <v>0</v>
      </c>
      <c r="R378" s="182" t="s">
        <v>598</v>
      </c>
      <c r="S378" s="182" t="s">
        <v>185</v>
      </c>
      <c r="T378" s="183" t="s">
        <v>185</v>
      </c>
      <c r="U378" s="160">
        <v>0.46</v>
      </c>
      <c r="V378" s="160">
        <f>ROUND(E378*U378,2)</f>
        <v>5.0599999999999996</v>
      </c>
      <c r="W378" s="160"/>
      <c r="X378" s="160" t="s">
        <v>239</v>
      </c>
      <c r="Y378" s="151"/>
      <c r="Z378" s="151"/>
      <c r="AA378" s="151"/>
      <c r="AB378" s="151"/>
      <c r="AC378" s="151"/>
      <c r="AD378" s="151"/>
      <c r="AE378" s="151"/>
      <c r="AF378" s="151"/>
      <c r="AG378" s="151" t="s">
        <v>240</v>
      </c>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outlineLevel="1" x14ac:dyDescent="0.25">
      <c r="A379" s="158"/>
      <c r="B379" s="159"/>
      <c r="C379" s="188" t="s">
        <v>1031</v>
      </c>
      <c r="D379" s="164"/>
      <c r="E379" s="165"/>
      <c r="F379" s="160"/>
      <c r="G379" s="160"/>
      <c r="H379" s="160"/>
      <c r="I379" s="160"/>
      <c r="J379" s="160"/>
      <c r="K379" s="160"/>
      <c r="L379" s="160"/>
      <c r="M379" s="160"/>
      <c r="N379" s="160"/>
      <c r="O379" s="160"/>
      <c r="P379" s="160"/>
      <c r="Q379" s="160"/>
      <c r="R379" s="160"/>
      <c r="S379" s="160"/>
      <c r="T379" s="160"/>
      <c r="U379" s="160"/>
      <c r="V379" s="160"/>
      <c r="W379" s="160"/>
      <c r="X379" s="160"/>
      <c r="Y379" s="151"/>
      <c r="Z379" s="151"/>
      <c r="AA379" s="151"/>
      <c r="AB379" s="151"/>
      <c r="AC379" s="151"/>
      <c r="AD379" s="151"/>
      <c r="AE379" s="151"/>
      <c r="AF379" s="151"/>
      <c r="AG379" s="151" t="s">
        <v>192</v>
      </c>
      <c r="AH379" s="151">
        <v>0</v>
      </c>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1" x14ac:dyDescent="0.25">
      <c r="A380" s="158"/>
      <c r="B380" s="159"/>
      <c r="C380" s="188" t="s">
        <v>1206</v>
      </c>
      <c r="D380" s="164"/>
      <c r="E380" s="165">
        <v>5</v>
      </c>
      <c r="F380" s="160"/>
      <c r="G380" s="160"/>
      <c r="H380" s="160"/>
      <c r="I380" s="160"/>
      <c r="J380" s="160"/>
      <c r="K380" s="160"/>
      <c r="L380" s="160"/>
      <c r="M380" s="160"/>
      <c r="N380" s="160"/>
      <c r="O380" s="160"/>
      <c r="P380" s="160"/>
      <c r="Q380" s="160"/>
      <c r="R380" s="160"/>
      <c r="S380" s="160"/>
      <c r="T380" s="160"/>
      <c r="U380" s="160"/>
      <c r="V380" s="160"/>
      <c r="W380" s="160"/>
      <c r="X380" s="160"/>
      <c r="Y380" s="151"/>
      <c r="Z380" s="151"/>
      <c r="AA380" s="151"/>
      <c r="AB380" s="151"/>
      <c r="AC380" s="151"/>
      <c r="AD380" s="151"/>
      <c r="AE380" s="151"/>
      <c r="AF380" s="151"/>
      <c r="AG380" s="151" t="s">
        <v>192</v>
      </c>
      <c r="AH380" s="151">
        <v>0</v>
      </c>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1" x14ac:dyDescent="0.25">
      <c r="A381" s="158"/>
      <c r="B381" s="159"/>
      <c r="C381" s="188" t="s">
        <v>1207</v>
      </c>
      <c r="D381" s="164"/>
      <c r="E381" s="165">
        <v>6</v>
      </c>
      <c r="F381" s="160"/>
      <c r="G381" s="160"/>
      <c r="H381" s="160"/>
      <c r="I381" s="160"/>
      <c r="J381" s="160"/>
      <c r="K381" s="160"/>
      <c r="L381" s="160"/>
      <c r="M381" s="160"/>
      <c r="N381" s="160"/>
      <c r="O381" s="160"/>
      <c r="P381" s="160"/>
      <c r="Q381" s="160"/>
      <c r="R381" s="160"/>
      <c r="S381" s="160"/>
      <c r="T381" s="160"/>
      <c r="U381" s="160"/>
      <c r="V381" s="160"/>
      <c r="W381" s="160"/>
      <c r="X381" s="160"/>
      <c r="Y381" s="151"/>
      <c r="Z381" s="151"/>
      <c r="AA381" s="151"/>
      <c r="AB381" s="151"/>
      <c r="AC381" s="151"/>
      <c r="AD381" s="151"/>
      <c r="AE381" s="151"/>
      <c r="AF381" s="151"/>
      <c r="AG381" s="151" t="s">
        <v>192</v>
      </c>
      <c r="AH381" s="151">
        <v>0</v>
      </c>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row>
    <row r="382" spans="1:60" outlineLevel="1" x14ac:dyDescent="0.25">
      <c r="A382" s="177">
        <v>46</v>
      </c>
      <c r="B382" s="178" t="s">
        <v>651</v>
      </c>
      <c r="C382" s="187" t="s">
        <v>652</v>
      </c>
      <c r="D382" s="179" t="s">
        <v>276</v>
      </c>
      <c r="E382" s="180">
        <v>0.88</v>
      </c>
      <c r="F382" s="181">
        <v>1296</v>
      </c>
      <c r="G382" s="182">
        <f>ROUND(E382*F382,2)</f>
        <v>1140.48</v>
      </c>
      <c r="H382" s="181"/>
      <c r="I382" s="182">
        <f>ROUND(E382*H382,2)</f>
        <v>0</v>
      </c>
      <c r="J382" s="181"/>
      <c r="K382" s="182">
        <f>ROUND(E382*J382,2)</f>
        <v>0</v>
      </c>
      <c r="L382" s="182">
        <v>21</v>
      </c>
      <c r="M382" s="182">
        <f>G382*(1+L382/100)</f>
        <v>1379.9808</v>
      </c>
      <c r="N382" s="182">
        <v>2.9499999999999999E-3</v>
      </c>
      <c r="O382" s="182">
        <f>ROUND(E382*N382,2)</f>
        <v>0</v>
      </c>
      <c r="P382" s="182">
        <v>0</v>
      </c>
      <c r="Q382" s="182">
        <f>ROUND(E382*P382,2)</f>
        <v>0</v>
      </c>
      <c r="R382" s="182" t="s">
        <v>598</v>
      </c>
      <c r="S382" s="182" t="s">
        <v>185</v>
      </c>
      <c r="T382" s="183" t="s">
        <v>185</v>
      </c>
      <c r="U382" s="160">
        <v>0</v>
      </c>
      <c r="V382" s="160">
        <f>ROUND(E382*U382,2)</f>
        <v>0</v>
      </c>
      <c r="W382" s="160"/>
      <c r="X382" s="160" t="s">
        <v>239</v>
      </c>
      <c r="Y382" s="151"/>
      <c r="Z382" s="151"/>
      <c r="AA382" s="151"/>
      <c r="AB382" s="151"/>
      <c r="AC382" s="151"/>
      <c r="AD382" s="151"/>
      <c r="AE382" s="151"/>
      <c r="AF382" s="151"/>
      <c r="AG382" s="151" t="s">
        <v>240</v>
      </c>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1" x14ac:dyDescent="0.25">
      <c r="A383" s="158"/>
      <c r="B383" s="159"/>
      <c r="C383" s="188" t="s">
        <v>1031</v>
      </c>
      <c r="D383" s="164"/>
      <c r="E383" s="165"/>
      <c r="F383" s="160"/>
      <c r="G383" s="160"/>
      <c r="H383" s="160"/>
      <c r="I383" s="160"/>
      <c r="J383" s="160"/>
      <c r="K383" s="160"/>
      <c r="L383" s="160"/>
      <c r="M383" s="160"/>
      <c r="N383" s="160"/>
      <c r="O383" s="160"/>
      <c r="P383" s="160"/>
      <c r="Q383" s="160"/>
      <c r="R383" s="160"/>
      <c r="S383" s="160"/>
      <c r="T383" s="160"/>
      <c r="U383" s="160"/>
      <c r="V383" s="160"/>
      <c r="W383" s="160"/>
      <c r="X383" s="160"/>
      <c r="Y383" s="151"/>
      <c r="Z383" s="151"/>
      <c r="AA383" s="151"/>
      <c r="AB383" s="151"/>
      <c r="AC383" s="151"/>
      <c r="AD383" s="151"/>
      <c r="AE383" s="151"/>
      <c r="AF383" s="151"/>
      <c r="AG383" s="151" t="s">
        <v>192</v>
      </c>
      <c r="AH383" s="151">
        <v>0</v>
      </c>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1" x14ac:dyDescent="0.25">
      <c r="A384" s="158"/>
      <c r="B384" s="159"/>
      <c r="C384" s="188" t="s">
        <v>1210</v>
      </c>
      <c r="D384" s="164"/>
      <c r="E384" s="165"/>
      <c r="F384" s="160"/>
      <c r="G384" s="160"/>
      <c r="H384" s="160"/>
      <c r="I384" s="160"/>
      <c r="J384" s="160"/>
      <c r="K384" s="160"/>
      <c r="L384" s="160"/>
      <c r="M384" s="160"/>
      <c r="N384" s="160"/>
      <c r="O384" s="160"/>
      <c r="P384" s="160"/>
      <c r="Q384" s="160"/>
      <c r="R384" s="160"/>
      <c r="S384" s="160"/>
      <c r="T384" s="160"/>
      <c r="U384" s="160"/>
      <c r="V384" s="160"/>
      <c r="W384" s="160"/>
      <c r="X384" s="160"/>
      <c r="Y384" s="151"/>
      <c r="Z384" s="151"/>
      <c r="AA384" s="151"/>
      <c r="AB384" s="151"/>
      <c r="AC384" s="151"/>
      <c r="AD384" s="151"/>
      <c r="AE384" s="151"/>
      <c r="AF384" s="151"/>
      <c r="AG384" s="151" t="s">
        <v>192</v>
      </c>
      <c r="AH384" s="151">
        <v>0</v>
      </c>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row>
    <row r="385" spans="1:60" outlineLevel="1" x14ac:dyDescent="0.25">
      <c r="A385" s="158"/>
      <c r="B385" s="159"/>
      <c r="C385" s="188" t="s">
        <v>1211</v>
      </c>
      <c r="D385" s="164"/>
      <c r="E385" s="165">
        <v>0.27500000000000002</v>
      </c>
      <c r="F385" s="160"/>
      <c r="G385" s="160"/>
      <c r="H385" s="160"/>
      <c r="I385" s="160"/>
      <c r="J385" s="160"/>
      <c r="K385" s="160"/>
      <c r="L385" s="160"/>
      <c r="M385" s="160"/>
      <c r="N385" s="160"/>
      <c r="O385" s="160"/>
      <c r="P385" s="160"/>
      <c r="Q385" s="160"/>
      <c r="R385" s="160"/>
      <c r="S385" s="160"/>
      <c r="T385" s="160"/>
      <c r="U385" s="160"/>
      <c r="V385" s="160"/>
      <c r="W385" s="160"/>
      <c r="X385" s="160"/>
      <c r="Y385" s="151"/>
      <c r="Z385" s="151"/>
      <c r="AA385" s="151"/>
      <c r="AB385" s="151"/>
      <c r="AC385" s="151"/>
      <c r="AD385" s="151"/>
      <c r="AE385" s="151"/>
      <c r="AF385" s="151"/>
      <c r="AG385" s="151" t="s">
        <v>192</v>
      </c>
      <c r="AH385" s="151">
        <v>0</v>
      </c>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outlineLevel="1" x14ac:dyDescent="0.25">
      <c r="A386" s="158"/>
      <c r="B386" s="159"/>
      <c r="C386" s="188" t="s">
        <v>1212</v>
      </c>
      <c r="D386" s="164"/>
      <c r="E386" s="165">
        <v>0.13750000000000001</v>
      </c>
      <c r="F386" s="160"/>
      <c r="G386" s="160"/>
      <c r="H386" s="160"/>
      <c r="I386" s="160"/>
      <c r="J386" s="160"/>
      <c r="K386" s="160"/>
      <c r="L386" s="160"/>
      <c r="M386" s="160"/>
      <c r="N386" s="160"/>
      <c r="O386" s="160"/>
      <c r="P386" s="160"/>
      <c r="Q386" s="160"/>
      <c r="R386" s="160"/>
      <c r="S386" s="160"/>
      <c r="T386" s="160"/>
      <c r="U386" s="160"/>
      <c r="V386" s="160"/>
      <c r="W386" s="160"/>
      <c r="X386" s="160"/>
      <c r="Y386" s="151"/>
      <c r="Z386" s="151"/>
      <c r="AA386" s="151"/>
      <c r="AB386" s="151"/>
      <c r="AC386" s="151"/>
      <c r="AD386" s="151"/>
      <c r="AE386" s="151"/>
      <c r="AF386" s="151"/>
      <c r="AG386" s="151" t="s">
        <v>192</v>
      </c>
      <c r="AH386" s="151">
        <v>0</v>
      </c>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1" x14ac:dyDescent="0.25">
      <c r="A387" s="158"/>
      <c r="B387" s="159"/>
      <c r="C387" s="188" t="s">
        <v>1213</v>
      </c>
      <c r="D387" s="164"/>
      <c r="E387" s="165">
        <v>0.13750000000000001</v>
      </c>
      <c r="F387" s="160"/>
      <c r="G387" s="160"/>
      <c r="H387" s="160"/>
      <c r="I387" s="160"/>
      <c r="J387" s="160"/>
      <c r="K387" s="160"/>
      <c r="L387" s="160"/>
      <c r="M387" s="160"/>
      <c r="N387" s="160"/>
      <c r="O387" s="160"/>
      <c r="P387" s="160"/>
      <c r="Q387" s="160"/>
      <c r="R387" s="160"/>
      <c r="S387" s="160"/>
      <c r="T387" s="160"/>
      <c r="U387" s="160"/>
      <c r="V387" s="160"/>
      <c r="W387" s="160"/>
      <c r="X387" s="160"/>
      <c r="Y387" s="151"/>
      <c r="Z387" s="151"/>
      <c r="AA387" s="151"/>
      <c r="AB387" s="151"/>
      <c r="AC387" s="151"/>
      <c r="AD387" s="151"/>
      <c r="AE387" s="151"/>
      <c r="AF387" s="151"/>
      <c r="AG387" s="151" t="s">
        <v>192</v>
      </c>
      <c r="AH387" s="151">
        <v>0</v>
      </c>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1" x14ac:dyDescent="0.25">
      <c r="A388" s="158"/>
      <c r="B388" s="159"/>
      <c r="C388" s="188" t="s">
        <v>1214</v>
      </c>
      <c r="D388" s="164"/>
      <c r="E388" s="165">
        <v>0.33</v>
      </c>
      <c r="F388" s="160"/>
      <c r="G388" s="160"/>
      <c r="H388" s="160"/>
      <c r="I388" s="160"/>
      <c r="J388" s="160"/>
      <c r="K388" s="160"/>
      <c r="L388" s="160"/>
      <c r="M388" s="160"/>
      <c r="N388" s="160"/>
      <c r="O388" s="160"/>
      <c r="P388" s="160"/>
      <c r="Q388" s="160"/>
      <c r="R388" s="160"/>
      <c r="S388" s="160"/>
      <c r="T388" s="160"/>
      <c r="U388" s="160"/>
      <c r="V388" s="160"/>
      <c r="W388" s="160"/>
      <c r="X388" s="160"/>
      <c r="Y388" s="151"/>
      <c r="Z388" s="151"/>
      <c r="AA388" s="151"/>
      <c r="AB388" s="151"/>
      <c r="AC388" s="151"/>
      <c r="AD388" s="151"/>
      <c r="AE388" s="151"/>
      <c r="AF388" s="151"/>
      <c r="AG388" s="151" t="s">
        <v>192</v>
      </c>
      <c r="AH388" s="151">
        <v>0</v>
      </c>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outlineLevel="1" x14ac:dyDescent="0.25">
      <c r="A389" s="158"/>
      <c r="B389" s="159"/>
      <c r="C389" s="195" t="s">
        <v>400</v>
      </c>
      <c r="D389" s="193"/>
      <c r="E389" s="194">
        <v>0.88</v>
      </c>
      <c r="F389" s="160"/>
      <c r="G389" s="160"/>
      <c r="H389" s="160"/>
      <c r="I389" s="160"/>
      <c r="J389" s="160"/>
      <c r="K389" s="160"/>
      <c r="L389" s="160"/>
      <c r="M389" s="160"/>
      <c r="N389" s="160"/>
      <c r="O389" s="160"/>
      <c r="P389" s="160"/>
      <c r="Q389" s="160"/>
      <c r="R389" s="160"/>
      <c r="S389" s="160"/>
      <c r="T389" s="160"/>
      <c r="U389" s="160"/>
      <c r="V389" s="160"/>
      <c r="W389" s="160"/>
      <c r="X389" s="160"/>
      <c r="Y389" s="151"/>
      <c r="Z389" s="151"/>
      <c r="AA389" s="151"/>
      <c r="AB389" s="151"/>
      <c r="AC389" s="151"/>
      <c r="AD389" s="151"/>
      <c r="AE389" s="151"/>
      <c r="AF389" s="151"/>
      <c r="AG389" s="151" t="s">
        <v>192</v>
      </c>
      <c r="AH389" s="151">
        <v>1</v>
      </c>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row>
    <row r="390" spans="1:60" ht="30.6" outlineLevel="1" x14ac:dyDescent="0.25">
      <c r="A390" s="177">
        <v>47</v>
      </c>
      <c r="B390" s="178" t="s">
        <v>1215</v>
      </c>
      <c r="C390" s="187" t="s">
        <v>1216</v>
      </c>
      <c r="D390" s="179" t="s">
        <v>360</v>
      </c>
      <c r="E390" s="180">
        <v>7.05</v>
      </c>
      <c r="F390" s="181">
        <v>2016</v>
      </c>
      <c r="G390" s="182">
        <f>ROUND(E390*F390,2)</f>
        <v>14212.8</v>
      </c>
      <c r="H390" s="181"/>
      <c r="I390" s="182">
        <f>ROUND(E390*H390,2)</f>
        <v>0</v>
      </c>
      <c r="J390" s="181"/>
      <c r="K390" s="182">
        <f>ROUND(E390*J390,2)</f>
        <v>0</v>
      </c>
      <c r="L390" s="182">
        <v>21</v>
      </c>
      <c r="M390" s="182">
        <f>G390*(1+L390/100)</f>
        <v>17197.487999999998</v>
      </c>
      <c r="N390" s="182">
        <v>1.6000000000000001E-4</v>
      </c>
      <c r="O390" s="182">
        <f>ROUND(E390*N390,2)</f>
        <v>0</v>
      </c>
      <c r="P390" s="182">
        <v>0</v>
      </c>
      <c r="Q390" s="182">
        <f>ROUND(E390*P390,2)</f>
        <v>0</v>
      </c>
      <c r="R390" s="182" t="s">
        <v>598</v>
      </c>
      <c r="S390" s="182" t="s">
        <v>185</v>
      </c>
      <c r="T390" s="183" t="s">
        <v>185</v>
      </c>
      <c r="U390" s="160">
        <v>0.24399999999999999</v>
      </c>
      <c r="V390" s="160">
        <f>ROUND(E390*U390,2)</f>
        <v>1.72</v>
      </c>
      <c r="W390" s="160"/>
      <c r="X390" s="160" t="s">
        <v>239</v>
      </c>
      <c r="Y390" s="151"/>
      <c r="Z390" s="151"/>
      <c r="AA390" s="151"/>
      <c r="AB390" s="151"/>
      <c r="AC390" s="151"/>
      <c r="AD390" s="151"/>
      <c r="AE390" s="151"/>
      <c r="AF390" s="151"/>
      <c r="AG390" s="151" t="s">
        <v>240</v>
      </c>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1" x14ac:dyDescent="0.25">
      <c r="A391" s="158"/>
      <c r="B391" s="159"/>
      <c r="C391" s="188" t="s">
        <v>1031</v>
      </c>
      <c r="D391" s="164"/>
      <c r="E391" s="165"/>
      <c r="F391" s="160"/>
      <c r="G391" s="160"/>
      <c r="H391" s="160"/>
      <c r="I391" s="160"/>
      <c r="J391" s="160"/>
      <c r="K391" s="160"/>
      <c r="L391" s="160"/>
      <c r="M391" s="160"/>
      <c r="N391" s="160"/>
      <c r="O391" s="160"/>
      <c r="P391" s="160"/>
      <c r="Q391" s="160"/>
      <c r="R391" s="160"/>
      <c r="S391" s="160"/>
      <c r="T391" s="160"/>
      <c r="U391" s="160"/>
      <c r="V391" s="160"/>
      <c r="W391" s="160"/>
      <c r="X391" s="160"/>
      <c r="Y391" s="151"/>
      <c r="Z391" s="151"/>
      <c r="AA391" s="151"/>
      <c r="AB391" s="151"/>
      <c r="AC391" s="151"/>
      <c r="AD391" s="151"/>
      <c r="AE391" s="151"/>
      <c r="AF391" s="151"/>
      <c r="AG391" s="151" t="s">
        <v>192</v>
      </c>
      <c r="AH391" s="151">
        <v>0</v>
      </c>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1" x14ac:dyDescent="0.25">
      <c r="A392" s="158"/>
      <c r="B392" s="159"/>
      <c r="C392" s="188" t="s">
        <v>1217</v>
      </c>
      <c r="D392" s="164"/>
      <c r="E392" s="165">
        <v>7.05</v>
      </c>
      <c r="F392" s="160"/>
      <c r="G392" s="160"/>
      <c r="H392" s="160"/>
      <c r="I392" s="160"/>
      <c r="J392" s="160"/>
      <c r="K392" s="160"/>
      <c r="L392" s="160"/>
      <c r="M392" s="160"/>
      <c r="N392" s="160"/>
      <c r="O392" s="160"/>
      <c r="P392" s="160"/>
      <c r="Q392" s="160"/>
      <c r="R392" s="160"/>
      <c r="S392" s="160"/>
      <c r="T392" s="160"/>
      <c r="U392" s="160"/>
      <c r="V392" s="160"/>
      <c r="W392" s="160"/>
      <c r="X392" s="160"/>
      <c r="Y392" s="151"/>
      <c r="Z392" s="151"/>
      <c r="AA392" s="151"/>
      <c r="AB392" s="151"/>
      <c r="AC392" s="151"/>
      <c r="AD392" s="151"/>
      <c r="AE392" s="151"/>
      <c r="AF392" s="151"/>
      <c r="AG392" s="151" t="s">
        <v>192</v>
      </c>
      <c r="AH392" s="151">
        <v>0</v>
      </c>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outlineLevel="1" x14ac:dyDescent="0.25">
      <c r="A393" s="177">
        <v>48</v>
      </c>
      <c r="B393" s="178" t="s">
        <v>1218</v>
      </c>
      <c r="C393" s="187" t="s">
        <v>1219</v>
      </c>
      <c r="D393" s="179" t="s">
        <v>360</v>
      </c>
      <c r="E393" s="180">
        <v>7.05</v>
      </c>
      <c r="F393" s="181">
        <v>350.4</v>
      </c>
      <c r="G393" s="182">
        <f>ROUND(E393*F393,2)</f>
        <v>2470.3200000000002</v>
      </c>
      <c r="H393" s="181"/>
      <c r="I393" s="182">
        <f>ROUND(E393*H393,2)</f>
        <v>0</v>
      </c>
      <c r="J393" s="181"/>
      <c r="K393" s="182">
        <f>ROUND(E393*J393,2)</f>
        <v>0</v>
      </c>
      <c r="L393" s="182">
        <v>21</v>
      </c>
      <c r="M393" s="182">
        <f>G393*(1+L393/100)</f>
        <v>2989.0871999999999</v>
      </c>
      <c r="N393" s="182">
        <v>1.6000000000000001E-4</v>
      </c>
      <c r="O393" s="182">
        <f>ROUND(E393*N393,2)</f>
        <v>0</v>
      </c>
      <c r="P393" s="182">
        <v>4.4999999999999998E-2</v>
      </c>
      <c r="Q393" s="182">
        <f>ROUND(E393*P393,2)</f>
        <v>0.32</v>
      </c>
      <c r="R393" s="182" t="s">
        <v>598</v>
      </c>
      <c r="S393" s="182" t="s">
        <v>185</v>
      </c>
      <c r="T393" s="183" t="s">
        <v>185</v>
      </c>
      <c r="U393" s="160">
        <v>0.246</v>
      </c>
      <c r="V393" s="160">
        <f>ROUND(E393*U393,2)</f>
        <v>1.73</v>
      </c>
      <c r="W393" s="160"/>
      <c r="X393" s="160" t="s">
        <v>239</v>
      </c>
      <c r="Y393" s="151"/>
      <c r="Z393" s="151"/>
      <c r="AA393" s="151"/>
      <c r="AB393" s="151"/>
      <c r="AC393" s="151"/>
      <c r="AD393" s="151"/>
      <c r="AE393" s="151"/>
      <c r="AF393" s="151"/>
      <c r="AG393" s="151" t="s">
        <v>240</v>
      </c>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row>
    <row r="394" spans="1:60" outlineLevel="1" x14ac:dyDescent="0.25">
      <c r="A394" s="158"/>
      <c r="B394" s="159"/>
      <c r="C394" s="188" t="s">
        <v>1031</v>
      </c>
      <c r="D394" s="164"/>
      <c r="E394" s="165"/>
      <c r="F394" s="160"/>
      <c r="G394" s="160"/>
      <c r="H394" s="160"/>
      <c r="I394" s="160"/>
      <c r="J394" s="160"/>
      <c r="K394" s="160"/>
      <c r="L394" s="160"/>
      <c r="M394" s="160"/>
      <c r="N394" s="160"/>
      <c r="O394" s="160"/>
      <c r="P394" s="160"/>
      <c r="Q394" s="160"/>
      <c r="R394" s="160"/>
      <c r="S394" s="160"/>
      <c r="T394" s="160"/>
      <c r="U394" s="160"/>
      <c r="V394" s="160"/>
      <c r="W394" s="160"/>
      <c r="X394" s="160"/>
      <c r="Y394" s="151"/>
      <c r="Z394" s="151"/>
      <c r="AA394" s="151"/>
      <c r="AB394" s="151"/>
      <c r="AC394" s="151"/>
      <c r="AD394" s="151"/>
      <c r="AE394" s="151"/>
      <c r="AF394" s="151"/>
      <c r="AG394" s="151" t="s">
        <v>192</v>
      </c>
      <c r="AH394" s="151">
        <v>0</v>
      </c>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1" x14ac:dyDescent="0.25">
      <c r="A395" s="158"/>
      <c r="B395" s="159"/>
      <c r="C395" s="188" t="s">
        <v>1220</v>
      </c>
      <c r="D395" s="164"/>
      <c r="E395" s="165">
        <v>7.05</v>
      </c>
      <c r="F395" s="160"/>
      <c r="G395" s="160"/>
      <c r="H395" s="160"/>
      <c r="I395" s="160"/>
      <c r="J395" s="160"/>
      <c r="K395" s="160"/>
      <c r="L395" s="160"/>
      <c r="M395" s="160"/>
      <c r="N395" s="160"/>
      <c r="O395" s="160"/>
      <c r="P395" s="160"/>
      <c r="Q395" s="160"/>
      <c r="R395" s="160"/>
      <c r="S395" s="160"/>
      <c r="T395" s="160"/>
      <c r="U395" s="160"/>
      <c r="V395" s="160"/>
      <c r="W395" s="160"/>
      <c r="X395" s="160"/>
      <c r="Y395" s="151"/>
      <c r="Z395" s="151"/>
      <c r="AA395" s="151"/>
      <c r="AB395" s="151"/>
      <c r="AC395" s="151"/>
      <c r="AD395" s="151"/>
      <c r="AE395" s="151"/>
      <c r="AF395" s="151"/>
      <c r="AG395" s="151" t="s">
        <v>192</v>
      </c>
      <c r="AH395" s="151">
        <v>0</v>
      </c>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ht="20.399999999999999" outlineLevel="1" x14ac:dyDescent="0.25">
      <c r="A396" s="177">
        <v>49</v>
      </c>
      <c r="B396" s="178" t="s">
        <v>665</v>
      </c>
      <c r="C396" s="187" t="s">
        <v>666</v>
      </c>
      <c r="D396" s="179" t="s">
        <v>360</v>
      </c>
      <c r="E396" s="180">
        <v>7</v>
      </c>
      <c r="F396" s="181">
        <v>2541.6</v>
      </c>
      <c r="G396" s="182">
        <f>ROUND(E396*F396,2)</f>
        <v>17791.2</v>
      </c>
      <c r="H396" s="181"/>
      <c r="I396" s="182">
        <f>ROUND(E396*H396,2)</f>
        <v>0</v>
      </c>
      <c r="J396" s="181"/>
      <c r="K396" s="182">
        <f>ROUND(E396*J396,2)</f>
        <v>0</v>
      </c>
      <c r="L396" s="182">
        <v>21</v>
      </c>
      <c r="M396" s="182">
        <f>G396*(1+L396/100)</f>
        <v>21527.351999999999</v>
      </c>
      <c r="N396" s="182">
        <v>1.6000000000000001E-4</v>
      </c>
      <c r="O396" s="182">
        <f>ROUND(E396*N396,2)</f>
        <v>0</v>
      </c>
      <c r="P396" s="182">
        <v>3.5749999999999997E-2</v>
      </c>
      <c r="Q396" s="182">
        <f>ROUND(E396*P396,2)</f>
        <v>0.25</v>
      </c>
      <c r="R396" s="182" t="s">
        <v>598</v>
      </c>
      <c r="S396" s="182" t="s">
        <v>185</v>
      </c>
      <c r="T396" s="183" t="s">
        <v>185</v>
      </c>
      <c r="U396" s="160">
        <v>0.4032</v>
      </c>
      <c r="V396" s="160">
        <f>ROUND(E396*U396,2)</f>
        <v>2.82</v>
      </c>
      <c r="W396" s="160"/>
      <c r="X396" s="160" t="s">
        <v>239</v>
      </c>
      <c r="Y396" s="151"/>
      <c r="Z396" s="151"/>
      <c r="AA396" s="151"/>
      <c r="AB396" s="151"/>
      <c r="AC396" s="151"/>
      <c r="AD396" s="151"/>
      <c r="AE396" s="151"/>
      <c r="AF396" s="151"/>
      <c r="AG396" s="151" t="s">
        <v>240</v>
      </c>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1" x14ac:dyDescent="0.25">
      <c r="A397" s="158"/>
      <c r="B397" s="159"/>
      <c r="C397" s="188" t="s">
        <v>1031</v>
      </c>
      <c r="D397" s="164"/>
      <c r="E397" s="165"/>
      <c r="F397" s="160"/>
      <c r="G397" s="160"/>
      <c r="H397" s="160"/>
      <c r="I397" s="160"/>
      <c r="J397" s="160"/>
      <c r="K397" s="160"/>
      <c r="L397" s="160"/>
      <c r="M397" s="160"/>
      <c r="N397" s="160"/>
      <c r="O397" s="160"/>
      <c r="P397" s="160"/>
      <c r="Q397" s="160"/>
      <c r="R397" s="160"/>
      <c r="S397" s="160"/>
      <c r="T397" s="160"/>
      <c r="U397" s="160"/>
      <c r="V397" s="160"/>
      <c r="W397" s="160"/>
      <c r="X397" s="160"/>
      <c r="Y397" s="151"/>
      <c r="Z397" s="151"/>
      <c r="AA397" s="151"/>
      <c r="AB397" s="151"/>
      <c r="AC397" s="151"/>
      <c r="AD397" s="151"/>
      <c r="AE397" s="151"/>
      <c r="AF397" s="151"/>
      <c r="AG397" s="151" t="s">
        <v>192</v>
      </c>
      <c r="AH397" s="151">
        <v>0</v>
      </c>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outlineLevel="1" x14ac:dyDescent="0.25">
      <c r="A398" s="158"/>
      <c r="B398" s="159"/>
      <c r="C398" s="188" t="s">
        <v>1176</v>
      </c>
      <c r="D398" s="164"/>
      <c r="E398" s="165">
        <v>3.5</v>
      </c>
      <c r="F398" s="160"/>
      <c r="G398" s="160"/>
      <c r="H398" s="160"/>
      <c r="I398" s="160"/>
      <c r="J398" s="160"/>
      <c r="K398" s="160"/>
      <c r="L398" s="160"/>
      <c r="M398" s="160"/>
      <c r="N398" s="160"/>
      <c r="O398" s="160"/>
      <c r="P398" s="160"/>
      <c r="Q398" s="160"/>
      <c r="R398" s="160"/>
      <c r="S398" s="160"/>
      <c r="T398" s="160"/>
      <c r="U398" s="160"/>
      <c r="V398" s="160"/>
      <c r="W398" s="160"/>
      <c r="X398" s="160"/>
      <c r="Y398" s="151"/>
      <c r="Z398" s="151"/>
      <c r="AA398" s="151"/>
      <c r="AB398" s="151"/>
      <c r="AC398" s="151"/>
      <c r="AD398" s="151"/>
      <c r="AE398" s="151"/>
      <c r="AF398" s="151"/>
      <c r="AG398" s="151" t="s">
        <v>192</v>
      </c>
      <c r="AH398" s="151">
        <v>0</v>
      </c>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row>
    <row r="399" spans="1:60" outlineLevel="1" x14ac:dyDescent="0.25">
      <c r="A399" s="158"/>
      <c r="B399" s="159"/>
      <c r="C399" s="188" t="s">
        <v>1177</v>
      </c>
      <c r="D399" s="164"/>
      <c r="E399" s="165">
        <v>3.5</v>
      </c>
      <c r="F399" s="160"/>
      <c r="G399" s="160"/>
      <c r="H399" s="160"/>
      <c r="I399" s="160"/>
      <c r="J399" s="160"/>
      <c r="K399" s="160"/>
      <c r="L399" s="160"/>
      <c r="M399" s="160"/>
      <c r="N399" s="160"/>
      <c r="O399" s="160"/>
      <c r="P399" s="160"/>
      <c r="Q399" s="160"/>
      <c r="R399" s="160"/>
      <c r="S399" s="160"/>
      <c r="T399" s="160"/>
      <c r="U399" s="160"/>
      <c r="V399" s="160"/>
      <c r="W399" s="160"/>
      <c r="X399" s="160"/>
      <c r="Y399" s="151"/>
      <c r="Z399" s="151"/>
      <c r="AA399" s="151"/>
      <c r="AB399" s="151"/>
      <c r="AC399" s="151"/>
      <c r="AD399" s="151"/>
      <c r="AE399" s="151"/>
      <c r="AF399" s="151"/>
      <c r="AG399" s="151" t="s">
        <v>192</v>
      </c>
      <c r="AH399" s="151">
        <v>0</v>
      </c>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ht="20.399999999999999" outlineLevel="1" x14ac:dyDescent="0.25">
      <c r="A400" s="177">
        <v>50</v>
      </c>
      <c r="B400" s="178" t="s">
        <v>1221</v>
      </c>
      <c r="C400" s="187" t="s">
        <v>1222</v>
      </c>
      <c r="D400" s="179" t="s">
        <v>360</v>
      </c>
      <c r="E400" s="180">
        <v>10.199999999999999</v>
      </c>
      <c r="F400" s="181">
        <v>3234</v>
      </c>
      <c r="G400" s="182">
        <f>ROUND(E400*F400,2)</f>
        <v>32986.800000000003</v>
      </c>
      <c r="H400" s="181"/>
      <c r="I400" s="182">
        <f>ROUND(E400*H400,2)</f>
        <v>0</v>
      </c>
      <c r="J400" s="181"/>
      <c r="K400" s="182">
        <f>ROUND(E400*J400,2)</f>
        <v>0</v>
      </c>
      <c r="L400" s="182">
        <v>21</v>
      </c>
      <c r="M400" s="182">
        <f>G400*(1+L400/100)</f>
        <v>39914.028000000006</v>
      </c>
      <c r="N400" s="182">
        <v>1.6000000000000001E-4</v>
      </c>
      <c r="O400" s="182">
        <f>ROUND(E400*N400,2)</f>
        <v>0</v>
      </c>
      <c r="P400" s="182">
        <v>3.5749999999999997E-2</v>
      </c>
      <c r="Q400" s="182">
        <f>ROUND(E400*P400,2)</f>
        <v>0.36</v>
      </c>
      <c r="R400" s="182" t="s">
        <v>598</v>
      </c>
      <c r="S400" s="182" t="s">
        <v>185</v>
      </c>
      <c r="T400" s="183" t="s">
        <v>185</v>
      </c>
      <c r="U400" s="160">
        <v>0.36930000000000002</v>
      </c>
      <c r="V400" s="160">
        <f>ROUND(E400*U400,2)</f>
        <v>3.77</v>
      </c>
      <c r="W400" s="160"/>
      <c r="X400" s="160" t="s">
        <v>239</v>
      </c>
      <c r="Y400" s="151"/>
      <c r="Z400" s="151"/>
      <c r="AA400" s="151"/>
      <c r="AB400" s="151"/>
      <c r="AC400" s="151"/>
      <c r="AD400" s="151"/>
      <c r="AE400" s="151"/>
      <c r="AF400" s="151"/>
      <c r="AG400" s="151" t="s">
        <v>240</v>
      </c>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outlineLevel="1" x14ac:dyDescent="0.25">
      <c r="A401" s="158"/>
      <c r="B401" s="159"/>
      <c r="C401" s="188" t="s">
        <v>1031</v>
      </c>
      <c r="D401" s="164"/>
      <c r="E401" s="165"/>
      <c r="F401" s="160"/>
      <c r="G401" s="160"/>
      <c r="H401" s="160"/>
      <c r="I401" s="160"/>
      <c r="J401" s="160"/>
      <c r="K401" s="160"/>
      <c r="L401" s="160"/>
      <c r="M401" s="160"/>
      <c r="N401" s="160"/>
      <c r="O401" s="160"/>
      <c r="P401" s="160"/>
      <c r="Q401" s="160"/>
      <c r="R401" s="160"/>
      <c r="S401" s="160"/>
      <c r="T401" s="160"/>
      <c r="U401" s="160"/>
      <c r="V401" s="160"/>
      <c r="W401" s="160"/>
      <c r="X401" s="160"/>
      <c r="Y401" s="151"/>
      <c r="Z401" s="151"/>
      <c r="AA401" s="151"/>
      <c r="AB401" s="151"/>
      <c r="AC401" s="151"/>
      <c r="AD401" s="151"/>
      <c r="AE401" s="151"/>
      <c r="AF401" s="151"/>
      <c r="AG401" s="151" t="s">
        <v>192</v>
      </c>
      <c r="AH401" s="151">
        <v>0</v>
      </c>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1" x14ac:dyDescent="0.25">
      <c r="A402" s="158"/>
      <c r="B402" s="159"/>
      <c r="C402" s="188" t="s">
        <v>1178</v>
      </c>
      <c r="D402" s="164"/>
      <c r="E402" s="165">
        <v>5.0999999999999996</v>
      </c>
      <c r="F402" s="160"/>
      <c r="G402" s="160"/>
      <c r="H402" s="160"/>
      <c r="I402" s="160"/>
      <c r="J402" s="160"/>
      <c r="K402" s="160"/>
      <c r="L402" s="160"/>
      <c r="M402" s="160"/>
      <c r="N402" s="160"/>
      <c r="O402" s="160"/>
      <c r="P402" s="160"/>
      <c r="Q402" s="160"/>
      <c r="R402" s="160"/>
      <c r="S402" s="160"/>
      <c r="T402" s="160"/>
      <c r="U402" s="160"/>
      <c r="V402" s="160"/>
      <c r="W402" s="160"/>
      <c r="X402" s="160"/>
      <c r="Y402" s="151"/>
      <c r="Z402" s="151"/>
      <c r="AA402" s="151"/>
      <c r="AB402" s="151"/>
      <c r="AC402" s="151"/>
      <c r="AD402" s="151"/>
      <c r="AE402" s="151"/>
      <c r="AF402" s="151"/>
      <c r="AG402" s="151" t="s">
        <v>192</v>
      </c>
      <c r="AH402" s="151">
        <v>0</v>
      </c>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1" x14ac:dyDescent="0.25">
      <c r="A403" s="158"/>
      <c r="B403" s="159"/>
      <c r="C403" s="188" t="s">
        <v>1179</v>
      </c>
      <c r="D403" s="164"/>
      <c r="E403" s="165">
        <v>5.0999999999999996</v>
      </c>
      <c r="F403" s="160"/>
      <c r="G403" s="160"/>
      <c r="H403" s="160"/>
      <c r="I403" s="160"/>
      <c r="J403" s="160"/>
      <c r="K403" s="160"/>
      <c r="L403" s="160"/>
      <c r="M403" s="160"/>
      <c r="N403" s="160"/>
      <c r="O403" s="160"/>
      <c r="P403" s="160"/>
      <c r="Q403" s="160"/>
      <c r="R403" s="160"/>
      <c r="S403" s="160"/>
      <c r="T403" s="160"/>
      <c r="U403" s="160"/>
      <c r="V403" s="160"/>
      <c r="W403" s="160"/>
      <c r="X403" s="160"/>
      <c r="Y403" s="151"/>
      <c r="Z403" s="151"/>
      <c r="AA403" s="151"/>
      <c r="AB403" s="151"/>
      <c r="AC403" s="151"/>
      <c r="AD403" s="151"/>
      <c r="AE403" s="151"/>
      <c r="AF403" s="151"/>
      <c r="AG403" s="151" t="s">
        <v>192</v>
      </c>
      <c r="AH403" s="151">
        <v>0</v>
      </c>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ht="20.399999999999999" outlineLevel="1" x14ac:dyDescent="0.25">
      <c r="A404" s="177">
        <v>51</v>
      </c>
      <c r="B404" s="178" t="s">
        <v>668</v>
      </c>
      <c r="C404" s="187" t="s">
        <v>669</v>
      </c>
      <c r="D404" s="179" t="s">
        <v>255</v>
      </c>
      <c r="E404" s="180">
        <v>5</v>
      </c>
      <c r="F404" s="181">
        <v>7980</v>
      </c>
      <c r="G404" s="182">
        <f>ROUND(E404*F404,2)</f>
        <v>39900</v>
      </c>
      <c r="H404" s="181"/>
      <c r="I404" s="182">
        <f>ROUND(E404*H404,2)</f>
        <v>0</v>
      </c>
      <c r="J404" s="181"/>
      <c r="K404" s="182">
        <f>ROUND(E404*J404,2)</f>
        <v>0</v>
      </c>
      <c r="L404" s="182">
        <v>21</v>
      </c>
      <c r="M404" s="182">
        <f>G404*(1+L404/100)</f>
        <v>48279</v>
      </c>
      <c r="N404" s="182">
        <v>7.6999999999999996E-4</v>
      </c>
      <c r="O404" s="182">
        <f>ROUND(E404*N404,2)</f>
        <v>0</v>
      </c>
      <c r="P404" s="182">
        <v>0</v>
      </c>
      <c r="Q404" s="182">
        <f>ROUND(E404*P404,2)</f>
        <v>0</v>
      </c>
      <c r="R404" s="182" t="s">
        <v>598</v>
      </c>
      <c r="S404" s="182" t="s">
        <v>185</v>
      </c>
      <c r="T404" s="183" t="s">
        <v>185</v>
      </c>
      <c r="U404" s="160">
        <v>5.8710000000000004</v>
      </c>
      <c r="V404" s="160">
        <f>ROUND(E404*U404,2)</f>
        <v>29.36</v>
      </c>
      <c r="W404" s="160"/>
      <c r="X404" s="160" t="s">
        <v>239</v>
      </c>
      <c r="Y404" s="151"/>
      <c r="Z404" s="151"/>
      <c r="AA404" s="151"/>
      <c r="AB404" s="151"/>
      <c r="AC404" s="151"/>
      <c r="AD404" s="151"/>
      <c r="AE404" s="151"/>
      <c r="AF404" s="151"/>
      <c r="AG404" s="151" t="s">
        <v>240</v>
      </c>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outlineLevel="1" x14ac:dyDescent="0.25">
      <c r="A405" s="158"/>
      <c r="B405" s="159"/>
      <c r="C405" s="188" t="s">
        <v>670</v>
      </c>
      <c r="D405" s="164"/>
      <c r="E405" s="165"/>
      <c r="F405" s="160"/>
      <c r="G405" s="160"/>
      <c r="H405" s="160"/>
      <c r="I405" s="160"/>
      <c r="J405" s="160"/>
      <c r="K405" s="160"/>
      <c r="L405" s="160"/>
      <c r="M405" s="160"/>
      <c r="N405" s="160"/>
      <c r="O405" s="160"/>
      <c r="P405" s="160"/>
      <c r="Q405" s="160"/>
      <c r="R405" s="160"/>
      <c r="S405" s="160"/>
      <c r="T405" s="160"/>
      <c r="U405" s="160"/>
      <c r="V405" s="160"/>
      <c r="W405" s="160"/>
      <c r="X405" s="160"/>
      <c r="Y405" s="151"/>
      <c r="Z405" s="151"/>
      <c r="AA405" s="151"/>
      <c r="AB405" s="151"/>
      <c r="AC405" s="151"/>
      <c r="AD405" s="151"/>
      <c r="AE405" s="151"/>
      <c r="AF405" s="151"/>
      <c r="AG405" s="151" t="s">
        <v>192</v>
      </c>
      <c r="AH405" s="151">
        <v>0</v>
      </c>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outlineLevel="1" x14ac:dyDescent="0.25">
      <c r="A406" s="158"/>
      <c r="B406" s="159"/>
      <c r="C406" s="188" t="s">
        <v>1031</v>
      </c>
      <c r="D406" s="164"/>
      <c r="E406" s="165"/>
      <c r="F406" s="160"/>
      <c r="G406" s="160"/>
      <c r="H406" s="160"/>
      <c r="I406" s="160"/>
      <c r="J406" s="160"/>
      <c r="K406" s="160"/>
      <c r="L406" s="160"/>
      <c r="M406" s="160"/>
      <c r="N406" s="160"/>
      <c r="O406" s="160"/>
      <c r="P406" s="160"/>
      <c r="Q406" s="160"/>
      <c r="R406" s="160"/>
      <c r="S406" s="160"/>
      <c r="T406" s="160"/>
      <c r="U406" s="160"/>
      <c r="V406" s="160"/>
      <c r="W406" s="160"/>
      <c r="X406" s="160"/>
      <c r="Y406" s="151"/>
      <c r="Z406" s="151"/>
      <c r="AA406" s="151"/>
      <c r="AB406" s="151"/>
      <c r="AC406" s="151"/>
      <c r="AD406" s="151"/>
      <c r="AE406" s="151"/>
      <c r="AF406" s="151"/>
      <c r="AG406" s="151" t="s">
        <v>192</v>
      </c>
      <c r="AH406" s="151">
        <v>0</v>
      </c>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row>
    <row r="407" spans="1:60" outlineLevel="1" x14ac:dyDescent="0.25">
      <c r="A407" s="158"/>
      <c r="B407" s="159"/>
      <c r="C407" s="188" t="s">
        <v>1223</v>
      </c>
      <c r="D407" s="164"/>
      <c r="E407" s="165">
        <v>1</v>
      </c>
      <c r="F407" s="160"/>
      <c r="G407" s="160"/>
      <c r="H407" s="160"/>
      <c r="I407" s="160"/>
      <c r="J407" s="160"/>
      <c r="K407" s="160"/>
      <c r="L407" s="160"/>
      <c r="M407" s="160"/>
      <c r="N407" s="160"/>
      <c r="O407" s="160"/>
      <c r="P407" s="160"/>
      <c r="Q407" s="160"/>
      <c r="R407" s="160"/>
      <c r="S407" s="160"/>
      <c r="T407" s="160"/>
      <c r="U407" s="160"/>
      <c r="V407" s="160"/>
      <c r="W407" s="160"/>
      <c r="X407" s="160"/>
      <c r="Y407" s="151"/>
      <c r="Z407" s="151"/>
      <c r="AA407" s="151"/>
      <c r="AB407" s="151"/>
      <c r="AC407" s="151"/>
      <c r="AD407" s="151"/>
      <c r="AE407" s="151"/>
      <c r="AF407" s="151"/>
      <c r="AG407" s="151" t="s">
        <v>192</v>
      </c>
      <c r="AH407" s="151">
        <v>0</v>
      </c>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1" x14ac:dyDescent="0.25">
      <c r="A408" s="158"/>
      <c r="B408" s="159"/>
      <c r="C408" s="188" t="s">
        <v>1224</v>
      </c>
      <c r="D408" s="164"/>
      <c r="E408" s="165">
        <v>1</v>
      </c>
      <c r="F408" s="160"/>
      <c r="G408" s="160"/>
      <c r="H408" s="160"/>
      <c r="I408" s="160"/>
      <c r="J408" s="160"/>
      <c r="K408" s="160"/>
      <c r="L408" s="160"/>
      <c r="M408" s="160"/>
      <c r="N408" s="160"/>
      <c r="O408" s="160"/>
      <c r="P408" s="160"/>
      <c r="Q408" s="160"/>
      <c r="R408" s="160"/>
      <c r="S408" s="160"/>
      <c r="T408" s="160"/>
      <c r="U408" s="160"/>
      <c r="V408" s="160"/>
      <c r="W408" s="160"/>
      <c r="X408" s="160"/>
      <c r="Y408" s="151"/>
      <c r="Z408" s="151"/>
      <c r="AA408" s="151"/>
      <c r="AB408" s="151"/>
      <c r="AC408" s="151"/>
      <c r="AD408" s="151"/>
      <c r="AE408" s="151"/>
      <c r="AF408" s="151"/>
      <c r="AG408" s="151" t="s">
        <v>192</v>
      </c>
      <c r="AH408" s="151">
        <v>0</v>
      </c>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outlineLevel="1" x14ac:dyDescent="0.25">
      <c r="A409" s="158"/>
      <c r="B409" s="159"/>
      <c r="C409" s="188" t="s">
        <v>1225</v>
      </c>
      <c r="D409" s="164"/>
      <c r="E409" s="165">
        <v>1</v>
      </c>
      <c r="F409" s="160"/>
      <c r="G409" s="160"/>
      <c r="H409" s="160"/>
      <c r="I409" s="160"/>
      <c r="J409" s="160"/>
      <c r="K409" s="160"/>
      <c r="L409" s="160"/>
      <c r="M409" s="160"/>
      <c r="N409" s="160"/>
      <c r="O409" s="160"/>
      <c r="P409" s="160"/>
      <c r="Q409" s="160"/>
      <c r="R409" s="160"/>
      <c r="S409" s="160"/>
      <c r="T409" s="160"/>
      <c r="U409" s="160"/>
      <c r="V409" s="160"/>
      <c r="W409" s="160"/>
      <c r="X409" s="160"/>
      <c r="Y409" s="151"/>
      <c r="Z409" s="151"/>
      <c r="AA409" s="151"/>
      <c r="AB409" s="151"/>
      <c r="AC409" s="151"/>
      <c r="AD409" s="151"/>
      <c r="AE409" s="151"/>
      <c r="AF409" s="151"/>
      <c r="AG409" s="151" t="s">
        <v>192</v>
      </c>
      <c r="AH409" s="151">
        <v>0</v>
      </c>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row>
    <row r="410" spans="1:60" outlineLevel="1" x14ac:dyDescent="0.25">
      <c r="A410" s="158"/>
      <c r="B410" s="159"/>
      <c r="C410" s="188" t="s">
        <v>1226</v>
      </c>
      <c r="D410" s="164"/>
      <c r="E410" s="165">
        <v>1</v>
      </c>
      <c r="F410" s="160"/>
      <c r="G410" s="160"/>
      <c r="H410" s="160"/>
      <c r="I410" s="160"/>
      <c r="J410" s="160"/>
      <c r="K410" s="160"/>
      <c r="L410" s="160"/>
      <c r="M410" s="160"/>
      <c r="N410" s="160"/>
      <c r="O410" s="160"/>
      <c r="P410" s="160"/>
      <c r="Q410" s="160"/>
      <c r="R410" s="160"/>
      <c r="S410" s="160"/>
      <c r="T410" s="160"/>
      <c r="U410" s="160"/>
      <c r="V410" s="160"/>
      <c r="W410" s="160"/>
      <c r="X410" s="160"/>
      <c r="Y410" s="151"/>
      <c r="Z410" s="151"/>
      <c r="AA410" s="151"/>
      <c r="AB410" s="151"/>
      <c r="AC410" s="151"/>
      <c r="AD410" s="151"/>
      <c r="AE410" s="151"/>
      <c r="AF410" s="151"/>
      <c r="AG410" s="151" t="s">
        <v>192</v>
      </c>
      <c r="AH410" s="151">
        <v>0</v>
      </c>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outlineLevel="1" x14ac:dyDescent="0.25">
      <c r="A411" s="158"/>
      <c r="B411" s="159"/>
      <c r="C411" s="188" t="s">
        <v>1227</v>
      </c>
      <c r="D411" s="164"/>
      <c r="E411" s="165">
        <v>1</v>
      </c>
      <c r="F411" s="160"/>
      <c r="G411" s="160"/>
      <c r="H411" s="160"/>
      <c r="I411" s="160"/>
      <c r="J411" s="160"/>
      <c r="K411" s="160"/>
      <c r="L411" s="160"/>
      <c r="M411" s="160"/>
      <c r="N411" s="160"/>
      <c r="O411" s="160"/>
      <c r="P411" s="160"/>
      <c r="Q411" s="160"/>
      <c r="R411" s="160"/>
      <c r="S411" s="160"/>
      <c r="T411" s="160"/>
      <c r="U411" s="160"/>
      <c r="V411" s="160"/>
      <c r="W411" s="160"/>
      <c r="X411" s="160"/>
      <c r="Y411" s="151"/>
      <c r="Z411" s="151"/>
      <c r="AA411" s="151"/>
      <c r="AB411" s="151"/>
      <c r="AC411" s="151"/>
      <c r="AD411" s="151"/>
      <c r="AE411" s="151"/>
      <c r="AF411" s="151"/>
      <c r="AG411" s="151" t="s">
        <v>192</v>
      </c>
      <c r="AH411" s="151">
        <v>0</v>
      </c>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1" x14ac:dyDescent="0.25">
      <c r="A412" s="177">
        <v>52</v>
      </c>
      <c r="B412" s="178" t="s">
        <v>674</v>
      </c>
      <c r="C412" s="187" t="s">
        <v>675</v>
      </c>
      <c r="D412" s="179" t="s">
        <v>276</v>
      </c>
      <c r="E412" s="180">
        <v>3.7104499999999998</v>
      </c>
      <c r="F412" s="181">
        <v>2166</v>
      </c>
      <c r="G412" s="182">
        <f>ROUND(E412*F412,2)</f>
        <v>8036.83</v>
      </c>
      <c r="H412" s="181"/>
      <c r="I412" s="182">
        <f>ROUND(E412*H412,2)</f>
        <v>0</v>
      </c>
      <c r="J412" s="181"/>
      <c r="K412" s="182">
        <f>ROUND(E412*J412,2)</f>
        <v>0</v>
      </c>
      <c r="L412" s="182">
        <v>21</v>
      </c>
      <c r="M412" s="182">
        <f>G412*(1+L412/100)</f>
        <v>9724.5643</v>
      </c>
      <c r="N412" s="182">
        <v>3.1099999999999999E-3</v>
      </c>
      <c r="O412" s="182">
        <f>ROUND(E412*N412,2)</f>
        <v>0.01</v>
      </c>
      <c r="P412" s="182">
        <v>0</v>
      </c>
      <c r="Q412" s="182">
        <f>ROUND(E412*P412,2)</f>
        <v>0</v>
      </c>
      <c r="R412" s="182" t="s">
        <v>598</v>
      </c>
      <c r="S412" s="182" t="s">
        <v>185</v>
      </c>
      <c r="T412" s="183" t="s">
        <v>185</v>
      </c>
      <c r="U412" s="160">
        <v>0</v>
      </c>
      <c r="V412" s="160">
        <f>ROUND(E412*U412,2)</f>
        <v>0</v>
      </c>
      <c r="W412" s="160"/>
      <c r="X412" s="160" t="s">
        <v>239</v>
      </c>
      <c r="Y412" s="151"/>
      <c r="Z412" s="151"/>
      <c r="AA412" s="151"/>
      <c r="AB412" s="151"/>
      <c r="AC412" s="151"/>
      <c r="AD412" s="151"/>
      <c r="AE412" s="151"/>
      <c r="AF412" s="151"/>
      <c r="AG412" s="151" t="s">
        <v>240</v>
      </c>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outlineLevel="1" x14ac:dyDescent="0.25">
      <c r="A413" s="158"/>
      <c r="B413" s="159"/>
      <c r="C413" s="188" t="s">
        <v>1182</v>
      </c>
      <c r="D413" s="164"/>
      <c r="E413" s="165"/>
      <c r="F413" s="160"/>
      <c r="G413" s="160"/>
      <c r="H413" s="160"/>
      <c r="I413" s="160"/>
      <c r="J413" s="160"/>
      <c r="K413" s="160"/>
      <c r="L413" s="160"/>
      <c r="M413" s="160"/>
      <c r="N413" s="160"/>
      <c r="O413" s="160"/>
      <c r="P413" s="160"/>
      <c r="Q413" s="160"/>
      <c r="R413" s="160"/>
      <c r="S413" s="160"/>
      <c r="T413" s="160"/>
      <c r="U413" s="160"/>
      <c r="V413" s="160"/>
      <c r="W413" s="160"/>
      <c r="X413" s="160"/>
      <c r="Y413" s="151"/>
      <c r="Z413" s="151"/>
      <c r="AA413" s="151"/>
      <c r="AB413" s="151"/>
      <c r="AC413" s="151"/>
      <c r="AD413" s="151"/>
      <c r="AE413" s="151"/>
      <c r="AF413" s="151"/>
      <c r="AG413" s="151" t="s">
        <v>192</v>
      </c>
      <c r="AH413" s="151">
        <v>0</v>
      </c>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1" x14ac:dyDescent="0.25">
      <c r="A414" s="158"/>
      <c r="B414" s="159"/>
      <c r="C414" s="188" t="s">
        <v>1031</v>
      </c>
      <c r="D414" s="164"/>
      <c r="E414" s="165"/>
      <c r="F414" s="160"/>
      <c r="G414" s="160"/>
      <c r="H414" s="160"/>
      <c r="I414" s="160"/>
      <c r="J414" s="160"/>
      <c r="K414" s="160"/>
      <c r="L414" s="160"/>
      <c r="M414" s="160"/>
      <c r="N414" s="160"/>
      <c r="O414" s="160"/>
      <c r="P414" s="160"/>
      <c r="Q414" s="160"/>
      <c r="R414" s="160"/>
      <c r="S414" s="160"/>
      <c r="T414" s="160"/>
      <c r="U414" s="160"/>
      <c r="V414" s="160"/>
      <c r="W414" s="160"/>
      <c r="X414" s="160"/>
      <c r="Y414" s="151"/>
      <c r="Z414" s="151"/>
      <c r="AA414" s="151"/>
      <c r="AB414" s="151"/>
      <c r="AC414" s="151"/>
      <c r="AD414" s="151"/>
      <c r="AE414" s="151"/>
      <c r="AF414" s="151"/>
      <c r="AG414" s="151" t="s">
        <v>192</v>
      </c>
      <c r="AH414" s="151">
        <v>0</v>
      </c>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1" x14ac:dyDescent="0.25">
      <c r="A415" s="158"/>
      <c r="B415" s="159"/>
      <c r="C415" s="188" t="s">
        <v>1194</v>
      </c>
      <c r="D415" s="164"/>
      <c r="E415" s="165"/>
      <c r="F415" s="160"/>
      <c r="G415" s="160"/>
      <c r="H415" s="160"/>
      <c r="I415" s="160"/>
      <c r="J415" s="160"/>
      <c r="K415" s="160"/>
      <c r="L415" s="160"/>
      <c r="M415" s="160"/>
      <c r="N415" s="160"/>
      <c r="O415" s="160"/>
      <c r="P415" s="160"/>
      <c r="Q415" s="160"/>
      <c r="R415" s="160"/>
      <c r="S415" s="160"/>
      <c r="T415" s="160"/>
      <c r="U415" s="160"/>
      <c r="V415" s="160"/>
      <c r="W415" s="160"/>
      <c r="X415" s="160"/>
      <c r="Y415" s="151"/>
      <c r="Z415" s="151"/>
      <c r="AA415" s="151"/>
      <c r="AB415" s="151"/>
      <c r="AC415" s="151"/>
      <c r="AD415" s="151"/>
      <c r="AE415" s="151"/>
      <c r="AF415" s="151"/>
      <c r="AG415" s="151" t="s">
        <v>192</v>
      </c>
      <c r="AH415" s="151">
        <v>0</v>
      </c>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1" x14ac:dyDescent="0.25">
      <c r="A416" s="158"/>
      <c r="B416" s="159"/>
      <c r="C416" s="188" t="s">
        <v>1228</v>
      </c>
      <c r="D416" s="164"/>
      <c r="E416" s="165">
        <v>1.0430600000000001</v>
      </c>
      <c r="F416" s="160"/>
      <c r="G416" s="160"/>
      <c r="H416" s="160"/>
      <c r="I416" s="160"/>
      <c r="J416" s="160"/>
      <c r="K416" s="160"/>
      <c r="L416" s="160"/>
      <c r="M416" s="160"/>
      <c r="N416" s="160"/>
      <c r="O416" s="160"/>
      <c r="P416" s="160"/>
      <c r="Q416" s="160"/>
      <c r="R416" s="160"/>
      <c r="S416" s="160"/>
      <c r="T416" s="160"/>
      <c r="U416" s="160"/>
      <c r="V416" s="160"/>
      <c r="W416" s="160"/>
      <c r="X416" s="160"/>
      <c r="Y416" s="151"/>
      <c r="Z416" s="151"/>
      <c r="AA416" s="151"/>
      <c r="AB416" s="151"/>
      <c r="AC416" s="151"/>
      <c r="AD416" s="151"/>
      <c r="AE416" s="151"/>
      <c r="AF416" s="151"/>
      <c r="AG416" s="151" t="s">
        <v>192</v>
      </c>
      <c r="AH416" s="151">
        <v>0</v>
      </c>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outlineLevel="1" x14ac:dyDescent="0.25">
      <c r="A417" s="158"/>
      <c r="B417" s="159"/>
      <c r="C417" s="188" t="s">
        <v>1229</v>
      </c>
      <c r="D417" s="164"/>
      <c r="E417" s="165">
        <v>0.57023999999999997</v>
      </c>
      <c r="F417" s="160"/>
      <c r="G417" s="160"/>
      <c r="H417" s="160"/>
      <c r="I417" s="160"/>
      <c r="J417" s="160"/>
      <c r="K417" s="160"/>
      <c r="L417" s="160"/>
      <c r="M417" s="160"/>
      <c r="N417" s="160"/>
      <c r="O417" s="160"/>
      <c r="P417" s="160"/>
      <c r="Q417" s="160"/>
      <c r="R417" s="160"/>
      <c r="S417" s="160"/>
      <c r="T417" s="160"/>
      <c r="U417" s="160"/>
      <c r="V417" s="160"/>
      <c r="W417" s="160"/>
      <c r="X417" s="160"/>
      <c r="Y417" s="151"/>
      <c r="Z417" s="151"/>
      <c r="AA417" s="151"/>
      <c r="AB417" s="151"/>
      <c r="AC417" s="151"/>
      <c r="AD417" s="151"/>
      <c r="AE417" s="151"/>
      <c r="AF417" s="151"/>
      <c r="AG417" s="151" t="s">
        <v>192</v>
      </c>
      <c r="AH417" s="151">
        <v>0</v>
      </c>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row>
    <row r="418" spans="1:60" outlineLevel="1" x14ac:dyDescent="0.25">
      <c r="A418" s="158"/>
      <c r="B418" s="159"/>
      <c r="C418" s="188" t="s">
        <v>1230</v>
      </c>
      <c r="D418" s="164"/>
      <c r="E418" s="165">
        <v>0.55281999999999998</v>
      </c>
      <c r="F418" s="160"/>
      <c r="G418" s="160"/>
      <c r="H418" s="160"/>
      <c r="I418" s="160"/>
      <c r="J418" s="160"/>
      <c r="K418" s="160"/>
      <c r="L418" s="160"/>
      <c r="M418" s="160"/>
      <c r="N418" s="160"/>
      <c r="O418" s="160"/>
      <c r="P418" s="160"/>
      <c r="Q418" s="160"/>
      <c r="R418" s="160"/>
      <c r="S418" s="160"/>
      <c r="T418" s="160"/>
      <c r="U418" s="160"/>
      <c r="V418" s="160"/>
      <c r="W418" s="160"/>
      <c r="X418" s="160"/>
      <c r="Y418" s="151"/>
      <c r="Z418" s="151"/>
      <c r="AA418" s="151"/>
      <c r="AB418" s="151"/>
      <c r="AC418" s="151"/>
      <c r="AD418" s="151"/>
      <c r="AE418" s="151"/>
      <c r="AF418" s="151"/>
      <c r="AG418" s="151" t="s">
        <v>192</v>
      </c>
      <c r="AH418" s="151">
        <v>0</v>
      </c>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1" x14ac:dyDescent="0.25">
      <c r="A419" s="158"/>
      <c r="B419" s="159"/>
      <c r="C419" s="195" t="s">
        <v>400</v>
      </c>
      <c r="D419" s="193"/>
      <c r="E419" s="194">
        <v>2.1661199999999998</v>
      </c>
      <c r="F419" s="160"/>
      <c r="G419" s="160"/>
      <c r="H419" s="160"/>
      <c r="I419" s="160"/>
      <c r="J419" s="160"/>
      <c r="K419" s="160"/>
      <c r="L419" s="160"/>
      <c r="M419" s="160"/>
      <c r="N419" s="160"/>
      <c r="O419" s="160"/>
      <c r="P419" s="160"/>
      <c r="Q419" s="160"/>
      <c r="R419" s="160"/>
      <c r="S419" s="160"/>
      <c r="T419" s="160"/>
      <c r="U419" s="160"/>
      <c r="V419" s="160"/>
      <c r="W419" s="160"/>
      <c r="X419" s="160"/>
      <c r="Y419" s="151"/>
      <c r="Z419" s="151"/>
      <c r="AA419" s="151"/>
      <c r="AB419" s="151"/>
      <c r="AC419" s="151"/>
      <c r="AD419" s="151"/>
      <c r="AE419" s="151"/>
      <c r="AF419" s="151"/>
      <c r="AG419" s="151" t="s">
        <v>192</v>
      </c>
      <c r="AH419" s="151">
        <v>1</v>
      </c>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outlineLevel="1" x14ac:dyDescent="0.25">
      <c r="A420" s="158"/>
      <c r="B420" s="159"/>
      <c r="C420" s="188" t="s">
        <v>677</v>
      </c>
      <c r="D420" s="164"/>
      <c r="E420" s="165"/>
      <c r="F420" s="160"/>
      <c r="G420" s="160"/>
      <c r="H420" s="160"/>
      <c r="I420" s="160"/>
      <c r="J420" s="160"/>
      <c r="K420" s="160"/>
      <c r="L420" s="160"/>
      <c r="M420" s="160"/>
      <c r="N420" s="160"/>
      <c r="O420" s="160"/>
      <c r="P420" s="160"/>
      <c r="Q420" s="160"/>
      <c r="R420" s="160"/>
      <c r="S420" s="160"/>
      <c r="T420" s="160"/>
      <c r="U420" s="160"/>
      <c r="V420" s="160"/>
      <c r="W420" s="160"/>
      <c r="X420" s="160"/>
      <c r="Y420" s="151"/>
      <c r="Z420" s="151"/>
      <c r="AA420" s="151"/>
      <c r="AB420" s="151"/>
      <c r="AC420" s="151"/>
      <c r="AD420" s="151"/>
      <c r="AE420" s="151"/>
      <c r="AF420" s="151"/>
      <c r="AG420" s="151" t="s">
        <v>192</v>
      </c>
      <c r="AH420" s="151">
        <v>0</v>
      </c>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row>
    <row r="421" spans="1:60" outlineLevel="1" x14ac:dyDescent="0.25">
      <c r="A421" s="158"/>
      <c r="B421" s="159"/>
      <c r="C421" s="188" t="s">
        <v>1031</v>
      </c>
      <c r="D421" s="164"/>
      <c r="E421" s="165"/>
      <c r="F421" s="160"/>
      <c r="G421" s="160"/>
      <c r="H421" s="160"/>
      <c r="I421" s="160"/>
      <c r="J421" s="160"/>
      <c r="K421" s="160"/>
      <c r="L421" s="160"/>
      <c r="M421" s="160"/>
      <c r="N421" s="160"/>
      <c r="O421" s="160"/>
      <c r="P421" s="160"/>
      <c r="Q421" s="160"/>
      <c r="R421" s="160"/>
      <c r="S421" s="160"/>
      <c r="T421" s="160"/>
      <c r="U421" s="160"/>
      <c r="V421" s="160"/>
      <c r="W421" s="160"/>
      <c r="X421" s="160"/>
      <c r="Y421" s="151"/>
      <c r="Z421" s="151"/>
      <c r="AA421" s="151"/>
      <c r="AB421" s="151"/>
      <c r="AC421" s="151"/>
      <c r="AD421" s="151"/>
      <c r="AE421" s="151"/>
      <c r="AF421" s="151"/>
      <c r="AG421" s="151" t="s">
        <v>192</v>
      </c>
      <c r="AH421" s="151">
        <v>0</v>
      </c>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outlineLevel="1" x14ac:dyDescent="0.25">
      <c r="A422" s="158"/>
      <c r="B422" s="159"/>
      <c r="C422" s="188" t="s">
        <v>1231</v>
      </c>
      <c r="D422" s="164"/>
      <c r="E422" s="165">
        <v>0.25156000000000001</v>
      </c>
      <c r="F422" s="160"/>
      <c r="G422" s="160"/>
      <c r="H422" s="160"/>
      <c r="I422" s="160"/>
      <c r="J422" s="160"/>
      <c r="K422" s="160"/>
      <c r="L422" s="160"/>
      <c r="M422" s="160"/>
      <c r="N422" s="160"/>
      <c r="O422" s="160"/>
      <c r="P422" s="160"/>
      <c r="Q422" s="160"/>
      <c r="R422" s="160"/>
      <c r="S422" s="160"/>
      <c r="T422" s="160"/>
      <c r="U422" s="160"/>
      <c r="V422" s="160"/>
      <c r="W422" s="160"/>
      <c r="X422" s="160"/>
      <c r="Y422" s="151"/>
      <c r="Z422" s="151"/>
      <c r="AA422" s="151"/>
      <c r="AB422" s="151"/>
      <c r="AC422" s="151"/>
      <c r="AD422" s="151"/>
      <c r="AE422" s="151"/>
      <c r="AF422" s="151"/>
      <c r="AG422" s="151" t="s">
        <v>192</v>
      </c>
      <c r="AH422" s="151">
        <v>0</v>
      </c>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row>
    <row r="423" spans="1:60" outlineLevel="1" x14ac:dyDescent="0.25">
      <c r="A423" s="158"/>
      <c r="B423" s="159"/>
      <c r="C423" s="188" t="s">
        <v>1232</v>
      </c>
      <c r="D423" s="164"/>
      <c r="E423" s="165">
        <v>0.25156000000000001</v>
      </c>
      <c r="F423" s="160"/>
      <c r="G423" s="160"/>
      <c r="H423" s="160"/>
      <c r="I423" s="160"/>
      <c r="J423" s="160"/>
      <c r="K423" s="160"/>
      <c r="L423" s="160"/>
      <c r="M423" s="160"/>
      <c r="N423" s="160"/>
      <c r="O423" s="160"/>
      <c r="P423" s="160"/>
      <c r="Q423" s="160"/>
      <c r="R423" s="160"/>
      <c r="S423" s="160"/>
      <c r="T423" s="160"/>
      <c r="U423" s="160"/>
      <c r="V423" s="160"/>
      <c r="W423" s="160"/>
      <c r="X423" s="160"/>
      <c r="Y423" s="151"/>
      <c r="Z423" s="151"/>
      <c r="AA423" s="151"/>
      <c r="AB423" s="151"/>
      <c r="AC423" s="151"/>
      <c r="AD423" s="151"/>
      <c r="AE423" s="151"/>
      <c r="AF423" s="151"/>
      <c r="AG423" s="151" t="s">
        <v>192</v>
      </c>
      <c r="AH423" s="151">
        <v>0</v>
      </c>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1" x14ac:dyDescent="0.25">
      <c r="A424" s="158"/>
      <c r="B424" s="159"/>
      <c r="C424" s="188" t="s">
        <v>1233</v>
      </c>
      <c r="D424" s="164"/>
      <c r="E424" s="165">
        <v>0.36656</v>
      </c>
      <c r="F424" s="160"/>
      <c r="G424" s="160"/>
      <c r="H424" s="160"/>
      <c r="I424" s="160"/>
      <c r="J424" s="160"/>
      <c r="K424" s="160"/>
      <c r="L424" s="160"/>
      <c r="M424" s="160"/>
      <c r="N424" s="160"/>
      <c r="O424" s="160"/>
      <c r="P424" s="160"/>
      <c r="Q424" s="160"/>
      <c r="R424" s="160"/>
      <c r="S424" s="160"/>
      <c r="T424" s="160"/>
      <c r="U424" s="160"/>
      <c r="V424" s="160"/>
      <c r="W424" s="160"/>
      <c r="X424" s="160"/>
      <c r="Y424" s="151"/>
      <c r="Z424" s="151"/>
      <c r="AA424" s="151"/>
      <c r="AB424" s="151"/>
      <c r="AC424" s="151"/>
      <c r="AD424" s="151"/>
      <c r="AE424" s="151"/>
      <c r="AF424" s="151"/>
      <c r="AG424" s="151" t="s">
        <v>192</v>
      </c>
      <c r="AH424" s="151">
        <v>0</v>
      </c>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outlineLevel="1" x14ac:dyDescent="0.25">
      <c r="A425" s="158"/>
      <c r="B425" s="159"/>
      <c r="C425" s="188" t="s">
        <v>1234</v>
      </c>
      <c r="D425" s="164"/>
      <c r="E425" s="165">
        <v>0.36656</v>
      </c>
      <c r="F425" s="160"/>
      <c r="G425" s="160"/>
      <c r="H425" s="160"/>
      <c r="I425" s="160"/>
      <c r="J425" s="160"/>
      <c r="K425" s="160"/>
      <c r="L425" s="160"/>
      <c r="M425" s="160"/>
      <c r="N425" s="160"/>
      <c r="O425" s="160"/>
      <c r="P425" s="160"/>
      <c r="Q425" s="160"/>
      <c r="R425" s="160"/>
      <c r="S425" s="160"/>
      <c r="T425" s="160"/>
      <c r="U425" s="160"/>
      <c r="V425" s="160"/>
      <c r="W425" s="160"/>
      <c r="X425" s="160"/>
      <c r="Y425" s="151"/>
      <c r="Z425" s="151"/>
      <c r="AA425" s="151"/>
      <c r="AB425" s="151"/>
      <c r="AC425" s="151"/>
      <c r="AD425" s="151"/>
      <c r="AE425" s="151"/>
      <c r="AF425" s="151"/>
      <c r="AG425" s="151" t="s">
        <v>192</v>
      </c>
      <c r="AH425" s="151">
        <v>0</v>
      </c>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row>
    <row r="426" spans="1:60" outlineLevel="1" x14ac:dyDescent="0.25">
      <c r="A426" s="158"/>
      <c r="B426" s="159"/>
      <c r="C426" s="188" t="s">
        <v>1235</v>
      </c>
      <c r="D426" s="164"/>
      <c r="E426" s="165">
        <v>0.30808999999999997</v>
      </c>
      <c r="F426" s="160"/>
      <c r="G426" s="160"/>
      <c r="H426" s="160"/>
      <c r="I426" s="160"/>
      <c r="J426" s="160"/>
      <c r="K426" s="160"/>
      <c r="L426" s="160"/>
      <c r="M426" s="160"/>
      <c r="N426" s="160"/>
      <c r="O426" s="160"/>
      <c r="P426" s="160"/>
      <c r="Q426" s="160"/>
      <c r="R426" s="160"/>
      <c r="S426" s="160"/>
      <c r="T426" s="160"/>
      <c r="U426" s="160"/>
      <c r="V426" s="160"/>
      <c r="W426" s="160"/>
      <c r="X426" s="160"/>
      <c r="Y426" s="151"/>
      <c r="Z426" s="151"/>
      <c r="AA426" s="151"/>
      <c r="AB426" s="151"/>
      <c r="AC426" s="151"/>
      <c r="AD426" s="151"/>
      <c r="AE426" s="151"/>
      <c r="AF426" s="151"/>
      <c r="AG426" s="151" t="s">
        <v>192</v>
      </c>
      <c r="AH426" s="151">
        <v>0</v>
      </c>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row>
    <row r="427" spans="1:60" outlineLevel="1" x14ac:dyDescent="0.25">
      <c r="A427" s="158"/>
      <c r="B427" s="159"/>
      <c r="C427" s="195" t="s">
        <v>400</v>
      </c>
      <c r="D427" s="193"/>
      <c r="E427" s="194">
        <v>1.54434</v>
      </c>
      <c r="F427" s="160"/>
      <c r="G427" s="160"/>
      <c r="H427" s="160"/>
      <c r="I427" s="160"/>
      <c r="J427" s="160"/>
      <c r="K427" s="160"/>
      <c r="L427" s="160"/>
      <c r="M427" s="160"/>
      <c r="N427" s="160"/>
      <c r="O427" s="160"/>
      <c r="P427" s="160"/>
      <c r="Q427" s="160"/>
      <c r="R427" s="160"/>
      <c r="S427" s="160"/>
      <c r="T427" s="160"/>
      <c r="U427" s="160"/>
      <c r="V427" s="160"/>
      <c r="W427" s="160"/>
      <c r="X427" s="160"/>
      <c r="Y427" s="151"/>
      <c r="Z427" s="151"/>
      <c r="AA427" s="151"/>
      <c r="AB427" s="151"/>
      <c r="AC427" s="151"/>
      <c r="AD427" s="151"/>
      <c r="AE427" s="151"/>
      <c r="AF427" s="151"/>
      <c r="AG427" s="151" t="s">
        <v>192</v>
      </c>
      <c r="AH427" s="151">
        <v>1</v>
      </c>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ht="20.399999999999999" outlineLevel="1" x14ac:dyDescent="0.25">
      <c r="A428" s="177">
        <v>53</v>
      </c>
      <c r="B428" s="178" t="s">
        <v>681</v>
      </c>
      <c r="C428" s="187" t="s">
        <v>682</v>
      </c>
      <c r="D428" s="179" t="s">
        <v>276</v>
      </c>
      <c r="E428" s="180">
        <v>4.5904499999999997</v>
      </c>
      <c r="F428" s="181">
        <v>1968</v>
      </c>
      <c r="G428" s="182">
        <f>ROUND(E428*F428,2)</f>
        <v>9034.01</v>
      </c>
      <c r="H428" s="181"/>
      <c r="I428" s="182">
        <f>ROUND(E428*H428,2)</f>
        <v>0</v>
      </c>
      <c r="J428" s="181"/>
      <c r="K428" s="182">
        <f>ROUND(E428*J428,2)</f>
        <v>0</v>
      </c>
      <c r="L428" s="182">
        <v>21</v>
      </c>
      <c r="M428" s="182">
        <f>G428*(1+L428/100)</f>
        <v>10931.152099999999</v>
      </c>
      <c r="N428" s="182">
        <v>1.21E-2</v>
      </c>
      <c r="O428" s="182">
        <f>ROUND(E428*N428,2)</f>
        <v>0.06</v>
      </c>
      <c r="P428" s="182">
        <v>0</v>
      </c>
      <c r="Q428" s="182">
        <f>ROUND(E428*P428,2)</f>
        <v>0</v>
      </c>
      <c r="R428" s="182" t="s">
        <v>598</v>
      </c>
      <c r="S428" s="182" t="s">
        <v>185</v>
      </c>
      <c r="T428" s="183" t="s">
        <v>185</v>
      </c>
      <c r="U428" s="160">
        <v>0</v>
      </c>
      <c r="V428" s="160">
        <f>ROUND(E428*U428,2)</f>
        <v>0</v>
      </c>
      <c r="W428" s="160"/>
      <c r="X428" s="160" t="s">
        <v>239</v>
      </c>
      <c r="Y428" s="151"/>
      <c r="Z428" s="151"/>
      <c r="AA428" s="151"/>
      <c r="AB428" s="151"/>
      <c r="AC428" s="151"/>
      <c r="AD428" s="151"/>
      <c r="AE428" s="151"/>
      <c r="AF428" s="151"/>
      <c r="AG428" s="151" t="s">
        <v>240</v>
      </c>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1" x14ac:dyDescent="0.25">
      <c r="A429" s="158"/>
      <c r="B429" s="159"/>
      <c r="C429" s="188" t="s">
        <v>1031</v>
      </c>
      <c r="D429" s="164"/>
      <c r="E429" s="165"/>
      <c r="F429" s="160"/>
      <c r="G429" s="160"/>
      <c r="H429" s="160"/>
      <c r="I429" s="160"/>
      <c r="J429" s="160"/>
      <c r="K429" s="160"/>
      <c r="L429" s="160"/>
      <c r="M429" s="160"/>
      <c r="N429" s="160"/>
      <c r="O429" s="160"/>
      <c r="P429" s="160"/>
      <c r="Q429" s="160"/>
      <c r="R429" s="160"/>
      <c r="S429" s="160"/>
      <c r="T429" s="160"/>
      <c r="U429" s="160"/>
      <c r="V429" s="160"/>
      <c r="W429" s="160"/>
      <c r="X429" s="160"/>
      <c r="Y429" s="151"/>
      <c r="Z429" s="151"/>
      <c r="AA429" s="151"/>
      <c r="AB429" s="151"/>
      <c r="AC429" s="151"/>
      <c r="AD429" s="151"/>
      <c r="AE429" s="151"/>
      <c r="AF429" s="151"/>
      <c r="AG429" s="151" t="s">
        <v>192</v>
      </c>
      <c r="AH429" s="151">
        <v>0</v>
      </c>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1" x14ac:dyDescent="0.25">
      <c r="A430" s="158"/>
      <c r="B430" s="159"/>
      <c r="C430" s="188" t="s">
        <v>1182</v>
      </c>
      <c r="D430" s="164"/>
      <c r="E430" s="165"/>
      <c r="F430" s="160"/>
      <c r="G430" s="160"/>
      <c r="H430" s="160"/>
      <c r="I430" s="160"/>
      <c r="J430" s="160"/>
      <c r="K430" s="160"/>
      <c r="L430" s="160"/>
      <c r="M430" s="160"/>
      <c r="N430" s="160"/>
      <c r="O430" s="160"/>
      <c r="P430" s="160"/>
      <c r="Q430" s="160"/>
      <c r="R430" s="160"/>
      <c r="S430" s="160"/>
      <c r="T430" s="160"/>
      <c r="U430" s="160"/>
      <c r="V430" s="160"/>
      <c r="W430" s="160"/>
      <c r="X430" s="160"/>
      <c r="Y430" s="151"/>
      <c r="Z430" s="151"/>
      <c r="AA430" s="151"/>
      <c r="AB430" s="151"/>
      <c r="AC430" s="151"/>
      <c r="AD430" s="151"/>
      <c r="AE430" s="151"/>
      <c r="AF430" s="151"/>
      <c r="AG430" s="151" t="s">
        <v>192</v>
      </c>
      <c r="AH430" s="151">
        <v>0</v>
      </c>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outlineLevel="1" x14ac:dyDescent="0.25">
      <c r="A431" s="158"/>
      <c r="B431" s="159"/>
      <c r="C431" s="188" t="s">
        <v>1194</v>
      </c>
      <c r="D431" s="164"/>
      <c r="E431" s="165"/>
      <c r="F431" s="160"/>
      <c r="G431" s="160"/>
      <c r="H431" s="160"/>
      <c r="I431" s="160"/>
      <c r="J431" s="160"/>
      <c r="K431" s="160"/>
      <c r="L431" s="160"/>
      <c r="M431" s="160"/>
      <c r="N431" s="160"/>
      <c r="O431" s="160"/>
      <c r="P431" s="160"/>
      <c r="Q431" s="160"/>
      <c r="R431" s="160"/>
      <c r="S431" s="160"/>
      <c r="T431" s="160"/>
      <c r="U431" s="160"/>
      <c r="V431" s="160"/>
      <c r="W431" s="160"/>
      <c r="X431" s="160"/>
      <c r="Y431" s="151"/>
      <c r="Z431" s="151"/>
      <c r="AA431" s="151"/>
      <c r="AB431" s="151"/>
      <c r="AC431" s="151"/>
      <c r="AD431" s="151"/>
      <c r="AE431" s="151"/>
      <c r="AF431" s="151"/>
      <c r="AG431" s="151" t="s">
        <v>192</v>
      </c>
      <c r="AH431" s="151">
        <v>0</v>
      </c>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outlineLevel="1" x14ac:dyDescent="0.25">
      <c r="A432" s="158"/>
      <c r="B432" s="159"/>
      <c r="C432" s="188" t="s">
        <v>1228</v>
      </c>
      <c r="D432" s="164"/>
      <c r="E432" s="165">
        <v>1.0430600000000001</v>
      </c>
      <c r="F432" s="160"/>
      <c r="G432" s="160"/>
      <c r="H432" s="160"/>
      <c r="I432" s="160"/>
      <c r="J432" s="160"/>
      <c r="K432" s="160"/>
      <c r="L432" s="160"/>
      <c r="M432" s="160"/>
      <c r="N432" s="160"/>
      <c r="O432" s="160"/>
      <c r="P432" s="160"/>
      <c r="Q432" s="160"/>
      <c r="R432" s="160"/>
      <c r="S432" s="160"/>
      <c r="T432" s="160"/>
      <c r="U432" s="160"/>
      <c r="V432" s="160"/>
      <c r="W432" s="160"/>
      <c r="X432" s="160"/>
      <c r="Y432" s="151"/>
      <c r="Z432" s="151"/>
      <c r="AA432" s="151"/>
      <c r="AB432" s="151"/>
      <c r="AC432" s="151"/>
      <c r="AD432" s="151"/>
      <c r="AE432" s="151"/>
      <c r="AF432" s="151"/>
      <c r="AG432" s="151" t="s">
        <v>192</v>
      </c>
      <c r="AH432" s="151">
        <v>0</v>
      </c>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outlineLevel="1" x14ac:dyDescent="0.25">
      <c r="A433" s="158"/>
      <c r="B433" s="159"/>
      <c r="C433" s="188" t="s">
        <v>1229</v>
      </c>
      <c r="D433" s="164"/>
      <c r="E433" s="165">
        <v>0.57023999999999997</v>
      </c>
      <c r="F433" s="160"/>
      <c r="G433" s="160"/>
      <c r="H433" s="160"/>
      <c r="I433" s="160"/>
      <c r="J433" s="160"/>
      <c r="K433" s="160"/>
      <c r="L433" s="160"/>
      <c r="M433" s="160"/>
      <c r="N433" s="160"/>
      <c r="O433" s="160"/>
      <c r="P433" s="160"/>
      <c r="Q433" s="160"/>
      <c r="R433" s="160"/>
      <c r="S433" s="160"/>
      <c r="T433" s="160"/>
      <c r="U433" s="160"/>
      <c r="V433" s="160"/>
      <c r="W433" s="160"/>
      <c r="X433" s="160"/>
      <c r="Y433" s="151"/>
      <c r="Z433" s="151"/>
      <c r="AA433" s="151"/>
      <c r="AB433" s="151"/>
      <c r="AC433" s="151"/>
      <c r="AD433" s="151"/>
      <c r="AE433" s="151"/>
      <c r="AF433" s="151"/>
      <c r="AG433" s="151" t="s">
        <v>192</v>
      </c>
      <c r="AH433" s="151">
        <v>0</v>
      </c>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row>
    <row r="434" spans="1:60" outlineLevel="1" x14ac:dyDescent="0.25">
      <c r="A434" s="158"/>
      <c r="B434" s="159"/>
      <c r="C434" s="188" t="s">
        <v>1230</v>
      </c>
      <c r="D434" s="164"/>
      <c r="E434" s="165">
        <v>0.55281999999999998</v>
      </c>
      <c r="F434" s="160"/>
      <c r="G434" s="160"/>
      <c r="H434" s="160"/>
      <c r="I434" s="160"/>
      <c r="J434" s="160"/>
      <c r="K434" s="160"/>
      <c r="L434" s="160"/>
      <c r="M434" s="160"/>
      <c r="N434" s="160"/>
      <c r="O434" s="160"/>
      <c r="P434" s="160"/>
      <c r="Q434" s="160"/>
      <c r="R434" s="160"/>
      <c r="S434" s="160"/>
      <c r="T434" s="160"/>
      <c r="U434" s="160"/>
      <c r="V434" s="160"/>
      <c r="W434" s="160"/>
      <c r="X434" s="160"/>
      <c r="Y434" s="151"/>
      <c r="Z434" s="151"/>
      <c r="AA434" s="151"/>
      <c r="AB434" s="151"/>
      <c r="AC434" s="151"/>
      <c r="AD434" s="151"/>
      <c r="AE434" s="151"/>
      <c r="AF434" s="151"/>
      <c r="AG434" s="151" t="s">
        <v>192</v>
      </c>
      <c r="AH434" s="151">
        <v>0</v>
      </c>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row>
    <row r="435" spans="1:60" outlineLevel="1" x14ac:dyDescent="0.25">
      <c r="A435" s="158"/>
      <c r="B435" s="159"/>
      <c r="C435" s="195" t="s">
        <v>400</v>
      </c>
      <c r="D435" s="193"/>
      <c r="E435" s="194">
        <v>2.1661199999999998</v>
      </c>
      <c r="F435" s="160"/>
      <c r="G435" s="160"/>
      <c r="H435" s="160"/>
      <c r="I435" s="160"/>
      <c r="J435" s="160"/>
      <c r="K435" s="160"/>
      <c r="L435" s="160"/>
      <c r="M435" s="160"/>
      <c r="N435" s="160"/>
      <c r="O435" s="160"/>
      <c r="P435" s="160"/>
      <c r="Q435" s="160"/>
      <c r="R435" s="160"/>
      <c r="S435" s="160"/>
      <c r="T435" s="160"/>
      <c r="U435" s="160"/>
      <c r="V435" s="160"/>
      <c r="W435" s="160"/>
      <c r="X435" s="160"/>
      <c r="Y435" s="151"/>
      <c r="Z435" s="151"/>
      <c r="AA435" s="151"/>
      <c r="AB435" s="151"/>
      <c r="AC435" s="151"/>
      <c r="AD435" s="151"/>
      <c r="AE435" s="151"/>
      <c r="AF435" s="151"/>
      <c r="AG435" s="151" t="s">
        <v>192</v>
      </c>
      <c r="AH435" s="151">
        <v>1</v>
      </c>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outlineLevel="1" x14ac:dyDescent="0.25">
      <c r="A436" s="158"/>
      <c r="B436" s="159"/>
      <c r="C436" s="188" t="s">
        <v>677</v>
      </c>
      <c r="D436" s="164"/>
      <c r="E436" s="165"/>
      <c r="F436" s="160"/>
      <c r="G436" s="160"/>
      <c r="H436" s="160"/>
      <c r="I436" s="160"/>
      <c r="J436" s="160"/>
      <c r="K436" s="160"/>
      <c r="L436" s="160"/>
      <c r="M436" s="160"/>
      <c r="N436" s="160"/>
      <c r="O436" s="160"/>
      <c r="P436" s="160"/>
      <c r="Q436" s="160"/>
      <c r="R436" s="160"/>
      <c r="S436" s="160"/>
      <c r="T436" s="160"/>
      <c r="U436" s="160"/>
      <c r="V436" s="160"/>
      <c r="W436" s="160"/>
      <c r="X436" s="160"/>
      <c r="Y436" s="151"/>
      <c r="Z436" s="151"/>
      <c r="AA436" s="151"/>
      <c r="AB436" s="151"/>
      <c r="AC436" s="151"/>
      <c r="AD436" s="151"/>
      <c r="AE436" s="151"/>
      <c r="AF436" s="151"/>
      <c r="AG436" s="151" t="s">
        <v>192</v>
      </c>
      <c r="AH436" s="151">
        <v>0</v>
      </c>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row>
    <row r="437" spans="1:60" outlineLevel="1" x14ac:dyDescent="0.25">
      <c r="A437" s="158"/>
      <c r="B437" s="159"/>
      <c r="C437" s="188" t="s">
        <v>1031</v>
      </c>
      <c r="D437" s="164"/>
      <c r="E437" s="165"/>
      <c r="F437" s="160"/>
      <c r="G437" s="160"/>
      <c r="H437" s="160"/>
      <c r="I437" s="160"/>
      <c r="J437" s="160"/>
      <c r="K437" s="160"/>
      <c r="L437" s="160"/>
      <c r="M437" s="160"/>
      <c r="N437" s="160"/>
      <c r="O437" s="160"/>
      <c r="P437" s="160"/>
      <c r="Q437" s="160"/>
      <c r="R437" s="160"/>
      <c r="S437" s="160"/>
      <c r="T437" s="160"/>
      <c r="U437" s="160"/>
      <c r="V437" s="160"/>
      <c r="W437" s="160"/>
      <c r="X437" s="160"/>
      <c r="Y437" s="151"/>
      <c r="Z437" s="151"/>
      <c r="AA437" s="151"/>
      <c r="AB437" s="151"/>
      <c r="AC437" s="151"/>
      <c r="AD437" s="151"/>
      <c r="AE437" s="151"/>
      <c r="AF437" s="151"/>
      <c r="AG437" s="151" t="s">
        <v>192</v>
      </c>
      <c r="AH437" s="151">
        <v>0</v>
      </c>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outlineLevel="1" x14ac:dyDescent="0.25">
      <c r="A438" s="158"/>
      <c r="B438" s="159"/>
      <c r="C438" s="188" t="s">
        <v>1231</v>
      </c>
      <c r="D438" s="164"/>
      <c r="E438" s="165">
        <v>0.25156000000000001</v>
      </c>
      <c r="F438" s="160"/>
      <c r="G438" s="160"/>
      <c r="H438" s="160"/>
      <c r="I438" s="160"/>
      <c r="J438" s="160"/>
      <c r="K438" s="160"/>
      <c r="L438" s="160"/>
      <c r="M438" s="160"/>
      <c r="N438" s="160"/>
      <c r="O438" s="160"/>
      <c r="P438" s="160"/>
      <c r="Q438" s="160"/>
      <c r="R438" s="160"/>
      <c r="S438" s="160"/>
      <c r="T438" s="160"/>
      <c r="U438" s="160"/>
      <c r="V438" s="160"/>
      <c r="W438" s="160"/>
      <c r="X438" s="160"/>
      <c r="Y438" s="151"/>
      <c r="Z438" s="151"/>
      <c r="AA438" s="151"/>
      <c r="AB438" s="151"/>
      <c r="AC438" s="151"/>
      <c r="AD438" s="151"/>
      <c r="AE438" s="151"/>
      <c r="AF438" s="151"/>
      <c r="AG438" s="151" t="s">
        <v>192</v>
      </c>
      <c r="AH438" s="151">
        <v>0</v>
      </c>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outlineLevel="1" x14ac:dyDescent="0.25">
      <c r="A439" s="158"/>
      <c r="B439" s="159"/>
      <c r="C439" s="188" t="s">
        <v>1232</v>
      </c>
      <c r="D439" s="164"/>
      <c r="E439" s="165">
        <v>0.25156000000000001</v>
      </c>
      <c r="F439" s="160"/>
      <c r="G439" s="160"/>
      <c r="H439" s="160"/>
      <c r="I439" s="160"/>
      <c r="J439" s="160"/>
      <c r="K439" s="160"/>
      <c r="L439" s="160"/>
      <c r="M439" s="160"/>
      <c r="N439" s="160"/>
      <c r="O439" s="160"/>
      <c r="P439" s="160"/>
      <c r="Q439" s="160"/>
      <c r="R439" s="160"/>
      <c r="S439" s="160"/>
      <c r="T439" s="160"/>
      <c r="U439" s="160"/>
      <c r="V439" s="160"/>
      <c r="W439" s="160"/>
      <c r="X439" s="160"/>
      <c r="Y439" s="151"/>
      <c r="Z439" s="151"/>
      <c r="AA439" s="151"/>
      <c r="AB439" s="151"/>
      <c r="AC439" s="151"/>
      <c r="AD439" s="151"/>
      <c r="AE439" s="151"/>
      <c r="AF439" s="151"/>
      <c r="AG439" s="151" t="s">
        <v>192</v>
      </c>
      <c r="AH439" s="151">
        <v>0</v>
      </c>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outlineLevel="1" x14ac:dyDescent="0.25">
      <c r="A440" s="158"/>
      <c r="B440" s="159"/>
      <c r="C440" s="188" t="s">
        <v>1233</v>
      </c>
      <c r="D440" s="164"/>
      <c r="E440" s="165">
        <v>0.36656</v>
      </c>
      <c r="F440" s="160"/>
      <c r="G440" s="160"/>
      <c r="H440" s="160"/>
      <c r="I440" s="160"/>
      <c r="J440" s="160"/>
      <c r="K440" s="160"/>
      <c r="L440" s="160"/>
      <c r="M440" s="160"/>
      <c r="N440" s="160"/>
      <c r="O440" s="160"/>
      <c r="P440" s="160"/>
      <c r="Q440" s="160"/>
      <c r="R440" s="160"/>
      <c r="S440" s="160"/>
      <c r="T440" s="160"/>
      <c r="U440" s="160"/>
      <c r="V440" s="160"/>
      <c r="W440" s="160"/>
      <c r="X440" s="160"/>
      <c r="Y440" s="151"/>
      <c r="Z440" s="151"/>
      <c r="AA440" s="151"/>
      <c r="AB440" s="151"/>
      <c r="AC440" s="151"/>
      <c r="AD440" s="151"/>
      <c r="AE440" s="151"/>
      <c r="AF440" s="151"/>
      <c r="AG440" s="151" t="s">
        <v>192</v>
      </c>
      <c r="AH440" s="151">
        <v>0</v>
      </c>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row>
    <row r="441" spans="1:60" outlineLevel="1" x14ac:dyDescent="0.25">
      <c r="A441" s="158"/>
      <c r="B441" s="159"/>
      <c r="C441" s="188" t="s">
        <v>1234</v>
      </c>
      <c r="D441" s="164"/>
      <c r="E441" s="165">
        <v>0.36656</v>
      </c>
      <c r="F441" s="160"/>
      <c r="G441" s="160"/>
      <c r="H441" s="160"/>
      <c r="I441" s="160"/>
      <c r="J441" s="160"/>
      <c r="K441" s="160"/>
      <c r="L441" s="160"/>
      <c r="M441" s="160"/>
      <c r="N441" s="160"/>
      <c r="O441" s="160"/>
      <c r="P441" s="160"/>
      <c r="Q441" s="160"/>
      <c r="R441" s="160"/>
      <c r="S441" s="160"/>
      <c r="T441" s="160"/>
      <c r="U441" s="160"/>
      <c r="V441" s="160"/>
      <c r="W441" s="160"/>
      <c r="X441" s="160"/>
      <c r="Y441" s="151"/>
      <c r="Z441" s="151"/>
      <c r="AA441" s="151"/>
      <c r="AB441" s="151"/>
      <c r="AC441" s="151"/>
      <c r="AD441" s="151"/>
      <c r="AE441" s="151"/>
      <c r="AF441" s="151"/>
      <c r="AG441" s="151" t="s">
        <v>192</v>
      </c>
      <c r="AH441" s="151">
        <v>0</v>
      </c>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row>
    <row r="442" spans="1:60" outlineLevel="1" x14ac:dyDescent="0.25">
      <c r="A442" s="158"/>
      <c r="B442" s="159"/>
      <c r="C442" s="188" t="s">
        <v>1235</v>
      </c>
      <c r="D442" s="164"/>
      <c r="E442" s="165">
        <v>0.30808999999999997</v>
      </c>
      <c r="F442" s="160"/>
      <c r="G442" s="160"/>
      <c r="H442" s="160"/>
      <c r="I442" s="160"/>
      <c r="J442" s="160"/>
      <c r="K442" s="160"/>
      <c r="L442" s="160"/>
      <c r="M442" s="160"/>
      <c r="N442" s="160"/>
      <c r="O442" s="160"/>
      <c r="P442" s="160"/>
      <c r="Q442" s="160"/>
      <c r="R442" s="160"/>
      <c r="S442" s="160"/>
      <c r="T442" s="160"/>
      <c r="U442" s="160"/>
      <c r="V442" s="160"/>
      <c r="W442" s="160"/>
      <c r="X442" s="160"/>
      <c r="Y442" s="151"/>
      <c r="Z442" s="151"/>
      <c r="AA442" s="151"/>
      <c r="AB442" s="151"/>
      <c r="AC442" s="151"/>
      <c r="AD442" s="151"/>
      <c r="AE442" s="151"/>
      <c r="AF442" s="151"/>
      <c r="AG442" s="151" t="s">
        <v>192</v>
      </c>
      <c r="AH442" s="151">
        <v>0</v>
      </c>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row>
    <row r="443" spans="1:60" outlineLevel="1" x14ac:dyDescent="0.25">
      <c r="A443" s="158"/>
      <c r="B443" s="159"/>
      <c r="C443" s="195" t="s">
        <v>400</v>
      </c>
      <c r="D443" s="193"/>
      <c r="E443" s="194">
        <v>1.54434</v>
      </c>
      <c r="F443" s="160"/>
      <c r="G443" s="160"/>
      <c r="H443" s="160"/>
      <c r="I443" s="160"/>
      <c r="J443" s="160"/>
      <c r="K443" s="160"/>
      <c r="L443" s="160"/>
      <c r="M443" s="160"/>
      <c r="N443" s="160"/>
      <c r="O443" s="160"/>
      <c r="P443" s="160"/>
      <c r="Q443" s="160"/>
      <c r="R443" s="160"/>
      <c r="S443" s="160"/>
      <c r="T443" s="160"/>
      <c r="U443" s="160"/>
      <c r="V443" s="160"/>
      <c r="W443" s="160"/>
      <c r="X443" s="160"/>
      <c r="Y443" s="151"/>
      <c r="Z443" s="151"/>
      <c r="AA443" s="151"/>
      <c r="AB443" s="151"/>
      <c r="AC443" s="151"/>
      <c r="AD443" s="151"/>
      <c r="AE443" s="151"/>
      <c r="AF443" s="151"/>
      <c r="AG443" s="151" t="s">
        <v>192</v>
      </c>
      <c r="AH443" s="151">
        <v>1</v>
      </c>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row>
    <row r="444" spans="1:60" outlineLevel="1" x14ac:dyDescent="0.25">
      <c r="A444" s="158"/>
      <c r="B444" s="159"/>
      <c r="C444" s="188" t="s">
        <v>1210</v>
      </c>
      <c r="D444" s="164"/>
      <c r="E444" s="165"/>
      <c r="F444" s="160"/>
      <c r="G444" s="160"/>
      <c r="H444" s="160"/>
      <c r="I444" s="160"/>
      <c r="J444" s="160"/>
      <c r="K444" s="160"/>
      <c r="L444" s="160"/>
      <c r="M444" s="160"/>
      <c r="N444" s="160"/>
      <c r="O444" s="160"/>
      <c r="P444" s="160"/>
      <c r="Q444" s="160"/>
      <c r="R444" s="160"/>
      <c r="S444" s="160"/>
      <c r="T444" s="160"/>
      <c r="U444" s="160"/>
      <c r="V444" s="160"/>
      <c r="W444" s="160"/>
      <c r="X444" s="160"/>
      <c r="Y444" s="151"/>
      <c r="Z444" s="151"/>
      <c r="AA444" s="151"/>
      <c r="AB444" s="151"/>
      <c r="AC444" s="151"/>
      <c r="AD444" s="151"/>
      <c r="AE444" s="151"/>
      <c r="AF444" s="151"/>
      <c r="AG444" s="151" t="s">
        <v>192</v>
      </c>
      <c r="AH444" s="151">
        <v>0</v>
      </c>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row>
    <row r="445" spans="1:60" outlineLevel="1" x14ac:dyDescent="0.25">
      <c r="A445" s="158"/>
      <c r="B445" s="159"/>
      <c r="C445" s="188" t="s">
        <v>1211</v>
      </c>
      <c r="D445" s="164"/>
      <c r="E445" s="165">
        <v>0.27500000000000002</v>
      </c>
      <c r="F445" s="160"/>
      <c r="G445" s="160"/>
      <c r="H445" s="160"/>
      <c r="I445" s="160"/>
      <c r="J445" s="160"/>
      <c r="K445" s="160"/>
      <c r="L445" s="160"/>
      <c r="M445" s="160"/>
      <c r="N445" s="160"/>
      <c r="O445" s="160"/>
      <c r="P445" s="160"/>
      <c r="Q445" s="160"/>
      <c r="R445" s="160"/>
      <c r="S445" s="160"/>
      <c r="T445" s="160"/>
      <c r="U445" s="160"/>
      <c r="V445" s="160"/>
      <c r="W445" s="160"/>
      <c r="X445" s="160"/>
      <c r="Y445" s="151"/>
      <c r="Z445" s="151"/>
      <c r="AA445" s="151"/>
      <c r="AB445" s="151"/>
      <c r="AC445" s="151"/>
      <c r="AD445" s="151"/>
      <c r="AE445" s="151"/>
      <c r="AF445" s="151"/>
      <c r="AG445" s="151" t="s">
        <v>192</v>
      </c>
      <c r="AH445" s="151">
        <v>0</v>
      </c>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row>
    <row r="446" spans="1:60" outlineLevel="1" x14ac:dyDescent="0.25">
      <c r="A446" s="158"/>
      <c r="B446" s="159"/>
      <c r="C446" s="188" t="s">
        <v>1212</v>
      </c>
      <c r="D446" s="164"/>
      <c r="E446" s="165">
        <v>0.13750000000000001</v>
      </c>
      <c r="F446" s="160"/>
      <c r="G446" s="160"/>
      <c r="H446" s="160"/>
      <c r="I446" s="160"/>
      <c r="J446" s="160"/>
      <c r="K446" s="160"/>
      <c r="L446" s="160"/>
      <c r="M446" s="160"/>
      <c r="N446" s="160"/>
      <c r="O446" s="160"/>
      <c r="P446" s="160"/>
      <c r="Q446" s="160"/>
      <c r="R446" s="160"/>
      <c r="S446" s="160"/>
      <c r="T446" s="160"/>
      <c r="U446" s="160"/>
      <c r="V446" s="160"/>
      <c r="W446" s="160"/>
      <c r="X446" s="160"/>
      <c r="Y446" s="151"/>
      <c r="Z446" s="151"/>
      <c r="AA446" s="151"/>
      <c r="AB446" s="151"/>
      <c r="AC446" s="151"/>
      <c r="AD446" s="151"/>
      <c r="AE446" s="151"/>
      <c r="AF446" s="151"/>
      <c r="AG446" s="151" t="s">
        <v>192</v>
      </c>
      <c r="AH446" s="151">
        <v>0</v>
      </c>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row>
    <row r="447" spans="1:60" outlineLevel="1" x14ac:dyDescent="0.25">
      <c r="A447" s="158"/>
      <c r="B447" s="159"/>
      <c r="C447" s="188" t="s">
        <v>1213</v>
      </c>
      <c r="D447" s="164"/>
      <c r="E447" s="165">
        <v>0.13750000000000001</v>
      </c>
      <c r="F447" s="160"/>
      <c r="G447" s="160"/>
      <c r="H447" s="160"/>
      <c r="I447" s="160"/>
      <c r="J447" s="160"/>
      <c r="K447" s="160"/>
      <c r="L447" s="160"/>
      <c r="M447" s="160"/>
      <c r="N447" s="160"/>
      <c r="O447" s="160"/>
      <c r="P447" s="160"/>
      <c r="Q447" s="160"/>
      <c r="R447" s="160"/>
      <c r="S447" s="160"/>
      <c r="T447" s="160"/>
      <c r="U447" s="160"/>
      <c r="V447" s="160"/>
      <c r="W447" s="160"/>
      <c r="X447" s="160"/>
      <c r="Y447" s="151"/>
      <c r="Z447" s="151"/>
      <c r="AA447" s="151"/>
      <c r="AB447" s="151"/>
      <c r="AC447" s="151"/>
      <c r="AD447" s="151"/>
      <c r="AE447" s="151"/>
      <c r="AF447" s="151"/>
      <c r="AG447" s="151" t="s">
        <v>192</v>
      </c>
      <c r="AH447" s="151">
        <v>0</v>
      </c>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row>
    <row r="448" spans="1:60" outlineLevel="1" x14ac:dyDescent="0.25">
      <c r="A448" s="158"/>
      <c r="B448" s="159"/>
      <c r="C448" s="188" t="s">
        <v>1214</v>
      </c>
      <c r="D448" s="164"/>
      <c r="E448" s="165">
        <v>0.33</v>
      </c>
      <c r="F448" s="160"/>
      <c r="G448" s="160"/>
      <c r="H448" s="160"/>
      <c r="I448" s="160"/>
      <c r="J448" s="160"/>
      <c r="K448" s="160"/>
      <c r="L448" s="160"/>
      <c r="M448" s="160"/>
      <c r="N448" s="160"/>
      <c r="O448" s="160"/>
      <c r="P448" s="160"/>
      <c r="Q448" s="160"/>
      <c r="R448" s="160"/>
      <c r="S448" s="160"/>
      <c r="T448" s="160"/>
      <c r="U448" s="160"/>
      <c r="V448" s="160"/>
      <c r="W448" s="160"/>
      <c r="X448" s="160"/>
      <c r="Y448" s="151"/>
      <c r="Z448" s="151"/>
      <c r="AA448" s="151"/>
      <c r="AB448" s="151"/>
      <c r="AC448" s="151"/>
      <c r="AD448" s="151"/>
      <c r="AE448" s="151"/>
      <c r="AF448" s="151"/>
      <c r="AG448" s="151" t="s">
        <v>192</v>
      </c>
      <c r="AH448" s="151">
        <v>0</v>
      </c>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row>
    <row r="449" spans="1:60" outlineLevel="1" x14ac:dyDescent="0.25">
      <c r="A449" s="158"/>
      <c r="B449" s="159"/>
      <c r="C449" s="195" t="s">
        <v>400</v>
      </c>
      <c r="D449" s="193"/>
      <c r="E449" s="194">
        <v>0.88</v>
      </c>
      <c r="F449" s="160"/>
      <c r="G449" s="160"/>
      <c r="H449" s="160"/>
      <c r="I449" s="160"/>
      <c r="J449" s="160"/>
      <c r="K449" s="160"/>
      <c r="L449" s="160"/>
      <c r="M449" s="160"/>
      <c r="N449" s="160"/>
      <c r="O449" s="160"/>
      <c r="P449" s="160"/>
      <c r="Q449" s="160"/>
      <c r="R449" s="160"/>
      <c r="S449" s="160"/>
      <c r="T449" s="160"/>
      <c r="U449" s="160"/>
      <c r="V449" s="160"/>
      <c r="W449" s="160"/>
      <c r="X449" s="160"/>
      <c r="Y449" s="151"/>
      <c r="Z449" s="151"/>
      <c r="AA449" s="151"/>
      <c r="AB449" s="151"/>
      <c r="AC449" s="151"/>
      <c r="AD449" s="151"/>
      <c r="AE449" s="151"/>
      <c r="AF449" s="151"/>
      <c r="AG449" s="151" t="s">
        <v>192</v>
      </c>
      <c r="AH449" s="151">
        <v>1</v>
      </c>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row>
    <row r="450" spans="1:60" ht="20.399999999999999" outlineLevel="1" x14ac:dyDescent="0.25">
      <c r="A450" s="177">
        <v>54</v>
      </c>
      <c r="B450" s="178" t="s">
        <v>1236</v>
      </c>
      <c r="C450" s="187" t="s">
        <v>685</v>
      </c>
      <c r="D450" s="179" t="s">
        <v>255</v>
      </c>
      <c r="E450" s="180">
        <v>18</v>
      </c>
      <c r="F450" s="181">
        <v>321.60000000000002</v>
      </c>
      <c r="G450" s="182">
        <f>ROUND(E450*F450,2)</f>
        <v>5788.8</v>
      </c>
      <c r="H450" s="181"/>
      <c r="I450" s="182">
        <f>ROUND(E450*H450,2)</f>
        <v>0</v>
      </c>
      <c r="J450" s="181"/>
      <c r="K450" s="182">
        <f>ROUND(E450*J450,2)</f>
        <v>0</v>
      </c>
      <c r="L450" s="182">
        <v>21</v>
      </c>
      <c r="M450" s="182">
        <f>G450*(1+L450/100)</f>
        <v>7004.4480000000003</v>
      </c>
      <c r="N450" s="182">
        <v>0</v>
      </c>
      <c r="O450" s="182">
        <f>ROUND(E450*N450,2)</f>
        <v>0</v>
      </c>
      <c r="P450" s="182">
        <v>0</v>
      </c>
      <c r="Q450" s="182">
        <f>ROUND(E450*P450,2)</f>
        <v>0</v>
      </c>
      <c r="R450" s="182"/>
      <c r="S450" s="182" t="s">
        <v>277</v>
      </c>
      <c r="T450" s="183" t="s">
        <v>186</v>
      </c>
      <c r="U450" s="160">
        <v>0</v>
      </c>
      <c r="V450" s="160">
        <f>ROUND(E450*U450,2)</f>
        <v>0</v>
      </c>
      <c r="W450" s="160"/>
      <c r="X450" s="160" t="s">
        <v>239</v>
      </c>
      <c r="Y450" s="151"/>
      <c r="Z450" s="151"/>
      <c r="AA450" s="151"/>
      <c r="AB450" s="151"/>
      <c r="AC450" s="151"/>
      <c r="AD450" s="151"/>
      <c r="AE450" s="151"/>
      <c r="AF450" s="151"/>
      <c r="AG450" s="151" t="s">
        <v>240</v>
      </c>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row>
    <row r="451" spans="1:60" outlineLevel="1" x14ac:dyDescent="0.25">
      <c r="A451" s="158"/>
      <c r="B451" s="159"/>
      <c r="C451" s="188" t="s">
        <v>1031</v>
      </c>
      <c r="D451" s="164"/>
      <c r="E451" s="165"/>
      <c r="F451" s="160"/>
      <c r="G451" s="160"/>
      <c r="H451" s="160"/>
      <c r="I451" s="160"/>
      <c r="J451" s="160"/>
      <c r="K451" s="160"/>
      <c r="L451" s="160"/>
      <c r="M451" s="160"/>
      <c r="N451" s="160"/>
      <c r="O451" s="160"/>
      <c r="P451" s="160"/>
      <c r="Q451" s="160"/>
      <c r="R451" s="160"/>
      <c r="S451" s="160"/>
      <c r="T451" s="160"/>
      <c r="U451" s="160"/>
      <c r="V451" s="160"/>
      <c r="W451" s="160"/>
      <c r="X451" s="160"/>
      <c r="Y451" s="151"/>
      <c r="Z451" s="151"/>
      <c r="AA451" s="151"/>
      <c r="AB451" s="151"/>
      <c r="AC451" s="151"/>
      <c r="AD451" s="151"/>
      <c r="AE451" s="151"/>
      <c r="AF451" s="151"/>
      <c r="AG451" s="151" t="s">
        <v>192</v>
      </c>
      <c r="AH451" s="151">
        <v>0</v>
      </c>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row>
    <row r="452" spans="1:60" outlineLevel="1" x14ac:dyDescent="0.25">
      <c r="A452" s="158"/>
      <c r="B452" s="159"/>
      <c r="C452" s="188" t="s">
        <v>1148</v>
      </c>
      <c r="D452" s="164"/>
      <c r="E452" s="165">
        <v>1</v>
      </c>
      <c r="F452" s="160"/>
      <c r="G452" s="160"/>
      <c r="H452" s="160"/>
      <c r="I452" s="160"/>
      <c r="J452" s="160"/>
      <c r="K452" s="160"/>
      <c r="L452" s="160"/>
      <c r="M452" s="160"/>
      <c r="N452" s="160"/>
      <c r="O452" s="160"/>
      <c r="P452" s="160"/>
      <c r="Q452" s="160"/>
      <c r="R452" s="160"/>
      <c r="S452" s="160"/>
      <c r="T452" s="160"/>
      <c r="U452" s="160"/>
      <c r="V452" s="160"/>
      <c r="W452" s="160"/>
      <c r="X452" s="160"/>
      <c r="Y452" s="151"/>
      <c r="Z452" s="151"/>
      <c r="AA452" s="151"/>
      <c r="AB452" s="151"/>
      <c r="AC452" s="151"/>
      <c r="AD452" s="151"/>
      <c r="AE452" s="151"/>
      <c r="AF452" s="151"/>
      <c r="AG452" s="151" t="s">
        <v>192</v>
      </c>
      <c r="AH452" s="151">
        <v>0</v>
      </c>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row>
    <row r="453" spans="1:60" outlineLevel="1" x14ac:dyDescent="0.25">
      <c r="A453" s="158"/>
      <c r="B453" s="159"/>
      <c r="C453" s="188" t="s">
        <v>1149</v>
      </c>
      <c r="D453" s="164"/>
      <c r="E453" s="165">
        <v>1</v>
      </c>
      <c r="F453" s="160"/>
      <c r="G453" s="160"/>
      <c r="H453" s="160"/>
      <c r="I453" s="160"/>
      <c r="J453" s="160"/>
      <c r="K453" s="160"/>
      <c r="L453" s="160"/>
      <c r="M453" s="160"/>
      <c r="N453" s="160"/>
      <c r="O453" s="160"/>
      <c r="P453" s="160"/>
      <c r="Q453" s="160"/>
      <c r="R453" s="160"/>
      <c r="S453" s="160"/>
      <c r="T453" s="160"/>
      <c r="U453" s="160"/>
      <c r="V453" s="160"/>
      <c r="W453" s="160"/>
      <c r="X453" s="160"/>
      <c r="Y453" s="151"/>
      <c r="Z453" s="151"/>
      <c r="AA453" s="151"/>
      <c r="AB453" s="151"/>
      <c r="AC453" s="151"/>
      <c r="AD453" s="151"/>
      <c r="AE453" s="151"/>
      <c r="AF453" s="151"/>
      <c r="AG453" s="151" t="s">
        <v>192</v>
      </c>
      <c r="AH453" s="151">
        <v>0</v>
      </c>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row>
    <row r="454" spans="1:60" outlineLevel="1" x14ac:dyDescent="0.25">
      <c r="A454" s="158"/>
      <c r="B454" s="159"/>
      <c r="C454" s="188" t="s">
        <v>1150</v>
      </c>
      <c r="D454" s="164"/>
      <c r="E454" s="165">
        <v>1</v>
      </c>
      <c r="F454" s="160"/>
      <c r="G454" s="160"/>
      <c r="H454" s="160"/>
      <c r="I454" s="160"/>
      <c r="J454" s="160"/>
      <c r="K454" s="160"/>
      <c r="L454" s="160"/>
      <c r="M454" s="160"/>
      <c r="N454" s="160"/>
      <c r="O454" s="160"/>
      <c r="P454" s="160"/>
      <c r="Q454" s="160"/>
      <c r="R454" s="160"/>
      <c r="S454" s="160"/>
      <c r="T454" s="160"/>
      <c r="U454" s="160"/>
      <c r="V454" s="160"/>
      <c r="W454" s="160"/>
      <c r="X454" s="160"/>
      <c r="Y454" s="151"/>
      <c r="Z454" s="151"/>
      <c r="AA454" s="151"/>
      <c r="AB454" s="151"/>
      <c r="AC454" s="151"/>
      <c r="AD454" s="151"/>
      <c r="AE454" s="151"/>
      <c r="AF454" s="151"/>
      <c r="AG454" s="151" t="s">
        <v>192</v>
      </c>
      <c r="AH454" s="151">
        <v>0</v>
      </c>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row>
    <row r="455" spans="1:60" outlineLevel="1" x14ac:dyDescent="0.25">
      <c r="A455" s="158"/>
      <c r="B455" s="159"/>
      <c r="C455" s="188" t="s">
        <v>1151</v>
      </c>
      <c r="D455" s="164"/>
      <c r="E455" s="165">
        <v>1</v>
      </c>
      <c r="F455" s="160"/>
      <c r="G455" s="160"/>
      <c r="H455" s="160"/>
      <c r="I455" s="160"/>
      <c r="J455" s="160"/>
      <c r="K455" s="160"/>
      <c r="L455" s="160"/>
      <c r="M455" s="160"/>
      <c r="N455" s="160"/>
      <c r="O455" s="160"/>
      <c r="P455" s="160"/>
      <c r="Q455" s="160"/>
      <c r="R455" s="160"/>
      <c r="S455" s="160"/>
      <c r="T455" s="160"/>
      <c r="U455" s="160"/>
      <c r="V455" s="160"/>
      <c r="W455" s="160"/>
      <c r="X455" s="160"/>
      <c r="Y455" s="151"/>
      <c r="Z455" s="151"/>
      <c r="AA455" s="151"/>
      <c r="AB455" s="151"/>
      <c r="AC455" s="151"/>
      <c r="AD455" s="151"/>
      <c r="AE455" s="151"/>
      <c r="AF455" s="151"/>
      <c r="AG455" s="151" t="s">
        <v>192</v>
      </c>
      <c r="AH455" s="151">
        <v>0</v>
      </c>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row>
    <row r="456" spans="1:60" outlineLevel="1" x14ac:dyDescent="0.25">
      <c r="A456" s="158"/>
      <c r="B456" s="159"/>
      <c r="C456" s="188" t="s">
        <v>1076</v>
      </c>
      <c r="D456" s="164"/>
      <c r="E456" s="165">
        <v>4</v>
      </c>
      <c r="F456" s="160"/>
      <c r="G456" s="160"/>
      <c r="H456" s="160"/>
      <c r="I456" s="160"/>
      <c r="J456" s="160"/>
      <c r="K456" s="160"/>
      <c r="L456" s="160"/>
      <c r="M456" s="160"/>
      <c r="N456" s="160"/>
      <c r="O456" s="160"/>
      <c r="P456" s="160"/>
      <c r="Q456" s="160"/>
      <c r="R456" s="160"/>
      <c r="S456" s="160"/>
      <c r="T456" s="160"/>
      <c r="U456" s="160"/>
      <c r="V456" s="160"/>
      <c r="W456" s="160"/>
      <c r="X456" s="160"/>
      <c r="Y456" s="151"/>
      <c r="Z456" s="151"/>
      <c r="AA456" s="151"/>
      <c r="AB456" s="151"/>
      <c r="AC456" s="151"/>
      <c r="AD456" s="151"/>
      <c r="AE456" s="151"/>
      <c r="AF456" s="151"/>
      <c r="AG456" s="151" t="s">
        <v>192</v>
      </c>
      <c r="AH456" s="151">
        <v>0</v>
      </c>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row>
    <row r="457" spans="1:60" outlineLevel="1" x14ac:dyDescent="0.25">
      <c r="A457" s="158"/>
      <c r="B457" s="159"/>
      <c r="C457" s="188" t="s">
        <v>1077</v>
      </c>
      <c r="D457" s="164"/>
      <c r="E457" s="165">
        <v>4</v>
      </c>
      <c r="F457" s="160"/>
      <c r="G457" s="160"/>
      <c r="H457" s="160"/>
      <c r="I457" s="160"/>
      <c r="J457" s="160"/>
      <c r="K457" s="160"/>
      <c r="L457" s="160"/>
      <c r="M457" s="160"/>
      <c r="N457" s="160"/>
      <c r="O457" s="160"/>
      <c r="P457" s="160"/>
      <c r="Q457" s="160"/>
      <c r="R457" s="160"/>
      <c r="S457" s="160"/>
      <c r="T457" s="160"/>
      <c r="U457" s="160"/>
      <c r="V457" s="160"/>
      <c r="W457" s="160"/>
      <c r="X457" s="160"/>
      <c r="Y457" s="151"/>
      <c r="Z457" s="151"/>
      <c r="AA457" s="151"/>
      <c r="AB457" s="151"/>
      <c r="AC457" s="151"/>
      <c r="AD457" s="151"/>
      <c r="AE457" s="151"/>
      <c r="AF457" s="151"/>
      <c r="AG457" s="151" t="s">
        <v>192</v>
      </c>
      <c r="AH457" s="151">
        <v>0</v>
      </c>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row>
    <row r="458" spans="1:60" outlineLevel="1" x14ac:dyDescent="0.25">
      <c r="A458" s="158"/>
      <c r="B458" s="159"/>
      <c r="C458" s="188" t="s">
        <v>1078</v>
      </c>
      <c r="D458" s="164"/>
      <c r="E458" s="165">
        <v>4</v>
      </c>
      <c r="F458" s="160"/>
      <c r="G458" s="160"/>
      <c r="H458" s="160"/>
      <c r="I458" s="160"/>
      <c r="J458" s="160"/>
      <c r="K458" s="160"/>
      <c r="L458" s="160"/>
      <c r="M458" s="160"/>
      <c r="N458" s="160"/>
      <c r="O458" s="160"/>
      <c r="P458" s="160"/>
      <c r="Q458" s="160"/>
      <c r="R458" s="160"/>
      <c r="S458" s="160"/>
      <c r="T458" s="160"/>
      <c r="U458" s="160"/>
      <c r="V458" s="160"/>
      <c r="W458" s="160"/>
      <c r="X458" s="160"/>
      <c r="Y458" s="151"/>
      <c r="Z458" s="151"/>
      <c r="AA458" s="151"/>
      <c r="AB458" s="151"/>
      <c r="AC458" s="151"/>
      <c r="AD458" s="151"/>
      <c r="AE458" s="151"/>
      <c r="AF458" s="151"/>
      <c r="AG458" s="151" t="s">
        <v>192</v>
      </c>
      <c r="AH458" s="151">
        <v>0</v>
      </c>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row>
    <row r="459" spans="1:60" outlineLevel="1" x14ac:dyDescent="0.25">
      <c r="A459" s="158"/>
      <c r="B459" s="159"/>
      <c r="C459" s="188" t="s">
        <v>1152</v>
      </c>
      <c r="D459" s="164"/>
      <c r="E459" s="165">
        <v>2</v>
      </c>
      <c r="F459" s="160"/>
      <c r="G459" s="160"/>
      <c r="H459" s="160"/>
      <c r="I459" s="160"/>
      <c r="J459" s="160"/>
      <c r="K459" s="160"/>
      <c r="L459" s="160"/>
      <c r="M459" s="160"/>
      <c r="N459" s="160"/>
      <c r="O459" s="160"/>
      <c r="P459" s="160"/>
      <c r="Q459" s="160"/>
      <c r="R459" s="160"/>
      <c r="S459" s="160"/>
      <c r="T459" s="160"/>
      <c r="U459" s="160"/>
      <c r="V459" s="160"/>
      <c r="W459" s="160"/>
      <c r="X459" s="160"/>
      <c r="Y459" s="151"/>
      <c r="Z459" s="151"/>
      <c r="AA459" s="151"/>
      <c r="AB459" s="151"/>
      <c r="AC459" s="151"/>
      <c r="AD459" s="151"/>
      <c r="AE459" s="151"/>
      <c r="AF459" s="151"/>
      <c r="AG459" s="151" t="s">
        <v>192</v>
      </c>
      <c r="AH459" s="151">
        <v>0</v>
      </c>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row>
    <row r="460" spans="1:60" outlineLevel="1" x14ac:dyDescent="0.25">
      <c r="A460" s="177">
        <v>55</v>
      </c>
      <c r="B460" s="178" t="s">
        <v>1237</v>
      </c>
      <c r="C460" s="187" t="s">
        <v>1238</v>
      </c>
      <c r="D460" s="179" t="s">
        <v>255</v>
      </c>
      <c r="E460" s="180">
        <v>72</v>
      </c>
      <c r="F460" s="181">
        <v>290.39999999999998</v>
      </c>
      <c r="G460" s="182">
        <f>ROUND(E460*F460,2)</f>
        <v>20908.8</v>
      </c>
      <c r="H460" s="181"/>
      <c r="I460" s="182">
        <f>ROUND(E460*H460,2)</f>
        <v>0</v>
      </c>
      <c r="J460" s="181"/>
      <c r="K460" s="182">
        <f>ROUND(E460*J460,2)</f>
        <v>0</v>
      </c>
      <c r="L460" s="182">
        <v>21</v>
      </c>
      <c r="M460" s="182">
        <f>G460*(1+L460/100)</f>
        <v>25299.647999999997</v>
      </c>
      <c r="N460" s="182">
        <v>5.0000000000000001E-4</v>
      </c>
      <c r="O460" s="182">
        <f>ROUND(E460*N460,2)</f>
        <v>0.04</v>
      </c>
      <c r="P460" s="182">
        <v>0</v>
      </c>
      <c r="Q460" s="182">
        <f>ROUND(E460*P460,2)</f>
        <v>0</v>
      </c>
      <c r="R460" s="182"/>
      <c r="S460" s="182" t="s">
        <v>277</v>
      </c>
      <c r="T460" s="183" t="s">
        <v>186</v>
      </c>
      <c r="U460" s="160">
        <v>0</v>
      </c>
      <c r="V460" s="160">
        <f>ROUND(E460*U460,2)</f>
        <v>0</v>
      </c>
      <c r="W460" s="160"/>
      <c r="X460" s="160" t="s">
        <v>239</v>
      </c>
      <c r="Y460" s="151"/>
      <c r="Z460" s="151"/>
      <c r="AA460" s="151"/>
      <c r="AB460" s="151"/>
      <c r="AC460" s="151"/>
      <c r="AD460" s="151"/>
      <c r="AE460" s="151"/>
      <c r="AF460" s="151"/>
      <c r="AG460" s="151" t="s">
        <v>240</v>
      </c>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row>
    <row r="461" spans="1:60" outlineLevel="1" x14ac:dyDescent="0.25">
      <c r="A461" s="158"/>
      <c r="B461" s="159"/>
      <c r="C461" s="188" t="s">
        <v>1182</v>
      </c>
      <c r="D461" s="164"/>
      <c r="E461" s="165"/>
      <c r="F461" s="160"/>
      <c r="G461" s="160"/>
      <c r="H461" s="160"/>
      <c r="I461" s="160"/>
      <c r="J461" s="160"/>
      <c r="K461" s="160"/>
      <c r="L461" s="160"/>
      <c r="M461" s="160"/>
      <c r="N461" s="160"/>
      <c r="O461" s="160"/>
      <c r="P461" s="160"/>
      <c r="Q461" s="160"/>
      <c r="R461" s="160"/>
      <c r="S461" s="160"/>
      <c r="T461" s="160"/>
      <c r="U461" s="160"/>
      <c r="V461" s="160"/>
      <c r="W461" s="160"/>
      <c r="X461" s="160"/>
      <c r="Y461" s="151"/>
      <c r="Z461" s="151"/>
      <c r="AA461" s="151"/>
      <c r="AB461" s="151"/>
      <c r="AC461" s="151"/>
      <c r="AD461" s="151"/>
      <c r="AE461" s="151"/>
      <c r="AF461" s="151"/>
      <c r="AG461" s="151" t="s">
        <v>192</v>
      </c>
      <c r="AH461" s="151">
        <v>0</v>
      </c>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row>
    <row r="462" spans="1:60" outlineLevel="1" x14ac:dyDescent="0.25">
      <c r="A462" s="158"/>
      <c r="B462" s="159"/>
      <c r="C462" s="188" t="s">
        <v>1031</v>
      </c>
      <c r="D462" s="164"/>
      <c r="E462" s="165"/>
      <c r="F462" s="160"/>
      <c r="G462" s="160"/>
      <c r="H462" s="160"/>
      <c r="I462" s="160"/>
      <c r="J462" s="160"/>
      <c r="K462" s="160"/>
      <c r="L462" s="160"/>
      <c r="M462" s="160"/>
      <c r="N462" s="160"/>
      <c r="O462" s="160"/>
      <c r="P462" s="160"/>
      <c r="Q462" s="160"/>
      <c r="R462" s="160"/>
      <c r="S462" s="160"/>
      <c r="T462" s="160"/>
      <c r="U462" s="160"/>
      <c r="V462" s="160"/>
      <c r="W462" s="160"/>
      <c r="X462" s="160"/>
      <c r="Y462" s="151"/>
      <c r="Z462" s="151"/>
      <c r="AA462" s="151"/>
      <c r="AB462" s="151"/>
      <c r="AC462" s="151"/>
      <c r="AD462" s="151"/>
      <c r="AE462" s="151"/>
      <c r="AF462" s="151"/>
      <c r="AG462" s="151" t="s">
        <v>192</v>
      </c>
      <c r="AH462" s="151">
        <v>0</v>
      </c>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row>
    <row r="463" spans="1:60" outlineLevel="1" x14ac:dyDescent="0.25">
      <c r="A463" s="158"/>
      <c r="B463" s="159"/>
      <c r="C463" s="188" t="s">
        <v>1239</v>
      </c>
      <c r="D463" s="164"/>
      <c r="E463" s="165"/>
      <c r="F463" s="160"/>
      <c r="G463" s="160"/>
      <c r="H463" s="160"/>
      <c r="I463" s="160"/>
      <c r="J463" s="160"/>
      <c r="K463" s="160"/>
      <c r="L463" s="160"/>
      <c r="M463" s="160"/>
      <c r="N463" s="160"/>
      <c r="O463" s="160"/>
      <c r="P463" s="160"/>
      <c r="Q463" s="160"/>
      <c r="R463" s="160"/>
      <c r="S463" s="160"/>
      <c r="T463" s="160"/>
      <c r="U463" s="160"/>
      <c r="V463" s="160"/>
      <c r="W463" s="160"/>
      <c r="X463" s="160"/>
      <c r="Y463" s="151"/>
      <c r="Z463" s="151"/>
      <c r="AA463" s="151"/>
      <c r="AB463" s="151"/>
      <c r="AC463" s="151"/>
      <c r="AD463" s="151"/>
      <c r="AE463" s="151"/>
      <c r="AF463" s="151"/>
      <c r="AG463" s="151" t="s">
        <v>192</v>
      </c>
      <c r="AH463" s="151">
        <v>0</v>
      </c>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row>
    <row r="464" spans="1:60" outlineLevel="1" x14ac:dyDescent="0.25">
      <c r="A464" s="158"/>
      <c r="B464" s="159"/>
      <c r="C464" s="188" t="s">
        <v>1240</v>
      </c>
      <c r="D464" s="164"/>
      <c r="E464" s="165">
        <v>36</v>
      </c>
      <c r="F464" s="160"/>
      <c r="G464" s="160"/>
      <c r="H464" s="160"/>
      <c r="I464" s="160"/>
      <c r="J464" s="160"/>
      <c r="K464" s="160"/>
      <c r="L464" s="160"/>
      <c r="M464" s="160"/>
      <c r="N464" s="160"/>
      <c r="O464" s="160"/>
      <c r="P464" s="160"/>
      <c r="Q464" s="160"/>
      <c r="R464" s="160"/>
      <c r="S464" s="160"/>
      <c r="T464" s="160"/>
      <c r="U464" s="160"/>
      <c r="V464" s="160"/>
      <c r="W464" s="160"/>
      <c r="X464" s="160"/>
      <c r="Y464" s="151"/>
      <c r="Z464" s="151"/>
      <c r="AA464" s="151"/>
      <c r="AB464" s="151"/>
      <c r="AC464" s="151"/>
      <c r="AD464" s="151"/>
      <c r="AE464" s="151"/>
      <c r="AF464" s="151"/>
      <c r="AG464" s="151" t="s">
        <v>192</v>
      </c>
      <c r="AH464" s="151">
        <v>0</v>
      </c>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row>
    <row r="465" spans="1:60" outlineLevel="1" x14ac:dyDescent="0.25">
      <c r="A465" s="158"/>
      <c r="B465" s="159"/>
      <c r="C465" s="188" t="s">
        <v>1241</v>
      </c>
      <c r="D465" s="164"/>
      <c r="E465" s="165">
        <v>18</v>
      </c>
      <c r="F465" s="160"/>
      <c r="G465" s="160"/>
      <c r="H465" s="160"/>
      <c r="I465" s="160"/>
      <c r="J465" s="160"/>
      <c r="K465" s="160"/>
      <c r="L465" s="160"/>
      <c r="M465" s="160"/>
      <c r="N465" s="160"/>
      <c r="O465" s="160"/>
      <c r="P465" s="160"/>
      <c r="Q465" s="160"/>
      <c r="R465" s="160"/>
      <c r="S465" s="160"/>
      <c r="T465" s="160"/>
      <c r="U465" s="160"/>
      <c r="V465" s="160"/>
      <c r="W465" s="160"/>
      <c r="X465" s="160"/>
      <c r="Y465" s="151"/>
      <c r="Z465" s="151"/>
      <c r="AA465" s="151"/>
      <c r="AB465" s="151"/>
      <c r="AC465" s="151"/>
      <c r="AD465" s="151"/>
      <c r="AE465" s="151"/>
      <c r="AF465" s="151"/>
      <c r="AG465" s="151" t="s">
        <v>192</v>
      </c>
      <c r="AH465" s="151">
        <v>0</v>
      </c>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row>
    <row r="466" spans="1:60" outlineLevel="1" x14ac:dyDescent="0.25">
      <c r="A466" s="158"/>
      <c r="B466" s="159"/>
      <c r="C466" s="188" t="s">
        <v>1242</v>
      </c>
      <c r="D466" s="164"/>
      <c r="E466" s="165">
        <v>18</v>
      </c>
      <c r="F466" s="160"/>
      <c r="G466" s="160"/>
      <c r="H466" s="160"/>
      <c r="I466" s="160"/>
      <c r="J466" s="160"/>
      <c r="K466" s="160"/>
      <c r="L466" s="160"/>
      <c r="M466" s="160"/>
      <c r="N466" s="160"/>
      <c r="O466" s="160"/>
      <c r="P466" s="160"/>
      <c r="Q466" s="160"/>
      <c r="R466" s="160"/>
      <c r="S466" s="160"/>
      <c r="T466" s="160"/>
      <c r="U466" s="160"/>
      <c r="V466" s="160"/>
      <c r="W466" s="160"/>
      <c r="X466" s="160"/>
      <c r="Y466" s="151"/>
      <c r="Z466" s="151"/>
      <c r="AA466" s="151"/>
      <c r="AB466" s="151"/>
      <c r="AC466" s="151"/>
      <c r="AD466" s="151"/>
      <c r="AE466" s="151"/>
      <c r="AF466" s="151"/>
      <c r="AG466" s="151" t="s">
        <v>192</v>
      </c>
      <c r="AH466" s="151">
        <v>0</v>
      </c>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row>
    <row r="467" spans="1:60" outlineLevel="1" x14ac:dyDescent="0.25">
      <c r="A467" s="177">
        <v>56</v>
      </c>
      <c r="B467" s="178" t="s">
        <v>1243</v>
      </c>
      <c r="C467" s="187" t="s">
        <v>1244</v>
      </c>
      <c r="D467" s="179" t="s">
        <v>360</v>
      </c>
      <c r="E467" s="180">
        <v>103.2</v>
      </c>
      <c r="F467" s="181">
        <v>270</v>
      </c>
      <c r="G467" s="182">
        <f>ROUND(E467*F467,2)</f>
        <v>27864</v>
      </c>
      <c r="H467" s="181"/>
      <c r="I467" s="182">
        <f>ROUND(E467*H467,2)</f>
        <v>0</v>
      </c>
      <c r="J467" s="181"/>
      <c r="K467" s="182">
        <f>ROUND(E467*J467,2)</f>
        <v>0</v>
      </c>
      <c r="L467" s="182">
        <v>21</v>
      </c>
      <c r="M467" s="182">
        <f>G467*(1+L467/100)</f>
        <v>33715.440000000002</v>
      </c>
      <c r="N467" s="182">
        <v>0</v>
      </c>
      <c r="O467" s="182">
        <f>ROUND(E467*N467,2)</f>
        <v>0</v>
      </c>
      <c r="P467" s="182">
        <v>0</v>
      </c>
      <c r="Q467" s="182">
        <f>ROUND(E467*P467,2)</f>
        <v>0</v>
      </c>
      <c r="R467" s="182"/>
      <c r="S467" s="182" t="s">
        <v>277</v>
      </c>
      <c r="T467" s="183" t="s">
        <v>186</v>
      </c>
      <c r="U467" s="160">
        <v>0.34</v>
      </c>
      <c r="V467" s="160">
        <f>ROUND(E467*U467,2)</f>
        <v>35.090000000000003</v>
      </c>
      <c r="W467" s="160"/>
      <c r="X467" s="160" t="s">
        <v>239</v>
      </c>
      <c r="Y467" s="151"/>
      <c r="Z467" s="151"/>
      <c r="AA467" s="151"/>
      <c r="AB467" s="151"/>
      <c r="AC467" s="151"/>
      <c r="AD467" s="151"/>
      <c r="AE467" s="151"/>
      <c r="AF467" s="151"/>
      <c r="AG467" s="151" t="s">
        <v>240</v>
      </c>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row>
    <row r="468" spans="1:60" outlineLevel="1" x14ac:dyDescent="0.25">
      <c r="A468" s="158"/>
      <c r="B468" s="159"/>
      <c r="C468" s="188" t="s">
        <v>1182</v>
      </c>
      <c r="D468" s="164"/>
      <c r="E468" s="165"/>
      <c r="F468" s="160"/>
      <c r="G468" s="160"/>
      <c r="H468" s="160"/>
      <c r="I468" s="160"/>
      <c r="J468" s="160"/>
      <c r="K468" s="160"/>
      <c r="L468" s="160"/>
      <c r="M468" s="160"/>
      <c r="N468" s="160"/>
      <c r="O468" s="160"/>
      <c r="P468" s="160"/>
      <c r="Q468" s="160"/>
      <c r="R468" s="160"/>
      <c r="S468" s="160"/>
      <c r="T468" s="160"/>
      <c r="U468" s="160"/>
      <c r="V468" s="160"/>
      <c r="W468" s="160"/>
      <c r="X468" s="160"/>
      <c r="Y468" s="151"/>
      <c r="Z468" s="151"/>
      <c r="AA468" s="151"/>
      <c r="AB468" s="151"/>
      <c r="AC468" s="151"/>
      <c r="AD468" s="151"/>
      <c r="AE468" s="151"/>
      <c r="AF468" s="151"/>
      <c r="AG468" s="151" t="s">
        <v>192</v>
      </c>
      <c r="AH468" s="151">
        <v>0</v>
      </c>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row>
    <row r="469" spans="1:60" outlineLevel="1" x14ac:dyDescent="0.25">
      <c r="A469" s="158"/>
      <c r="B469" s="159"/>
      <c r="C469" s="188" t="s">
        <v>1031</v>
      </c>
      <c r="D469" s="164"/>
      <c r="E469" s="165"/>
      <c r="F469" s="160"/>
      <c r="G469" s="160"/>
      <c r="H469" s="160"/>
      <c r="I469" s="160"/>
      <c r="J469" s="160"/>
      <c r="K469" s="160"/>
      <c r="L469" s="160"/>
      <c r="M469" s="160"/>
      <c r="N469" s="160"/>
      <c r="O469" s="160"/>
      <c r="P469" s="160"/>
      <c r="Q469" s="160"/>
      <c r="R469" s="160"/>
      <c r="S469" s="160"/>
      <c r="T469" s="160"/>
      <c r="U469" s="160"/>
      <c r="V469" s="160"/>
      <c r="W469" s="160"/>
      <c r="X469" s="160"/>
      <c r="Y469" s="151"/>
      <c r="Z469" s="151"/>
      <c r="AA469" s="151"/>
      <c r="AB469" s="151"/>
      <c r="AC469" s="151"/>
      <c r="AD469" s="151"/>
      <c r="AE469" s="151"/>
      <c r="AF469" s="151"/>
      <c r="AG469" s="151" t="s">
        <v>192</v>
      </c>
      <c r="AH469" s="151">
        <v>0</v>
      </c>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row>
    <row r="470" spans="1:60" outlineLevel="1" x14ac:dyDescent="0.25">
      <c r="A470" s="158"/>
      <c r="B470" s="159"/>
      <c r="C470" s="188" t="s">
        <v>1194</v>
      </c>
      <c r="D470" s="164"/>
      <c r="E470" s="165"/>
      <c r="F470" s="160"/>
      <c r="G470" s="160"/>
      <c r="H470" s="160"/>
      <c r="I470" s="160"/>
      <c r="J470" s="160"/>
      <c r="K470" s="160"/>
      <c r="L470" s="160"/>
      <c r="M470" s="160"/>
      <c r="N470" s="160"/>
      <c r="O470" s="160"/>
      <c r="P470" s="160"/>
      <c r="Q470" s="160"/>
      <c r="R470" s="160"/>
      <c r="S470" s="160"/>
      <c r="T470" s="160"/>
      <c r="U470" s="160"/>
      <c r="V470" s="160"/>
      <c r="W470" s="160"/>
      <c r="X470" s="160"/>
      <c r="Y470" s="151"/>
      <c r="Z470" s="151"/>
      <c r="AA470" s="151"/>
      <c r="AB470" s="151"/>
      <c r="AC470" s="151"/>
      <c r="AD470" s="151"/>
      <c r="AE470" s="151"/>
      <c r="AF470" s="151"/>
      <c r="AG470" s="151" t="s">
        <v>192</v>
      </c>
      <c r="AH470" s="151">
        <v>0</v>
      </c>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row>
    <row r="471" spans="1:60" outlineLevel="1" x14ac:dyDescent="0.25">
      <c r="A471" s="158"/>
      <c r="B471" s="159"/>
      <c r="C471" s="188" t="s">
        <v>1195</v>
      </c>
      <c r="D471" s="164"/>
      <c r="E471" s="165">
        <v>26.34</v>
      </c>
      <c r="F471" s="160"/>
      <c r="G471" s="160"/>
      <c r="H471" s="160"/>
      <c r="I471" s="160"/>
      <c r="J471" s="160"/>
      <c r="K471" s="160"/>
      <c r="L471" s="160"/>
      <c r="M471" s="160"/>
      <c r="N471" s="160"/>
      <c r="O471" s="160"/>
      <c r="P471" s="160"/>
      <c r="Q471" s="160"/>
      <c r="R471" s="160"/>
      <c r="S471" s="160"/>
      <c r="T471" s="160"/>
      <c r="U471" s="160"/>
      <c r="V471" s="160"/>
      <c r="W471" s="160"/>
      <c r="X471" s="160"/>
      <c r="Y471" s="151"/>
      <c r="Z471" s="151"/>
      <c r="AA471" s="151"/>
      <c r="AB471" s="151"/>
      <c r="AC471" s="151"/>
      <c r="AD471" s="151"/>
      <c r="AE471" s="151"/>
      <c r="AF471" s="151"/>
      <c r="AG471" s="151" t="s">
        <v>192</v>
      </c>
      <c r="AH471" s="151">
        <v>0</v>
      </c>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row>
    <row r="472" spans="1:60" outlineLevel="1" x14ac:dyDescent="0.25">
      <c r="A472" s="158"/>
      <c r="B472" s="159"/>
      <c r="C472" s="188" t="s">
        <v>1196</v>
      </c>
      <c r="D472" s="164"/>
      <c r="E472" s="165">
        <v>14.4</v>
      </c>
      <c r="F472" s="160"/>
      <c r="G472" s="160"/>
      <c r="H472" s="160"/>
      <c r="I472" s="160"/>
      <c r="J472" s="160"/>
      <c r="K472" s="160"/>
      <c r="L472" s="160"/>
      <c r="M472" s="160"/>
      <c r="N472" s="160"/>
      <c r="O472" s="160"/>
      <c r="P472" s="160"/>
      <c r="Q472" s="160"/>
      <c r="R472" s="160"/>
      <c r="S472" s="160"/>
      <c r="T472" s="160"/>
      <c r="U472" s="160"/>
      <c r="V472" s="160"/>
      <c r="W472" s="160"/>
      <c r="X472" s="160"/>
      <c r="Y472" s="151"/>
      <c r="Z472" s="151"/>
      <c r="AA472" s="151"/>
      <c r="AB472" s="151"/>
      <c r="AC472" s="151"/>
      <c r="AD472" s="151"/>
      <c r="AE472" s="151"/>
      <c r="AF472" s="151"/>
      <c r="AG472" s="151" t="s">
        <v>192</v>
      </c>
      <c r="AH472" s="151">
        <v>0</v>
      </c>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row>
    <row r="473" spans="1:60" outlineLevel="1" x14ac:dyDescent="0.25">
      <c r="A473" s="158"/>
      <c r="B473" s="159"/>
      <c r="C473" s="188" t="s">
        <v>1197</v>
      </c>
      <c r="D473" s="164"/>
      <c r="E473" s="165">
        <v>13.96</v>
      </c>
      <c r="F473" s="160"/>
      <c r="G473" s="160"/>
      <c r="H473" s="160"/>
      <c r="I473" s="160"/>
      <c r="J473" s="160"/>
      <c r="K473" s="160"/>
      <c r="L473" s="160"/>
      <c r="M473" s="160"/>
      <c r="N473" s="160"/>
      <c r="O473" s="160"/>
      <c r="P473" s="160"/>
      <c r="Q473" s="160"/>
      <c r="R473" s="160"/>
      <c r="S473" s="160"/>
      <c r="T473" s="160"/>
      <c r="U473" s="160"/>
      <c r="V473" s="160"/>
      <c r="W473" s="160"/>
      <c r="X473" s="160"/>
      <c r="Y473" s="151"/>
      <c r="Z473" s="151"/>
      <c r="AA473" s="151"/>
      <c r="AB473" s="151"/>
      <c r="AC473" s="151"/>
      <c r="AD473" s="151"/>
      <c r="AE473" s="151"/>
      <c r="AF473" s="151"/>
      <c r="AG473" s="151" t="s">
        <v>192</v>
      </c>
      <c r="AH473" s="151">
        <v>0</v>
      </c>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row>
    <row r="474" spans="1:60" outlineLevel="1" x14ac:dyDescent="0.25">
      <c r="A474" s="158"/>
      <c r="B474" s="159"/>
      <c r="C474" s="188" t="s">
        <v>1182</v>
      </c>
      <c r="D474" s="164"/>
      <c r="E474" s="165"/>
      <c r="F474" s="160"/>
      <c r="G474" s="160"/>
      <c r="H474" s="160"/>
      <c r="I474" s="160"/>
      <c r="J474" s="160"/>
      <c r="K474" s="160"/>
      <c r="L474" s="160"/>
      <c r="M474" s="160"/>
      <c r="N474" s="160"/>
      <c r="O474" s="160"/>
      <c r="P474" s="160"/>
      <c r="Q474" s="160"/>
      <c r="R474" s="160"/>
      <c r="S474" s="160"/>
      <c r="T474" s="160"/>
      <c r="U474" s="160"/>
      <c r="V474" s="160"/>
      <c r="W474" s="160"/>
      <c r="X474" s="160"/>
      <c r="Y474" s="151"/>
      <c r="Z474" s="151"/>
      <c r="AA474" s="151"/>
      <c r="AB474" s="151"/>
      <c r="AC474" s="151"/>
      <c r="AD474" s="151"/>
      <c r="AE474" s="151"/>
      <c r="AF474" s="151"/>
      <c r="AG474" s="151" t="s">
        <v>192</v>
      </c>
      <c r="AH474" s="151">
        <v>0</v>
      </c>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row>
    <row r="475" spans="1:60" outlineLevel="1" x14ac:dyDescent="0.25">
      <c r="A475" s="158"/>
      <c r="B475" s="159"/>
      <c r="C475" s="195" t="s">
        <v>400</v>
      </c>
      <c r="D475" s="193"/>
      <c r="E475" s="194">
        <v>54.7</v>
      </c>
      <c r="F475" s="160"/>
      <c r="G475" s="160"/>
      <c r="H475" s="160"/>
      <c r="I475" s="160"/>
      <c r="J475" s="160"/>
      <c r="K475" s="160"/>
      <c r="L475" s="160"/>
      <c r="M475" s="160"/>
      <c r="N475" s="160"/>
      <c r="O475" s="160"/>
      <c r="P475" s="160"/>
      <c r="Q475" s="160"/>
      <c r="R475" s="160"/>
      <c r="S475" s="160"/>
      <c r="T475" s="160"/>
      <c r="U475" s="160"/>
      <c r="V475" s="160"/>
      <c r="W475" s="160"/>
      <c r="X475" s="160"/>
      <c r="Y475" s="151"/>
      <c r="Z475" s="151"/>
      <c r="AA475" s="151"/>
      <c r="AB475" s="151"/>
      <c r="AC475" s="151"/>
      <c r="AD475" s="151"/>
      <c r="AE475" s="151"/>
      <c r="AF475" s="151"/>
      <c r="AG475" s="151" t="s">
        <v>192</v>
      </c>
      <c r="AH475" s="151">
        <v>1</v>
      </c>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row>
    <row r="476" spans="1:60" outlineLevel="1" x14ac:dyDescent="0.25">
      <c r="A476" s="158"/>
      <c r="B476" s="159"/>
      <c r="C476" s="188" t="s">
        <v>677</v>
      </c>
      <c r="D476" s="164"/>
      <c r="E476" s="165"/>
      <c r="F476" s="160"/>
      <c r="G476" s="160"/>
      <c r="H476" s="160"/>
      <c r="I476" s="160"/>
      <c r="J476" s="160"/>
      <c r="K476" s="160"/>
      <c r="L476" s="160"/>
      <c r="M476" s="160"/>
      <c r="N476" s="160"/>
      <c r="O476" s="160"/>
      <c r="P476" s="160"/>
      <c r="Q476" s="160"/>
      <c r="R476" s="160"/>
      <c r="S476" s="160"/>
      <c r="T476" s="160"/>
      <c r="U476" s="160"/>
      <c r="V476" s="160"/>
      <c r="W476" s="160"/>
      <c r="X476" s="160"/>
      <c r="Y476" s="151"/>
      <c r="Z476" s="151"/>
      <c r="AA476" s="151"/>
      <c r="AB476" s="151"/>
      <c r="AC476" s="151"/>
      <c r="AD476" s="151"/>
      <c r="AE476" s="151"/>
      <c r="AF476" s="151"/>
      <c r="AG476" s="151" t="s">
        <v>192</v>
      </c>
      <c r="AH476" s="151">
        <v>0</v>
      </c>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row>
    <row r="477" spans="1:60" outlineLevel="1" x14ac:dyDescent="0.25">
      <c r="A477" s="158"/>
      <c r="B477" s="159"/>
      <c r="C477" s="188" t="s">
        <v>1031</v>
      </c>
      <c r="D477" s="164"/>
      <c r="E477" s="165"/>
      <c r="F477" s="160"/>
      <c r="G477" s="160"/>
      <c r="H477" s="160"/>
      <c r="I477" s="160"/>
      <c r="J477" s="160"/>
      <c r="K477" s="160"/>
      <c r="L477" s="160"/>
      <c r="M477" s="160"/>
      <c r="N477" s="160"/>
      <c r="O477" s="160"/>
      <c r="P477" s="160"/>
      <c r="Q477" s="160"/>
      <c r="R477" s="160"/>
      <c r="S477" s="160"/>
      <c r="T477" s="160"/>
      <c r="U477" s="160"/>
      <c r="V477" s="160"/>
      <c r="W477" s="160"/>
      <c r="X477" s="160"/>
      <c r="Y477" s="151"/>
      <c r="Z477" s="151"/>
      <c r="AA477" s="151"/>
      <c r="AB477" s="151"/>
      <c r="AC477" s="151"/>
      <c r="AD477" s="151"/>
      <c r="AE477" s="151"/>
      <c r="AF477" s="151"/>
      <c r="AG477" s="151" t="s">
        <v>192</v>
      </c>
      <c r="AH477" s="151">
        <v>0</v>
      </c>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row>
    <row r="478" spans="1:60" outlineLevel="1" x14ac:dyDescent="0.25">
      <c r="A478" s="158"/>
      <c r="B478" s="159"/>
      <c r="C478" s="188" t="s">
        <v>1245</v>
      </c>
      <c r="D478" s="164"/>
      <c r="E478" s="165">
        <v>7</v>
      </c>
      <c r="F478" s="160"/>
      <c r="G478" s="160"/>
      <c r="H478" s="160"/>
      <c r="I478" s="160"/>
      <c r="J478" s="160"/>
      <c r="K478" s="160"/>
      <c r="L478" s="160"/>
      <c r="M478" s="160"/>
      <c r="N478" s="160"/>
      <c r="O478" s="160"/>
      <c r="P478" s="160"/>
      <c r="Q478" s="160"/>
      <c r="R478" s="160"/>
      <c r="S478" s="160"/>
      <c r="T478" s="160"/>
      <c r="U478" s="160"/>
      <c r="V478" s="160"/>
      <c r="W478" s="160"/>
      <c r="X478" s="160"/>
      <c r="Y478" s="151"/>
      <c r="Z478" s="151"/>
      <c r="AA478" s="151"/>
      <c r="AB478" s="151"/>
      <c r="AC478" s="151"/>
      <c r="AD478" s="151"/>
      <c r="AE478" s="151"/>
      <c r="AF478" s="151"/>
      <c r="AG478" s="151" t="s">
        <v>192</v>
      </c>
      <c r="AH478" s="151">
        <v>0</v>
      </c>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row>
    <row r="479" spans="1:60" outlineLevel="1" x14ac:dyDescent="0.25">
      <c r="A479" s="158"/>
      <c r="B479" s="159"/>
      <c r="C479" s="188" t="s">
        <v>1246</v>
      </c>
      <c r="D479" s="164"/>
      <c r="E479" s="165">
        <v>7</v>
      </c>
      <c r="F479" s="160"/>
      <c r="G479" s="160"/>
      <c r="H479" s="160"/>
      <c r="I479" s="160"/>
      <c r="J479" s="160"/>
      <c r="K479" s="160"/>
      <c r="L479" s="160"/>
      <c r="M479" s="160"/>
      <c r="N479" s="160"/>
      <c r="O479" s="160"/>
      <c r="P479" s="160"/>
      <c r="Q479" s="160"/>
      <c r="R479" s="160"/>
      <c r="S479" s="160"/>
      <c r="T479" s="160"/>
      <c r="U479" s="160"/>
      <c r="V479" s="160"/>
      <c r="W479" s="160"/>
      <c r="X479" s="160"/>
      <c r="Y479" s="151"/>
      <c r="Z479" s="151"/>
      <c r="AA479" s="151"/>
      <c r="AB479" s="151"/>
      <c r="AC479" s="151"/>
      <c r="AD479" s="151"/>
      <c r="AE479" s="151"/>
      <c r="AF479" s="151"/>
      <c r="AG479" s="151" t="s">
        <v>192</v>
      </c>
      <c r="AH479" s="151">
        <v>0</v>
      </c>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row>
    <row r="480" spans="1:60" outlineLevel="1" x14ac:dyDescent="0.25">
      <c r="A480" s="158"/>
      <c r="B480" s="159"/>
      <c r="C480" s="188" t="s">
        <v>1247</v>
      </c>
      <c r="D480" s="164"/>
      <c r="E480" s="165">
        <v>10.199999999999999</v>
      </c>
      <c r="F480" s="160"/>
      <c r="G480" s="160"/>
      <c r="H480" s="160"/>
      <c r="I480" s="160"/>
      <c r="J480" s="160"/>
      <c r="K480" s="160"/>
      <c r="L480" s="160"/>
      <c r="M480" s="160"/>
      <c r="N480" s="160"/>
      <c r="O480" s="160"/>
      <c r="P480" s="160"/>
      <c r="Q480" s="160"/>
      <c r="R480" s="160"/>
      <c r="S480" s="160"/>
      <c r="T480" s="160"/>
      <c r="U480" s="160"/>
      <c r="V480" s="160"/>
      <c r="W480" s="160"/>
      <c r="X480" s="160"/>
      <c r="Y480" s="151"/>
      <c r="Z480" s="151"/>
      <c r="AA480" s="151"/>
      <c r="AB480" s="151"/>
      <c r="AC480" s="151"/>
      <c r="AD480" s="151"/>
      <c r="AE480" s="151"/>
      <c r="AF480" s="151"/>
      <c r="AG480" s="151" t="s">
        <v>192</v>
      </c>
      <c r="AH480" s="151">
        <v>0</v>
      </c>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row>
    <row r="481" spans="1:60" outlineLevel="1" x14ac:dyDescent="0.25">
      <c r="A481" s="158"/>
      <c r="B481" s="159"/>
      <c r="C481" s="188" t="s">
        <v>1248</v>
      </c>
      <c r="D481" s="164"/>
      <c r="E481" s="165">
        <v>10.199999999999999</v>
      </c>
      <c r="F481" s="160"/>
      <c r="G481" s="160"/>
      <c r="H481" s="160"/>
      <c r="I481" s="160"/>
      <c r="J481" s="160"/>
      <c r="K481" s="160"/>
      <c r="L481" s="160"/>
      <c r="M481" s="160"/>
      <c r="N481" s="160"/>
      <c r="O481" s="160"/>
      <c r="P481" s="160"/>
      <c r="Q481" s="160"/>
      <c r="R481" s="160"/>
      <c r="S481" s="160"/>
      <c r="T481" s="160"/>
      <c r="U481" s="160"/>
      <c r="V481" s="160"/>
      <c r="W481" s="160"/>
      <c r="X481" s="160"/>
      <c r="Y481" s="151"/>
      <c r="Z481" s="151"/>
      <c r="AA481" s="151"/>
      <c r="AB481" s="151"/>
      <c r="AC481" s="151"/>
      <c r="AD481" s="151"/>
      <c r="AE481" s="151"/>
      <c r="AF481" s="151"/>
      <c r="AG481" s="151" t="s">
        <v>192</v>
      </c>
      <c r="AH481" s="151">
        <v>0</v>
      </c>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row>
    <row r="482" spans="1:60" outlineLevel="1" x14ac:dyDescent="0.25">
      <c r="A482" s="158"/>
      <c r="B482" s="159"/>
      <c r="C482" s="188" t="s">
        <v>1249</v>
      </c>
      <c r="D482" s="164"/>
      <c r="E482" s="165">
        <v>14.1</v>
      </c>
      <c r="F482" s="160"/>
      <c r="G482" s="160"/>
      <c r="H482" s="160"/>
      <c r="I482" s="160"/>
      <c r="J482" s="160"/>
      <c r="K482" s="160"/>
      <c r="L482" s="160"/>
      <c r="M482" s="160"/>
      <c r="N482" s="160"/>
      <c r="O482" s="160"/>
      <c r="P482" s="160"/>
      <c r="Q482" s="160"/>
      <c r="R482" s="160"/>
      <c r="S482" s="160"/>
      <c r="T482" s="160"/>
      <c r="U482" s="160"/>
      <c r="V482" s="160"/>
      <c r="W482" s="160"/>
      <c r="X482" s="160"/>
      <c r="Y482" s="151"/>
      <c r="Z482" s="151"/>
      <c r="AA482" s="151"/>
      <c r="AB482" s="151"/>
      <c r="AC482" s="151"/>
      <c r="AD482" s="151"/>
      <c r="AE482" s="151"/>
      <c r="AF482" s="151"/>
      <c r="AG482" s="151" t="s">
        <v>192</v>
      </c>
      <c r="AH482" s="151">
        <v>0</v>
      </c>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row>
    <row r="483" spans="1:60" outlineLevel="1" x14ac:dyDescent="0.25">
      <c r="A483" s="177">
        <v>57</v>
      </c>
      <c r="B483" s="178" t="s">
        <v>686</v>
      </c>
      <c r="C483" s="187" t="s">
        <v>1250</v>
      </c>
      <c r="D483" s="179" t="s">
        <v>237</v>
      </c>
      <c r="E483" s="180">
        <v>644.04999999999995</v>
      </c>
      <c r="F483" s="181">
        <v>166.8</v>
      </c>
      <c r="G483" s="182">
        <f>ROUND(E483*F483,2)</f>
        <v>107427.54</v>
      </c>
      <c r="H483" s="181"/>
      <c r="I483" s="182">
        <f>ROUND(E483*H483,2)</f>
        <v>0</v>
      </c>
      <c r="J483" s="181"/>
      <c r="K483" s="182">
        <f>ROUND(E483*J483,2)</f>
        <v>0</v>
      </c>
      <c r="L483" s="182">
        <v>21</v>
      </c>
      <c r="M483" s="182">
        <f>G483*(1+L483/100)</f>
        <v>129987.32339999999</v>
      </c>
      <c r="N483" s="182">
        <v>0</v>
      </c>
      <c r="O483" s="182">
        <f>ROUND(E483*N483,2)</f>
        <v>0</v>
      </c>
      <c r="P483" s="182">
        <v>0</v>
      </c>
      <c r="Q483" s="182">
        <f>ROUND(E483*P483,2)</f>
        <v>0</v>
      </c>
      <c r="R483" s="182"/>
      <c r="S483" s="182" t="s">
        <v>277</v>
      </c>
      <c r="T483" s="183" t="s">
        <v>186</v>
      </c>
      <c r="U483" s="160">
        <v>0.77900000000000003</v>
      </c>
      <c r="V483" s="160">
        <f>ROUND(E483*U483,2)</f>
        <v>501.71</v>
      </c>
      <c r="W483" s="160"/>
      <c r="X483" s="160" t="s">
        <v>239</v>
      </c>
      <c r="Y483" s="151"/>
      <c r="Z483" s="151"/>
      <c r="AA483" s="151"/>
      <c r="AB483" s="151"/>
      <c r="AC483" s="151"/>
      <c r="AD483" s="151"/>
      <c r="AE483" s="151"/>
      <c r="AF483" s="151"/>
      <c r="AG483" s="151" t="s">
        <v>688</v>
      </c>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row>
    <row r="484" spans="1:60" outlineLevel="1" x14ac:dyDescent="0.25">
      <c r="A484" s="158"/>
      <c r="B484" s="159"/>
      <c r="C484" s="188" t="s">
        <v>1031</v>
      </c>
      <c r="D484" s="164"/>
      <c r="E484" s="165"/>
      <c r="F484" s="160"/>
      <c r="G484" s="160"/>
      <c r="H484" s="160"/>
      <c r="I484" s="160"/>
      <c r="J484" s="160"/>
      <c r="K484" s="160"/>
      <c r="L484" s="160"/>
      <c r="M484" s="160"/>
      <c r="N484" s="160"/>
      <c r="O484" s="160"/>
      <c r="P484" s="160"/>
      <c r="Q484" s="160"/>
      <c r="R484" s="160"/>
      <c r="S484" s="160"/>
      <c r="T484" s="160"/>
      <c r="U484" s="160"/>
      <c r="V484" s="160"/>
      <c r="W484" s="160"/>
      <c r="X484" s="160"/>
      <c r="Y484" s="151"/>
      <c r="Z484" s="151"/>
      <c r="AA484" s="151"/>
      <c r="AB484" s="151"/>
      <c r="AC484" s="151"/>
      <c r="AD484" s="151"/>
      <c r="AE484" s="151"/>
      <c r="AF484" s="151"/>
      <c r="AG484" s="151" t="s">
        <v>192</v>
      </c>
      <c r="AH484" s="151">
        <v>0</v>
      </c>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row>
    <row r="485" spans="1:60" outlineLevel="1" x14ac:dyDescent="0.25">
      <c r="A485" s="158"/>
      <c r="B485" s="159"/>
      <c r="C485" s="188" t="s">
        <v>1162</v>
      </c>
      <c r="D485" s="164"/>
      <c r="E485" s="165"/>
      <c r="F485" s="160"/>
      <c r="G485" s="160"/>
      <c r="H485" s="160"/>
      <c r="I485" s="160"/>
      <c r="J485" s="160"/>
      <c r="K485" s="160"/>
      <c r="L485" s="160"/>
      <c r="M485" s="160"/>
      <c r="N485" s="160"/>
      <c r="O485" s="160"/>
      <c r="P485" s="160"/>
      <c r="Q485" s="160"/>
      <c r="R485" s="160"/>
      <c r="S485" s="160"/>
      <c r="T485" s="160"/>
      <c r="U485" s="160"/>
      <c r="V485" s="160"/>
      <c r="W485" s="160"/>
      <c r="X485" s="160"/>
      <c r="Y485" s="151"/>
      <c r="Z485" s="151"/>
      <c r="AA485" s="151"/>
      <c r="AB485" s="151"/>
      <c r="AC485" s="151"/>
      <c r="AD485" s="151"/>
      <c r="AE485" s="151"/>
      <c r="AF485" s="151"/>
      <c r="AG485" s="151" t="s">
        <v>192</v>
      </c>
      <c r="AH485" s="151">
        <v>0</v>
      </c>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row>
    <row r="486" spans="1:60" outlineLevel="1" x14ac:dyDescent="0.25">
      <c r="A486" s="158"/>
      <c r="B486" s="159"/>
      <c r="C486" s="188" t="s">
        <v>204</v>
      </c>
      <c r="D486" s="164"/>
      <c r="E486" s="165"/>
      <c r="F486" s="160"/>
      <c r="G486" s="160"/>
      <c r="H486" s="160"/>
      <c r="I486" s="160"/>
      <c r="J486" s="160"/>
      <c r="K486" s="160"/>
      <c r="L486" s="160"/>
      <c r="M486" s="160"/>
      <c r="N486" s="160"/>
      <c r="O486" s="160"/>
      <c r="P486" s="160"/>
      <c r="Q486" s="160"/>
      <c r="R486" s="160"/>
      <c r="S486" s="160"/>
      <c r="T486" s="160"/>
      <c r="U486" s="160"/>
      <c r="V486" s="160"/>
      <c r="W486" s="160"/>
      <c r="X486" s="160"/>
      <c r="Y486" s="151"/>
      <c r="Z486" s="151"/>
      <c r="AA486" s="151"/>
      <c r="AB486" s="151"/>
      <c r="AC486" s="151"/>
      <c r="AD486" s="151"/>
      <c r="AE486" s="151"/>
      <c r="AF486" s="151"/>
      <c r="AG486" s="151" t="s">
        <v>192</v>
      </c>
      <c r="AH486" s="151">
        <v>0</v>
      </c>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row>
    <row r="487" spans="1:60" outlineLevel="1" x14ac:dyDescent="0.25">
      <c r="A487" s="158"/>
      <c r="B487" s="159"/>
      <c r="C487" s="188" t="s">
        <v>689</v>
      </c>
      <c r="D487" s="164"/>
      <c r="E487" s="165"/>
      <c r="F487" s="160"/>
      <c r="G487" s="160"/>
      <c r="H487" s="160"/>
      <c r="I487" s="160"/>
      <c r="J487" s="160"/>
      <c r="K487" s="160"/>
      <c r="L487" s="160"/>
      <c r="M487" s="160"/>
      <c r="N487" s="160"/>
      <c r="O487" s="160"/>
      <c r="P487" s="160"/>
      <c r="Q487" s="160"/>
      <c r="R487" s="160"/>
      <c r="S487" s="160"/>
      <c r="T487" s="160"/>
      <c r="U487" s="160"/>
      <c r="V487" s="160"/>
      <c r="W487" s="160"/>
      <c r="X487" s="160"/>
      <c r="Y487" s="151"/>
      <c r="Z487" s="151"/>
      <c r="AA487" s="151"/>
      <c r="AB487" s="151"/>
      <c r="AC487" s="151"/>
      <c r="AD487" s="151"/>
      <c r="AE487" s="151"/>
      <c r="AF487" s="151"/>
      <c r="AG487" s="151" t="s">
        <v>192</v>
      </c>
      <c r="AH487" s="151">
        <v>0</v>
      </c>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row>
    <row r="488" spans="1:60" outlineLevel="1" x14ac:dyDescent="0.25">
      <c r="A488" s="158"/>
      <c r="B488" s="159"/>
      <c r="C488" s="188" t="s">
        <v>583</v>
      </c>
      <c r="D488" s="164"/>
      <c r="E488" s="165"/>
      <c r="F488" s="160"/>
      <c r="G488" s="160"/>
      <c r="H488" s="160"/>
      <c r="I488" s="160"/>
      <c r="J488" s="160"/>
      <c r="K488" s="160"/>
      <c r="L488" s="160"/>
      <c r="M488" s="160"/>
      <c r="N488" s="160"/>
      <c r="O488" s="160"/>
      <c r="P488" s="160"/>
      <c r="Q488" s="160"/>
      <c r="R488" s="160"/>
      <c r="S488" s="160"/>
      <c r="T488" s="160"/>
      <c r="U488" s="160"/>
      <c r="V488" s="160"/>
      <c r="W488" s="160"/>
      <c r="X488" s="160"/>
      <c r="Y488" s="151"/>
      <c r="Z488" s="151"/>
      <c r="AA488" s="151"/>
      <c r="AB488" s="151"/>
      <c r="AC488" s="151"/>
      <c r="AD488" s="151"/>
      <c r="AE488" s="151"/>
      <c r="AF488" s="151"/>
      <c r="AG488" s="151" t="s">
        <v>192</v>
      </c>
      <c r="AH488" s="151">
        <v>0</v>
      </c>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row>
    <row r="489" spans="1:60" outlineLevel="1" x14ac:dyDescent="0.25">
      <c r="A489" s="158"/>
      <c r="B489" s="159"/>
      <c r="C489" s="188" t="s">
        <v>1163</v>
      </c>
      <c r="D489" s="164"/>
      <c r="E489" s="165">
        <v>72.2</v>
      </c>
      <c r="F489" s="160"/>
      <c r="G489" s="160"/>
      <c r="H489" s="160"/>
      <c r="I489" s="160"/>
      <c r="J489" s="160"/>
      <c r="K489" s="160"/>
      <c r="L489" s="160"/>
      <c r="M489" s="160"/>
      <c r="N489" s="160"/>
      <c r="O489" s="160"/>
      <c r="P489" s="160"/>
      <c r="Q489" s="160"/>
      <c r="R489" s="160"/>
      <c r="S489" s="160"/>
      <c r="T489" s="160"/>
      <c r="U489" s="160"/>
      <c r="V489" s="160"/>
      <c r="W489" s="160"/>
      <c r="X489" s="160"/>
      <c r="Y489" s="151"/>
      <c r="Z489" s="151"/>
      <c r="AA489" s="151"/>
      <c r="AB489" s="151"/>
      <c r="AC489" s="151"/>
      <c r="AD489" s="151"/>
      <c r="AE489" s="151"/>
      <c r="AF489" s="151"/>
      <c r="AG489" s="151" t="s">
        <v>192</v>
      </c>
      <c r="AH489" s="151">
        <v>0</v>
      </c>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row>
    <row r="490" spans="1:60" outlineLevel="1" x14ac:dyDescent="0.25">
      <c r="A490" s="158"/>
      <c r="B490" s="159"/>
      <c r="C490" s="188" t="s">
        <v>1145</v>
      </c>
      <c r="D490" s="164"/>
      <c r="E490" s="165">
        <v>42.2</v>
      </c>
      <c r="F490" s="160"/>
      <c r="G490" s="160"/>
      <c r="H490" s="160"/>
      <c r="I490" s="160"/>
      <c r="J490" s="160"/>
      <c r="K490" s="160"/>
      <c r="L490" s="160"/>
      <c r="M490" s="160"/>
      <c r="N490" s="160"/>
      <c r="O490" s="160"/>
      <c r="P490" s="160"/>
      <c r="Q490" s="160"/>
      <c r="R490" s="160"/>
      <c r="S490" s="160"/>
      <c r="T490" s="160"/>
      <c r="U490" s="160"/>
      <c r="V490" s="160"/>
      <c r="W490" s="160"/>
      <c r="X490" s="160"/>
      <c r="Y490" s="151"/>
      <c r="Z490" s="151"/>
      <c r="AA490" s="151"/>
      <c r="AB490" s="151"/>
      <c r="AC490" s="151"/>
      <c r="AD490" s="151"/>
      <c r="AE490" s="151"/>
      <c r="AF490" s="151"/>
      <c r="AG490" s="151" t="s">
        <v>192</v>
      </c>
      <c r="AH490" s="151">
        <v>0</v>
      </c>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row>
    <row r="491" spans="1:60" outlineLevel="1" x14ac:dyDescent="0.25">
      <c r="A491" s="158"/>
      <c r="B491" s="159"/>
      <c r="C491" s="188" t="s">
        <v>1164</v>
      </c>
      <c r="D491" s="164"/>
      <c r="E491" s="165">
        <v>37.5</v>
      </c>
      <c r="F491" s="160"/>
      <c r="G491" s="160"/>
      <c r="H491" s="160"/>
      <c r="I491" s="160"/>
      <c r="J491" s="160"/>
      <c r="K491" s="160"/>
      <c r="L491" s="160"/>
      <c r="M491" s="160"/>
      <c r="N491" s="160"/>
      <c r="O491" s="160"/>
      <c r="P491" s="160"/>
      <c r="Q491" s="160"/>
      <c r="R491" s="160"/>
      <c r="S491" s="160"/>
      <c r="T491" s="160"/>
      <c r="U491" s="160"/>
      <c r="V491" s="160"/>
      <c r="W491" s="160"/>
      <c r="X491" s="160"/>
      <c r="Y491" s="151"/>
      <c r="Z491" s="151"/>
      <c r="AA491" s="151"/>
      <c r="AB491" s="151"/>
      <c r="AC491" s="151"/>
      <c r="AD491" s="151"/>
      <c r="AE491" s="151"/>
      <c r="AF491" s="151"/>
      <c r="AG491" s="151" t="s">
        <v>192</v>
      </c>
      <c r="AH491" s="151">
        <v>0</v>
      </c>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row>
    <row r="492" spans="1:60" outlineLevel="1" x14ac:dyDescent="0.25">
      <c r="A492" s="158"/>
      <c r="B492" s="159"/>
      <c r="C492" s="188" t="s">
        <v>1147</v>
      </c>
      <c r="D492" s="164"/>
      <c r="E492" s="165">
        <v>99.6</v>
      </c>
      <c r="F492" s="160"/>
      <c r="G492" s="160"/>
      <c r="H492" s="160"/>
      <c r="I492" s="160"/>
      <c r="J492" s="160"/>
      <c r="K492" s="160"/>
      <c r="L492" s="160"/>
      <c r="M492" s="160"/>
      <c r="N492" s="160"/>
      <c r="O492" s="160"/>
      <c r="P492" s="160"/>
      <c r="Q492" s="160"/>
      <c r="R492" s="160"/>
      <c r="S492" s="160"/>
      <c r="T492" s="160"/>
      <c r="U492" s="160"/>
      <c r="V492" s="160"/>
      <c r="W492" s="160"/>
      <c r="X492" s="160"/>
      <c r="Y492" s="151"/>
      <c r="Z492" s="151"/>
      <c r="AA492" s="151"/>
      <c r="AB492" s="151"/>
      <c r="AC492" s="151"/>
      <c r="AD492" s="151"/>
      <c r="AE492" s="151"/>
      <c r="AF492" s="151"/>
      <c r="AG492" s="151" t="s">
        <v>192</v>
      </c>
      <c r="AH492" s="151">
        <v>0</v>
      </c>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row>
    <row r="493" spans="1:60" outlineLevel="1" x14ac:dyDescent="0.25">
      <c r="A493" s="158"/>
      <c r="B493" s="159"/>
      <c r="C493" s="195" t="s">
        <v>400</v>
      </c>
      <c r="D493" s="193"/>
      <c r="E493" s="194">
        <v>251.5</v>
      </c>
      <c r="F493" s="160"/>
      <c r="G493" s="160"/>
      <c r="H493" s="160"/>
      <c r="I493" s="160"/>
      <c r="J493" s="160"/>
      <c r="K493" s="160"/>
      <c r="L493" s="160"/>
      <c r="M493" s="160"/>
      <c r="N493" s="160"/>
      <c r="O493" s="160"/>
      <c r="P493" s="160"/>
      <c r="Q493" s="160"/>
      <c r="R493" s="160"/>
      <c r="S493" s="160"/>
      <c r="T493" s="160"/>
      <c r="U493" s="160"/>
      <c r="V493" s="160"/>
      <c r="W493" s="160"/>
      <c r="X493" s="160"/>
      <c r="Y493" s="151"/>
      <c r="Z493" s="151"/>
      <c r="AA493" s="151"/>
      <c r="AB493" s="151"/>
      <c r="AC493" s="151"/>
      <c r="AD493" s="151"/>
      <c r="AE493" s="151"/>
      <c r="AF493" s="151"/>
      <c r="AG493" s="151" t="s">
        <v>192</v>
      </c>
      <c r="AH493" s="151">
        <v>1</v>
      </c>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row>
    <row r="494" spans="1:60" ht="20.399999999999999" outlineLevel="1" x14ac:dyDescent="0.25">
      <c r="A494" s="158"/>
      <c r="B494" s="159"/>
      <c r="C494" s="188" t="s">
        <v>690</v>
      </c>
      <c r="D494" s="164"/>
      <c r="E494" s="165"/>
      <c r="F494" s="160"/>
      <c r="G494" s="160"/>
      <c r="H494" s="160"/>
      <c r="I494" s="160"/>
      <c r="J494" s="160"/>
      <c r="K494" s="160"/>
      <c r="L494" s="160"/>
      <c r="M494" s="160"/>
      <c r="N494" s="160"/>
      <c r="O494" s="160"/>
      <c r="P494" s="160"/>
      <c r="Q494" s="160"/>
      <c r="R494" s="160"/>
      <c r="S494" s="160"/>
      <c r="T494" s="160"/>
      <c r="U494" s="160"/>
      <c r="V494" s="160"/>
      <c r="W494" s="160"/>
      <c r="X494" s="160"/>
      <c r="Y494" s="151"/>
      <c r="Z494" s="151"/>
      <c r="AA494" s="151"/>
      <c r="AB494" s="151"/>
      <c r="AC494" s="151"/>
      <c r="AD494" s="151"/>
      <c r="AE494" s="151"/>
      <c r="AF494" s="151"/>
      <c r="AG494" s="151" t="s">
        <v>192</v>
      </c>
      <c r="AH494" s="151">
        <v>0</v>
      </c>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row>
    <row r="495" spans="1:60" outlineLevel="1" x14ac:dyDescent="0.25">
      <c r="A495" s="158"/>
      <c r="B495" s="159"/>
      <c r="C495" s="188" t="s">
        <v>1165</v>
      </c>
      <c r="D495" s="164"/>
      <c r="E495" s="165">
        <v>99.8</v>
      </c>
      <c r="F495" s="160"/>
      <c r="G495" s="160"/>
      <c r="H495" s="160"/>
      <c r="I495" s="160"/>
      <c r="J495" s="160"/>
      <c r="K495" s="160"/>
      <c r="L495" s="160"/>
      <c r="M495" s="160"/>
      <c r="N495" s="160"/>
      <c r="O495" s="160"/>
      <c r="P495" s="160"/>
      <c r="Q495" s="160"/>
      <c r="R495" s="160"/>
      <c r="S495" s="160"/>
      <c r="T495" s="160"/>
      <c r="U495" s="160"/>
      <c r="V495" s="160"/>
      <c r="W495" s="160"/>
      <c r="X495" s="160"/>
      <c r="Y495" s="151"/>
      <c r="Z495" s="151"/>
      <c r="AA495" s="151"/>
      <c r="AB495" s="151"/>
      <c r="AC495" s="151"/>
      <c r="AD495" s="151"/>
      <c r="AE495" s="151"/>
      <c r="AF495" s="151"/>
      <c r="AG495" s="151" t="s">
        <v>192</v>
      </c>
      <c r="AH495" s="151">
        <v>0</v>
      </c>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row>
    <row r="496" spans="1:60" outlineLevel="1" x14ac:dyDescent="0.25">
      <c r="A496" s="158"/>
      <c r="B496" s="159"/>
      <c r="C496" s="188" t="s">
        <v>1166</v>
      </c>
      <c r="D496" s="164"/>
      <c r="E496" s="165">
        <v>54.3</v>
      </c>
      <c r="F496" s="160"/>
      <c r="G496" s="160"/>
      <c r="H496" s="160"/>
      <c r="I496" s="160"/>
      <c r="J496" s="160"/>
      <c r="K496" s="160"/>
      <c r="L496" s="160"/>
      <c r="M496" s="160"/>
      <c r="N496" s="160"/>
      <c r="O496" s="160"/>
      <c r="P496" s="160"/>
      <c r="Q496" s="160"/>
      <c r="R496" s="160"/>
      <c r="S496" s="160"/>
      <c r="T496" s="160"/>
      <c r="U496" s="160"/>
      <c r="V496" s="160"/>
      <c r="W496" s="160"/>
      <c r="X496" s="160"/>
      <c r="Y496" s="151"/>
      <c r="Z496" s="151"/>
      <c r="AA496" s="151"/>
      <c r="AB496" s="151"/>
      <c r="AC496" s="151"/>
      <c r="AD496" s="151"/>
      <c r="AE496" s="151"/>
      <c r="AF496" s="151"/>
      <c r="AG496" s="151" t="s">
        <v>192</v>
      </c>
      <c r="AH496" s="151">
        <v>0</v>
      </c>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row>
    <row r="497" spans="1:60" outlineLevel="1" x14ac:dyDescent="0.25">
      <c r="A497" s="158"/>
      <c r="B497" s="159"/>
      <c r="C497" s="188" t="s">
        <v>1167</v>
      </c>
      <c r="D497" s="164"/>
      <c r="E497" s="165">
        <v>47.35</v>
      </c>
      <c r="F497" s="160"/>
      <c r="G497" s="160"/>
      <c r="H497" s="160"/>
      <c r="I497" s="160"/>
      <c r="J497" s="160"/>
      <c r="K497" s="160"/>
      <c r="L497" s="160"/>
      <c r="M497" s="160"/>
      <c r="N497" s="160"/>
      <c r="O497" s="160"/>
      <c r="P497" s="160"/>
      <c r="Q497" s="160"/>
      <c r="R497" s="160"/>
      <c r="S497" s="160"/>
      <c r="T497" s="160"/>
      <c r="U497" s="160"/>
      <c r="V497" s="160"/>
      <c r="W497" s="160"/>
      <c r="X497" s="160"/>
      <c r="Y497" s="151"/>
      <c r="Z497" s="151"/>
      <c r="AA497" s="151"/>
      <c r="AB497" s="151"/>
      <c r="AC497" s="151"/>
      <c r="AD497" s="151"/>
      <c r="AE497" s="151"/>
      <c r="AF497" s="151"/>
      <c r="AG497" s="151" t="s">
        <v>192</v>
      </c>
      <c r="AH497" s="151">
        <v>0</v>
      </c>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row>
    <row r="498" spans="1:60" outlineLevel="1" x14ac:dyDescent="0.25">
      <c r="A498" s="158"/>
      <c r="B498" s="159"/>
      <c r="C498" s="188" t="s">
        <v>1168</v>
      </c>
      <c r="D498" s="164"/>
      <c r="E498" s="165">
        <v>191.1</v>
      </c>
      <c r="F498" s="160"/>
      <c r="G498" s="160"/>
      <c r="H498" s="160"/>
      <c r="I498" s="160"/>
      <c r="J498" s="160"/>
      <c r="K498" s="160"/>
      <c r="L498" s="160"/>
      <c r="M498" s="160"/>
      <c r="N498" s="160"/>
      <c r="O498" s="160"/>
      <c r="P498" s="160"/>
      <c r="Q498" s="160"/>
      <c r="R498" s="160"/>
      <c r="S498" s="160"/>
      <c r="T498" s="160"/>
      <c r="U498" s="160"/>
      <c r="V498" s="160"/>
      <c r="W498" s="160"/>
      <c r="X498" s="160"/>
      <c r="Y498" s="151"/>
      <c r="Z498" s="151"/>
      <c r="AA498" s="151"/>
      <c r="AB498" s="151"/>
      <c r="AC498" s="151"/>
      <c r="AD498" s="151"/>
      <c r="AE498" s="151"/>
      <c r="AF498" s="151"/>
      <c r="AG498" s="151" t="s">
        <v>192</v>
      </c>
      <c r="AH498" s="151">
        <v>0</v>
      </c>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row>
    <row r="499" spans="1:60" outlineLevel="1" x14ac:dyDescent="0.25">
      <c r="A499" s="158"/>
      <c r="B499" s="159"/>
      <c r="C499" s="195" t="s">
        <v>400</v>
      </c>
      <c r="D499" s="193"/>
      <c r="E499" s="194">
        <v>392.55</v>
      </c>
      <c r="F499" s="160"/>
      <c r="G499" s="160"/>
      <c r="H499" s="160"/>
      <c r="I499" s="160"/>
      <c r="J499" s="160"/>
      <c r="K499" s="160"/>
      <c r="L499" s="160"/>
      <c r="M499" s="160"/>
      <c r="N499" s="160"/>
      <c r="O499" s="160"/>
      <c r="P499" s="160"/>
      <c r="Q499" s="160"/>
      <c r="R499" s="160"/>
      <c r="S499" s="160"/>
      <c r="T499" s="160"/>
      <c r="U499" s="160"/>
      <c r="V499" s="160"/>
      <c r="W499" s="160"/>
      <c r="X499" s="160"/>
      <c r="Y499" s="151"/>
      <c r="Z499" s="151"/>
      <c r="AA499" s="151"/>
      <c r="AB499" s="151"/>
      <c r="AC499" s="151"/>
      <c r="AD499" s="151"/>
      <c r="AE499" s="151"/>
      <c r="AF499" s="151"/>
      <c r="AG499" s="151" t="s">
        <v>192</v>
      </c>
      <c r="AH499" s="151">
        <v>1</v>
      </c>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row>
    <row r="500" spans="1:60" outlineLevel="1" x14ac:dyDescent="0.25">
      <c r="A500" s="177">
        <v>58</v>
      </c>
      <c r="B500" s="178" t="s">
        <v>510</v>
      </c>
      <c r="C500" s="187" t="s">
        <v>511</v>
      </c>
      <c r="D500" s="179" t="s">
        <v>237</v>
      </c>
      <c r="E500" s="180">
        <v>774.55</v>
      </c>
      <c r="F500" s="181">
        <v>82.8</v>
      </c>
      <c r="G500" s="182">
        <f>ROUND(E500*F500,2)</f>
        <v>64132.74</v>
      </c>
      <c r="H500" s="181"/>
      <c r="I500" s="182">
        <f>ROUND(E500*H500,2)</f>
        <v>0</v>
      </c>
      <c r="J500" s="181"/>
      <c r="K500" s="182">
        <f>ROUND(E500*J500,2)</f>
        <v>0</v>
      </c>
      <c r="L500" s="182">
        <v>21</v>
      </c>
      <c r="M500" s="182">
        <f>G500*(1+L500/100)</f>
        <v>77600.615399999995</v>
      </c>
      <c r="N500" s="182">
        <v>0</v>
      </c>
      <c r="O500" s="182">
        <f>ROUND(E500*N500,2)</f>
        <v>0</v>
      </c>
      <c r="P500" s="182">
        <v>1E-4</v>
      </c>
      <c r="Q500" s="182">
        <f>ROUND(E500*P500,2)</f>
        <v>0.08</v>
      </c>
      <c r="R500" s="182"/>
      <c r="S500" s="182" t="s">
        <v>277</v>
      </c>
      <c r="T500" s="183" t="s">
        <v>186</v>
      </c>
      <c r="U500" s="160">
        <v>0</v>
      </c>
      <c r="V500" s="160">
        <f>ROUND(E500*U500,2)</f>
        <v>0</v>
      </c>
      <c r="W500" s="160"/>
      <c r="X500" s="160" t="s">
        <v>239</v>
      </c>
      <c r="Y500" s="151"/>
      <c r="Z500" s="151"/>
      <c r="AA500" s="151"/>
      <c r="AB500" s="151"/>
      <c r="AC500" s="151"/>
      <c r="AD500" s="151"/>
      <c r="AE500" s="151"/>
      <c r="AF500" s="151"/>
      <c r="AG500" s="151" t="s">
        <v>282</v>
      </c>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row>
    <row r="501" spans="1:60" outlineLevel="1" x14ac:dyDescent="0.25">
      <c r="A501" s="158"/>
      <c r="B501" s="159"/>
      <c r="C501" s="188" t="s">
        <v>1031</v>
      </c>
      <c r="D501" s="164"/>
      <c r="E501" s="165"/>
      <c r="F501" s="160"/>
      <c r="G501" s="160"/>
      <c r="H501" s="160"/>
      <c r="I501" s="160"/>
      <c r="J501" s="160"/>
      <c r="K501" s="160"/>
      <c r="L501" s="160"/>
      <c r="M501" s="160"/>
      <c r="N501" s="160"/>
      <c r="O501" s="160"/>
      <c r="P501" s="160"/>
      <c r="Q501" s="160"/>
      <c r="R501" s="160"/>
      <c r="S501" s="160"/>
      <c r="T501" s="160"/>
      <c r="U501" s="160"/>
      <c r="V501" s="160"/>
      <c r="W501" s="160"/>
      <c r="X501" s="160"/>
      <c r="Y501" s="151"/>
      <c r="Z501" s="151"/>
      <c r="AA501" s="151"/>
      <c r="AB501" s="151"/>
      <c r="AC501" s="151"/>
      <c r="AD501" s="151"/>
      <c r="AE501" s="151"/>
      <c r="AF501" s="151"/>
      <c r="AG501" s="151" t="s">
        <v>192</v>
      </c>
      <c r="AH501" s="151">
        <v>0</v>
      </c>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row>
    <row r="502" spans="1:60" outlineLevel="1" x14ac:dyDescent="0.25">
      <c r="A502" s="158"/>
      <c r="B502" s="159"/>
      <c r="C502" s="188" t="s">
        <v>1162</v>
      </c>
      <c r="D502" s="164"/>
      <c r="E502" s="165"/>
      <c r="F502" s="160"/>
      <c r="G502" s="160"/>
      <c r="H502" s="160"/>
      <c r="I502" s="160"/>
      <c r="J502" s="160"/>
      <c r="K502" s="160"/>
      <c r="L502" s="160"/>
      <c r="M502" s="160"/>
      <c r="N502" s="160"/>
      <c r="O502" s="160"/>
      <c r="P502" s="160"/>
      <c r="Q502" s="160"/>
      <c r="R502" s="160"/>
      <c r="S502" s="160"/>
      <c r="T502" s="160"/>
      <c r="U502" s="160"/>
      <c r="V502" s="160"/>
      <c r="W502" s="160"/>
      <c r="X502" s="160"/>
      <c r="Y502" s="151"/>
      <c r="Z502" s="151"/>
      <c r="AA502" s="151"/>
      <c r="AB502" s="151"/>
      <c r="AC502" s="151"/>
      <c r="AD502" s="151"/>
      <c r="AE502" s="151"/>
      <c r="AF502" s="151"/>
      <c r="AG502" s="151" t="s">
        <v>192</v>
      </c>
      <c r="AH502" s="151">
        <v>0</v>
      </c>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row>
    <row r="503" spans="1:60" outlineLevel="1" x14ac:dyDescent="0.25">
      <c r="A503" s="158"/>
      <c r="B503" s="159"/>
      <c r="C503" s="188" t="s">
        <v>204</v>
      </c>
      <c r="D503" s="164"/>
      <c r="E503" s="165"/>
      <c r="F503" s="160"/>
      <c r="G503" s="160"/>
      <c r="H503" s="160"/>
      <c r="I503" s="160"/>
      <c r="J503" s="160"/>
      <c r="K503" s="160"/>
      <c r="L503" s="160"/>
      <c r="M503" s="160"/>
      <c r="N503" s="160"/>
      <c r="O503" s="160"/>
      <c r="P503" s="160"/>
      <c r="Q503" s="160"/>
      <c r="R503" s="160"/>
      <c r="S503" s="160"/>
      <c r="T503" s="160"/>
      <c r="U503" s="160"/>
      <c r="V503" s="160"/>
      <c r="W503" s="160"/>
      <c r="X503" s="160"/>
      <c r="Y503" s="151"/>
      <c r="Z503" s="151"/>
      <c r="AA503" s="151"/>
      <c r="AB503" s="151"/>
      <c r="AC503" s="151"/>
      <c r="AD503" s="151"/>
      <c r="AE503" s="151"/>
      <c r="AF503" s="151"/>
      <c r="AG503" s="151" t="s">
        <v>192</v>
      </c>
      <c r="AH503" s="151">
        <v>0</v>
      </c>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row>
    <row r="504" spans="1:60" outlineLevel="1" x14ac:dyDescent="0.25">
      <c r="A504" s="158"/>
      <c r="B504" s="159"/>
      <c r="C504" s="188" t="s">
        <v>689</v>
      </c>
      <c r="D504" s="164"/>
      <c r="E504" s="165"/>
      <c r="F504" s="160"/>
      <c r="G504" s="160"/>
      <c r="H504" s="160"/>
      <c r="I504" s="160"/>
      <c r="J504" s="160"/>
      <c r="K504" s="160"/>
      <c r="L504" s="160"/>
      <c r="M504" s="160"/>
      <c r="N504" s="160"/>
      <c r="O504" s="160"/>
      <c r="P504" s="160"/>
      <c r="Q504" s="160"/>
      <c r="R504" s="160"/>
      <c r="S504" s="160"/>
      <c r="T504" s="160"/>
      <c r="U504" s="160"/>
      <c r="V504" s="160"/>
      <c r="W504" s="160"/>
      <c r="X504" s="160"/>
      <c r="Y504" s="151"/>
      <c r="Z504" s="151"/>
      <c r="AA504" s="151"/>
      <c r="AB504" s="151"/>
      <c r="AC504" s="151"/>
      <c r="AD504" s="151"/>
      <c r="AE504" s="151"/>
      <c r="AF504" s="151"/>
      <c r="AG504" s="151" t="s">
        <v>192</v>
      </c>
      <c r="AH504" s="151">
        <v>0</v>
      </c>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row>
    <row r="505" spans="1:60" outlineLevel="1" x14ac:dyDescent="0.25">
      <c r="A505" s="158"/>
      <c r="B505" s="159"/>
      <c r="C505" s="188" t="s">
        <v>583</v>
      </c>
      <c r="D505" s="164"/>
      <c r="E505" s="165"/>
      <c r="F505" s="160"/>
      <c r="G505" s="160"/>
      <c r="H505" s="160"/>
      <c r="I505" s="160"/>
      <c r="J505" s="160"/>
      <c r="K505" s="160"/>
      <c r="L505" s="160"/>
      <c r="M505" s="160"/>
      <c r="N505" s="160"/>
      <c r="O505" s="160"/>
      <c r="P505" s="160"/>
      <c r="Q505" s="160"/>
      <c r="R505" s="160"/>
      <c r="S505" s="160"/>
      <c r="T505" s="160"/>
      <c r="U505" s="160"/>
      <c r="V505" s="160"/>
      <c r="W505" s="160"/>
      <c r="X505" s="160"/>
      <c r="Y505" s="151"/>
      <c r="Z505" s="151"/>
      <c r="AA505" s="151"/>
      <c r="AB505" s="151"/>
      <c r="AC505" s="151"/>
      <c r="AD505" s="151"/>
      <c r="AE505" s="151"/>
      <c r="AF505" s="151"/>
      <c r="AG505" s="151" t="s">
        <v>192</v>
      </c>
      <c r="AH505" s="151">
        <v>0</v>
      </c>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row>
    <row r="506" spans="1:60" outlineLevel="1" x14ac:dyDescent="0.25">
      <c r="A506" s="158"/>
      <c r="B506" s="159"/>
      <c r="C506" s="188" t="s">
        <v>1163</v>
      </c>
      <c r="D506" s="164"/>
      <c r="E506" s="165">
        <v>72.2</v>
      </c>
      <c r="F506" s="160"/>
      <c r="G506" s="160"/>
      <c r="H506" s="160"/>
      <c r="I506" s="160"/>
      <c r="J506" s="160"/>
      <c r="K506" s="160"/>
      <c r="L506" s="160"/>
      <c r="M506" s="160"/>
      <c r="N506" s="160"/>
      <c r="O506" s="160"/>
      <c r="P506" s="160"/>
      <c r="Q506" s="160"/>
      <c r="R506" s="160"/>
      <c r="S506" s="160"/>
      <c r="T506" s="160"/>
      <c r="U506" s="160"/>
      <c r="V506" s="160"/>
      <c r="W506" s="160"/>
      <c r="X506" s="160"/>
      <c r="Y506" s="151"/>
      <c r="Z506" s="151"/>
      <c r="AA506" s="151"/>
      <c r="AB506" s="151"/>
      <c r="AC506" s="151"/>
      <c r="AD506" s="151"/>
      <c r="AE506" s="151"/>
      <c r="AF506" s="151"/>
      <c r="AG506" s="151" t="s">
        <v>192</v>
      </c>
      <c r="AH506" s="151">
        <v>0</v>
      </c>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row>
    <row r="507" spans="1:60" outlineLevel="1" x14ac:dyDescent="0.25">
      <c r="A507" s="158"/>
      <c r="B507" s="159"/>
      <c r="C507" s="188" t="s">
        <v>1145</v>
      </c>
      <c r="D507" s="164"/>
      <c r="E507" s="165">
        <v>42.2</v>
      </c>
      <c r="F507" s="160"/>
      <c r="G507" s="160"/>
      <c r="H507" s="160"/>
      <c r="I507" s="160"/>
      <c r="J507" s="160"/>
      <c r="K507" s="160"/>
      <c r="L507" s="160"/>
      <c r="M507" s="160"/>
      <c r="N507" s="160"/>
      <c r="O507" s="160"/>
      <c r="P507" s="160"/>
      <c r="Q507" s="160"/>
      <c r="R507" s="160"/>
      <c r="S507" s="160"/>
      <c r="T507" s="160"/>
      <c r="U507" s="160"/>
      <c r="V507" s="160"/>
      <c r="W507" s="160"/>
      <c r="X507" s="160"/>
      <c r="Y507" s="151"/>
      <c r="Z507" s="151"/>
      <c r="AA507" s="151"/>
      <c r="AB507" s="151"/>
      <c r="AC507" s="151"/>
      <c r="AD507" s="151"/>
      <c r="AE507" s="151"/>
      <c r="AF507" s="151"/>
      <c r="AG507" s="151" t="s">
        <v>192</v>
      </c>
      <c r="AH507" s="151">
        <v>0</v>
      </c>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row>
    <row r="508" spans="1:60" outlineLevel="1" x14ac:dyDescent="0.25">
      <c r="A508" s="158"/>
      <c r="B508" s="159"/>
      <c r="C508" s="188" t="s">
        <v>1164</v>
      </c>
      <c r="D508" s="164"/>
      <c r="E508" s="165">
        <v>37.5</v>
      </c>
      <c r="F508" s="160"/>
      <c r="G508" s="160"/>
      <c r="H508" s="160"/>
      <c r="I508" s="160"/>
      <c r="J508" s="160"/>
      <c r="K508" s="160"/>
      <c r="L508" s="160"/>
      <c r="M508" s="160"/>
      <c r="N508" s="160"/>
      <c r="O508" s="160"/>
      <c r="P508" s="160"/>
      <c r="Q508" s="160"/>
      <c r="R508" s="160"/>
      <c r="S508" s="160"/>
      <c r="T508" s="160"/>
      <c r="U508" s="160"/>
      <c r="V508" s="160"/>
      <c r="W508" s="160"/>
      <c r="X508" s="160"/>
      <c r="Y508" s="151"/>
      <c r="Z508" s="151"/>
      <c r="AA508" s="151"/>
      <c r="AB508" s="151"/>
      <c r="AC508" s="151"/>
      <c r="AD508" s="151"/>
      <c r="AE508" s="151"/>
      <c r="AF508" s="151"/>
      <c r="AG508" s="151" t="s">
        <v>192</v>
      </c>
      <c r="AH508" s="151">
        <v>0</v>
      </c>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row>
    <row r="509" spans="1:60" outlineLevel="1" x14ac:dyDescent="0.25">
      <c r="A509" s="158"/>
      <c r="B509" s="159"/>
      <c r="C509" s="188" t="s">
        <v>1147</v>
      </c>
      <c r="D509" s="164"/>
      <c r="E509" s="165">
        <v>99.6</v>
      </c>
      <c r="F509" s="160"/>
      <c r="G509" s="160"/>
      <c r="H509" s="160"/>
      <c r="I509" s="160"/>
      <c r="J509" s="160"/>
      <c r="K509" s="160"/>
      <c r="L509" s="160"/>
      <c r="M509" s="160"/>
      <c r="N509" s="160"/>
      <c r="O509" s="160"/>
      <c r="P509" s="160"/>
      <c r="Q509" s="160"/>
      <c r="R509" s="160"/>
      <c r="S509" s="160"/>
      <c r="T509" s="160"/>
      <c r="U509" s="160"/>
      <c r="V509" s="160"/>
      <c r="W509" s="160"/>
      <c r="X509" s="160"/>
      <c r="Y509" s="151"/>
      <c r="Z509" s="151"/>
      <c r="AA509" s="151"/>
      <c r="AB509" s="151"/>
      <c r="AC509" s="151"/>
      <c r="AD509" s="151"/>
      <c r="AE509" s="151"/>
      <c r="AF509" s="151"/>
      <c r="AG509" s="151" t="s">
        <v>192</v>
      </c>
      <c r="AH509" s="151">
        <v>0</v>
      </c>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row>
    <row r="510" spans="1:60" outlineLevel="1" x14ac:dyDescent="0.25">
      <c r="A510" s="158"/>
      <c r="B510" s="159"/>
      <c r="C510" s="195" t="s">
        <v>400</v>
      </c>
      <c r="D510" s="193"/>
      <c r="E510" s="194">
        <v>251.5</v>
      </c>
      <c r="F510" s="160"/>
      <c r="G510" s="160"/>
      <c r="H510" s="160"/>
      <c r="I510" s="160"/>
      <c r="J510" s="160"/>
      <c r="K510" s="160"/>
      <c r="L510" s="160"/>
      <c r="M510" s="160"/>
      <c r="N510" s="160"/>
      <c r="O510" s="160"/>
      <c r="P510" s="160"/>
      <c r="Q510" s="160"/>
      <c r="R510" s="160"/>
      <c r="S510" s="160"/>
      <c r="T510" s="160"/>
      <c r="U510" s="160"/>
      <c r="V510" s="160"/>
      <c r="W510" s="160"/>
      <c r="X510" s="160"/>
      <c r="Y510" s="151"/>
      <c r="Z510" s="151"/>
      <c r="AA510" s="151"/>
      <c r="AB510" s="151"/>
      <c r="AC510" s="151"/>
      <c r="AD510" s="151"/>
      <c r="AE510" s="151"/>
      <c r="AF510" s="151"/>
      <c r="AG510" s="151" t="s">
        <v>192</v>
      </c>
      <c r="AH510" s="151">
        <v>1</v>
      </c>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row>
    <row r="511" spans="1:60" ht="20.399999999999999" outlineLevel="1" x14ac:dyDescent="0.25">
      <c r="A511" s="158"/>
      <c r="B511" s="159"/>
      <c r="C511" s="188" t="s">
        <v>690</v>
      </c>
      <c r="D511" s="164"/>
      <c r="E511" s="165"/>
      <c r="F511" s="160"/>
      <c r="G511" s="160"/>
      <c r="H511" s="160"/>
      <c r="I511" s="160"/>
      <c r="J511" s="160"/>
      <c r="K511" s="160"/>
      <c r="L511" s="160"/>
      <c r="M511" s="160"/>
      <c r="N511" s="160"/>
      <c r="O511" s="160"/>
      <c r="P511" s="160"/>
      <c r="Q511" s="160"/>
      <c r="R511" s="160"/>
      <c r="S511" s="160"/>
      <c r="T511" s="160"/>
      <c r="U511" s="160"/>
      <c r="V511" s="160"/>
      <c r="W511" s="160"/>
      <c r="X511" s="160"/>
      <c r="Y511" s="151"/>
      <c r="Z511" s="151"/>
      <c r="AA511" s="151"/>
      <c r="AB511" s="151"/>
      <c r="AC511" s="151"/>
      <c r="AD511" s="151"/>
      <c r="AE511" s="151"/>
      <c r="AF511" s="151"/>
      <c r="AG511" s="151" t="s">
        <v>192</v>
      </c>
      <c r="AH511" s="151">
        <v>0</v>
      </c>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row>
    <row r="512" spans="1:60" outlineLevel="1" x14ac:dyDescent="0.25">
      <c r="A512" s="158"/>
      <c r="B512" s="159"/>
      <c r="C512" s="188" t="s">
        <v>1165</v>
      </c>
      <c r="D512" s="164"/>
      <c r="E512" s="165">
        <v>99.8</v>
      </c>
      <c r="F512" s="160"/>
      <c r="G512" s="160"/>
      <c r="H512" s="160"/>
      <c r="I512" s="160"/>
      <c r="J512" s="160"/>
      <c r="K512" s="160"/>
      <c r="L512" s="160"/>
      <c r="M512" s="160"/>
      <c r="N512" s="160"/>
      <c r="O512" s="160"/>
      <c r="P512" s="160"/>
      <c r="Q512" s="160"/>
      <c r="R512" s="160"/>
      <c r="S512" s="160"/>
      <c r="T512" s="160"/>
      <c r="U512" s="160"/>
      <c r="V512" s="160"/>
      <c r="W512" s="160"/>
      <c r="X512" s="160"/>
      <c r="Y512" s="151"/>
      <c r="Z512" s="151"/>
      <c r="AA512" s="151"/>
      <c r="AB512" s="151"/>
      <c r="AC512" s="151"/>
      <c r="AD512" s="151"/>
      <c r="AE512" s="151"/>
      <c r="AF512" s="151"/>
      <c r="AG512" s="151" t="s">
        <v>192</v>
      </c>
      <c r="AH512" s="151">
        <v>0</v>
      </c>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row>
    <row r="513" spans="1:60" outlineLevel="1" x14ac:dyDescent="0.25">
      <c r="A513" s="158"/>
      <c r="B513" s="159"/>
      <c r="C513" s="188" t="s">
        <v>1170</v>
      </c>
      <c r="D513" s="164"/>
      <c r="E513" s="165">
        <v>59.4</v>
      </c>
      <c r="F513" s="160"/>
      <c r="G513" s="160"/>
      <c r="H513" s="160"/>
      <c r="I513" s="160"/>
      <c r="J513" s="160"/>
      <c r="K513" s="160"/>
      <c r="L513" s="160"/>
      <c r="M513" s="160"/>
      <c r="N513" s="160"/>
      <c r="O513" s="160"/>
      <c r="P513" s="160"/>
      <c r="Q513" s="160"/>
      <c r="R513" s="160"/>
      <c r="S513" s="160"/>
      <c r="T513" s="160"/>
      <c r="U513" s="160"/>
      <c r="V513" s="160"/>
      <c r="W513" s="160"/>
      <c r="X513" s="160"/>
      <c r="Y513" s="151"/>
      <c r="Z513" s="151"/>
      <c r="AA513" s="151"/>
      <c r="AB513" s="151"/>
      <c r="AC513" s="151"/>
      <c r="AD513" s="151"/>
      <c r="AE513" s="151"/>
      <c r="AF513" s="151"/>
      <c r="AG513" s="151" t="s">
        <v>192</v>
      </c>
      <c r="AH513" s="151">
        <v>0</v>
      </c>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row>
    <row r="514" spans="1:60" outlineLevel="1" x14ac:dyDescent="0.25">
      <c r="A514" s="158"/>
      <c r="B514" s="159"/>
      <c r="C514" s="188" t="s">
        <v>1166</v>
      </c>
      <c r="D514" s="164"/>
      <c r="E514" s="165">
        <v>54.3</v>
      </c>
      <c r="F514" s="160"/>
      <c r="G514" s="160"/>
      <c r="H514" s="160"/>
      <c r="I514" s="160"/>
      <c r="J514" s="160"/>
      <c r="K514" s="160"/>
      <c r="L514" s="160"/>
      <c r="M514" s="160"/>
      <c r="N514" s="160"/>
      <c r="O514" s="160"/>
      <c r="P514" s="160"/>
      <c r="Q514" s="160"/>
      <c r="R514" s="160"/>
      <c r="S514" s="160"/>
      <c r="T514" s="160"/>
      <c r="U514" s="160"/>
      <c r="V514" s="160"/>
      <c r="W514" s="160"/>
      <c r="X514" s="160"/>
      <c r="Y514" s="151"/>
      <c r="Z514" s="151"/>
      <c r="AA514" s="151"/>
      <c r="AB514" s="151"/>
      <c r="AC514" s="151"/>
      <c r="AD514" s="151"/>
      <c r="AE514" s="151"/>
      <c r="AF514" s="151"/>
      <c r="AG514" s="151" t="s">
        <v>192</v>
      </c>
      <c r="AH514" s="151">
        <v>0</v>
      </c>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row>
    <row r="515" spans="1:60" outlineLevel="1" x14ac:dyDescent="0.25">
      <c r="A515" s="158"/>
      <c r="B515" s="159"/>
      <c r="C515" s="188" t="s">
        <v>1172</v>
      </c>
      <c r="D515" s="164"/>
      <c r="E515" s="165">
        <v>32.67</v>
      </c>
      <c r="F515" s="160"/>
      <c r="G515" s="160"/>
      <c r="H515" s="160"/>
      <c r="I515" s="160"/>
      <c r="J515" s="160"/>
      <c r="K515" s="160"/>
      <c r="L515" s="160"/>
      <c r="M515" s="160"/>
      <c r="N515" s="160"/>
      <c r="O515" s="160"/>
      <c r="P515" s="160"/>
      <c r="Q515" s="160"/>
      <c r="R515" s="160"/>
      <c r="S515" s="160"/>
      <c r="T515" s="160"/>
      <c r="U515" s="160"/>
      <c r="V515" s="160"/>
      <c r="W515" s="160"/>
      <c r="X515" s="160"/>
      <c r="Y515" s="151"/>
      <c r="Z515" s="151"/>
      <c r="AA515" s="151"/>
      <c r="AB515" s="151"/>
      <c r="AC515" s="151"/>
      <c r="AD515" s="151"/>
      <c r="AE515" s="151"/>
      <c r="AF515" s="151"/>
      <c r="AG515" s="151" t="s">
        <v>192</v>
      </c>
      <c r="AH515" s="151">
        <v>0</v>
      </c>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row>
    <row r="516" spans="1:60" outlineLevel="1" x14ac:dyDescent="0.25">
      <c r="A516" s="158"/>
      <c r="B516" s="159"/>
      <c r="C516" s="188" t="s">
        <v>1167</v>
      </c>
      <c r="D516" s="164"/>
      <c r="E516" s="165">
        <v>47.35</v>
      </c>
      <c r="F516" s="160"/>
      <c r="G516" s="160"/>
      <c r="H516" s="160"/>
      <c r="I516" s="160"/>
      <c r="J516" s="160"/>
      <c r="K516" s="160"/>
      <c r="L516" s="160"/>
      <c r="M516" s="160"/>
      <c r="N516" s="160"/>
      <c r="O516" s="160"/>
      <c r="P516" s="160"/>
      <c r="Q516" s="160"/>
      <c r="R516" s="160"/>
      <c r="S516" s="160"/>
      <c r="T516" s="160"/>
      <c r="U516" s="160"/>
      <c r="V516" s="160"/>
      <c r="W516" s="160"/>
      <c r="X516" s="160"/>
      <c r="Y516" s="151"/>
      <c r="Z516" s="151"/>
      <c r="AA516" s="151"/>
      <c r="AB516" s="151"/>
      <c r="AC516" s="151"/>
      <c r="AD516" s="151"/>
      <c r="AE516" s="151"/>
      <c r="AF516" s="151"/>
      <c r="AG516" s="151" t="s">
        <v>192</v>
      </c>
      <c r="AH516" s="151">
        <v>0</v>
      </c>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row>
    <row r="517" spans="1:60" outlineLevel="1" x14ac:dyDescent="0.25">
      <c r="A517" s="158"/>
      <c r="B517" s="159"/>
      <c r="C517" s="188" t="s">
        <v>1174</v>
      </c>
      <c r="D517" s="164"/>
      <c r="E517" s="165">
        <v>38.43</v>
      </c>
      <c r="F517" s="160"/>
      <c r="G517" s="160"/>
      <c r="H517" s="160"/>
      <c r="I517" s="160"/>
      <c r="J517" s="160"/>
      <c r="K517" s="160"/>
      <c r="L517" s="160"/>
      <c r="M517" s="160"/>
      <c r="N517" s="160"/>
      <c r="O517" s="160"/>
      <c r="P517" s="160"/>
      <c r="Q517" s="160"/>
      <c r="R517" s="160"/>
      <c r="S517" s="160"/>
      <c r="T517" s="160"/>
      <c r="U517" s="160"/>
      <c r="V517" s="160"/>
      <c r="W517" s="160"/>
      <c r="X517" s="160"/>
      <c r="Y517" s="151"/>
      <c r="Z517" s="151"/>
      <c r="AA517" s="151"/>
      <c r="AB517" s="151"/>
      <c r="AC517" s="151"/>
      <c r="AD517" s="151"/>
      <c r="AE517" s="151"/>
      <c r="AF517" s="151"/>
      <c r="AG517" s="151" t="s">
        <v>192</v>
      </c>
      <c r="AH517" s="151">
        <v>0</v>
      </c>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row>
    <row r="518" spans="1:60" outlineLevel="1" x14ac:dyDescent="0.25">
      <c r="A518" s="158"/>
      <c r="B518" s="159"/>
      <c r="C518" s="188" t="s">
        <v>1168</v>
      </c>
      <c r="D518" s="164"/>
      <c r="E518" s="165">
        <v>191.1</v>
      </c>
      <c r="F518" s="160"/>
      <c r="G518" s="160"/>
      <c r="H518" s="160"/>
      <c r="I518" s="160"/>
      <c r="J518" s="160"/>
      <c r="K518" s="160"/>
      <c r="L518" s="160"/>
      <c r="M518" s="160"/>
      <c r="N518" s="160"/>
      <c r="O518" s="160"/>
      <c r="P518" s="160"/>
      <c r="Q518" s="160"/>
      <c r="R518" s="160"/>
      <c r="S518" s="160"/>
      <c r="T518" s="160"/>
      <c r="U518" s="160"/>
      <c r="V518" s="160"/>
      <c r="W518" s="160"/>
      <c r="X518" s="160"/>
      <c r="Y518" s="151"/>
      <c r="Z518" s="151"/>
      <c r="AA518" s="151"/>
      <c r="AB518" s="151"/>
      <c r="AC518" s="151"/>
      <c r="AD518" s="151"/>
      <c r="AE518" s="151"/>
      <c r="AF518" s="151"/>
      <c r="AG518" s="151" t="s">
        <v>192</v>
      </c>
      <c r="AH518" s="151">
        <v>0</v>
      </c>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row>
    <row r="519" spans="1:60" outlineLevel="1" x14ac:dyDescent="0.25">
      <c r="A519" s="158"/>
      <c r="B519" s="159"/>
      <c r="C519" s="195" t="s">
        <v>400</v>
      </c>
      <c r="D519" s="193"/>
      <c r="E519" s="194">
        <v>523.04999999999995</v>
      </c>
      <c r="F519" s="160"/>
      <c r="G519" s="160"/>
      <c r="H519" s="160"/>
      <c r="I519" s="160"/>
      <c r="J519" s="160"/>
      <c r="K519" s="160"/>
      <c r="L519" s="160"/>
      <c r="M519" s="160"/>
      <c r="N519" s="160"/>
      <c r="O519" s="160"/>
      <c r="P519" s="160"/>
      <c r="Q519" s="160"/>
      <c r="R519" s="160"/>
      <c r="S519" s="160"/>
      <c r="T519" s="160"/>
      <c r="U519" s="160"/>
      <c r="V519" s="160"/>
      <c r="W519" s="160"/>
      <c r="X519" s="160"/>
      <c r="Y519" s="151"/>
      <c r="Z519" s="151"/>
      <c r="AA519" s="151"/>
      <c r="AB519" s="151"/>
      <c r="AC519" s="151"/>
      <c r="AD519" s="151"/>
      <c r="AE519" s="151"/>
      <c r="AF519" s="151"/>
      <c r="AG519" s="151" t="s">
        <v>192</v>
      </c>
      <c r="AH519" s="151">
        <v>1</v>
      </c>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row>
    <row r="520" spans="1:60" outlineLevel="1" x14ac:dyDescent="0.25">
      <c r="A520" s="177">
        <v>59</v>
      </c>
      <c r="B520" s="178" t="s">
        <v>1251</v>
      </c>
      <c r="C520" s="187" t="s">
        <v>1252</v>
      </c>
      <c r="D520" s="179" t="s">
        <v>255</v>
      </c>
      <c r="E520" s="180">
        <v>104</v>
      </c>
      <c r="F520" s="181">
        <v>105.6</v>
      </c>
      <c r="G520" s="182">
        <f>ROUND(E520*F520,2)</f>
        <v>10982.4</v>
      </c>
      <c r="H520" s="181"/>
      <c r="I520" s="182">
        <f>ROUND(E520*H520,2)</f>
        <v>0</v>
      </c>
      <c r="J520" s="181"/>
      <c r="K520" s="182">
        <f>ROUND(E520*J520,2)</f>
        <v>0</v>
      </c>
      <c r="L520" s="182">
        <v>21</v>
      </c>
      <c r="M520" s="182">
        <f>G520*(1+L520/100)</f>
        <v>13288.704</v>
      </c>
      <c r="N520" s="182">
        <v>0</v>
      </c>
      <c r="O520" s="182">
        <f>ROUND(E520*N520,2)</f>
        <v>0</v>
      </c>
      <c r="P520" s="182">
        <v>0</v>
      </c>
      <c r="Q520" s="182">
        <f>ROUND(E520*P520,2)</f>
        <v>0</v>
      </c>
      <c r="R520" s="182"/>
      <c r="S520" s="182" t="s">
        <v>277</v>
      </c>
      <c r="T520" s="183" t="s">
        <v>186</v>
      </c>
      <c r="U520" s="160">
        <v>0</v>
      </c>
      <c r="V520" s="160">
        <f>ROUND(E520*U520,2)</f>
        <v>0</v>
      </c>
      <c r="W520" s="160"/>
      <c r="X520" s="160" t="s">
        <v>310</v>
      </c>
      <c r="Y520" s="151"/>
      <c r="Z520" s="151"/>
      <c r="AA520" s="151"/>
      <c r="AB520" s="151"/>
      <c r="AC520" s="151"/>
      <c r="AD520" s="151"/>
      <c r="AE520" s="151"/>
      <c r="AF520" s="151"/>
      <c r="AG520" s="151" t="s">
        <v>515</v>
      </c>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row>
    <row r="521" spans="1:60" outlineLevel="1" x14ac:dyDescent="0.25">
      <c r="A521" s="158"/>
      <c r="B521" s="159"/>
      <c r="C521" s="188" t="s">
        <v>1182</v>
      </c>
      <c r="D521" s="164"/>
      <c r="E521" s="165"/>
      <c r="F521" s="160"/>
      <c r="G521" s="160"/>
      <c r="H521" s="160"/>
      <c r="I521" s="160"/>
      <c r="J521" s="160"/>
      <c r="K521" s="160"/>
      <c r="L521" s="160"/>
      <c r="M521" s="160"/>
      <c r="N521" s="160"/>
      <c r="O521" s="160"/>
      <c r="P521" s="160"/>
      <c r="Q521" s="160"/>
      <c r="R521" s="160"/>
      <c r="S521" s="160"/>
      <c r="T521" s="160"/>
      <c r="U521" s="160"/>
      <c r="V521" s="160"/>
      <c r="W521" s="160"/>
      <c r="X521" s="160"/>
      <c r="Y521" s="151"/>
      <c r="Z521" s="151"/>
      <c r="AA521" s="151"/>
      <c r="AB521" s="151"/>
      <c r="AC521" s="151"/>
      <c r="AD521" s="151"/>
      <c r="AE521" s="151"/>
      <c r="AF521" s="151"/>
      <c r="AG521" s="151" t="s">
        <v>192</v>
      </c>
      <c r="AH521" s="151">
        <v>0</v>
      </c>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row>
    <row r="522" spans="1:60" outlineLevel="1" x14ac:dyDescent="0.25">
      <c r="A522" s="158"/>
      <c r="B522" s="159"/>
      <c r="C522" s="188" t="s">
        <v>1031</v>
      </c>
      <c r="D522" s="164"/>
      <c r="E522" s="165"/>
      <c r="F522" s="160"/>
      <c r="G522" s="160"/>
      <c r="H522" s="160"/>
      <c r="I522" s="160"/>
      <c r="J522" s="160"/>
      <c r="K522" s="160"/>
      <c r="L522" s="160"/>
      <c r="M522" s="160"/>
      <c r="N522" s="160"/>
      <c r="O522" s="160"/>
      <c r="P522" s="160"/>
      <c r="Q522" s="160"/>
      <c r="R522" s="160"/>
      <c r="S522" s="160"/>
      <c r="T522" s="160"/>
      <c r="U522" s="160"/>
      <c r="V522" s="160"/>
      <c r="W522" s="160"/>
      <c r="X522" s="160"/>
      <c r="Y522" s="151"/>
      <c r="Z522" s="151"/>
      <c r="AA522" s="151"/>
      <c r="AB522" s="151"/>
      <c r="AC522" s="151"/>
      <c r="AD522" s="151"/>
      <c r="AE522" s="151"/>
      <c r="AF522" s="151"/>
      <c r="AG522" s="151" t="s">
        <v>192</v>
      </c>
      <c r="AH522" s="151">
        <v>0</v>
      </c>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row>
    <row r="523" spans="1:60" ht="20.399999999999999" outlineLevel="1" x14ac:dyDescent="0.25">
      <c r="A523" s="158"/>
      <c r="B523" s="159"/>
      <c r="C523" s="188" t="s">
        <v>1183</v>
      </c>
      <c r="D523" s="164"/>
      <c r="E523" s="165"/>
      <c r="F523" s="160"/>
      <c r="G523" s="160"/>
      <c r="H523" s="160"/>
      <c r="I523" s="160"/>
      <c r="J523" s="160"/>
      <c r="K523" s="160"/>
      <c r="L523" s="160"/>
      <c r="M523" s="160"/>
      <c r="N523" s="160"/>
      <c r="O523" s="160"/>
      <c r="P523" s="160"/>
      <c r="Q523" s="160"/>
      <c r="R523" s="160"/>
      <c r="S523" s="160"/>
      <c r="T523" s="160"/>
      <c r="U523" s="160"/>
      <c r="V523" s="160"/>
      <c r="W523" s="160"/>
      <c r="X523" s="160"/>
      <c r="Y523" s="151"/>
      <c r="Z523" s="151"/>
      <c r="AA523" s="151"/>
      <c r="AB523" s="151"/>
      <c r="AC523" s="151"/>
      <c r="AD523" s="151"/>
      <c r="AE523" s="151"/>
      <c r="AF523" s="151"/>
      <c r="AG523" s="151" t="s">
        <v>192</v>
      </c>
      <c r="AH523" s="151">
        <v>0</v>
      </c>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row>
    <row r="524" spans="1:60" outlineLevel="1" x14ac:dyDescent="0.25">
      <c r="A524" s="158"/>
      <c r="B524" s="159"/>
      <c r="C524" s="188" t="s">
        <v>1240</v>
      </c>
      <c r="D524" s="164"/>
      <c r="E524" s="165">
        <v>36</v>
      </c>
      <c r="F524" s="160"/>
      <c r="G524" s="160"/>
      <c r="H524" s="160"/>
      <c r="I524" s="160"/>
      <c r="J524" s="160"/>
      <c r="K524" s="160"/>
      <c r="L524" s="160"/>
      <c r="M524" s="160"/>
      <c r="N524" s="160"/>
      <c r="O524" s="160"/>
      <c r="P524" s="160"/>
      <c r="Q524" s="160"/>
      <c r="R524" s="160"/>
      <c r="S524" s="160"/>
      <c r="T524" s="160"/>
      <c r="U524" s="160"/>
      <c r="V524" s="160"/>
      <c r="W524" s="160"/>
      <c r="X524" s="160"/>
      <c r="Y524" s="151"/>
      <c r="Z524" s="151"/>
      <c r="AA524" s="151"/>
      <c r="AB524" s="151"/>
      <c r="AC524" s="151"/>
      <c r="AD524" s="151"/>
      <c r="AE524" s="151"/>
      <c r="AF524" s="151"/>
      <c r="AG524" s="151" t="s">
        <v>192</v>
      </c>
      <c r="AH524" s="151">
        <v>0</v>
      </c>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row>
    <row r="525" spans="1:60" outlineLevel="1" x14ac:dyDescent="0.25">
      <c r="A525" s="158"/>
      <c r="B525" s="159"/>
      <c r="C525" s="188" t="s">
        <v>1241</v>
      </c>
      <c r="D525" s="164"/>
      <c r="E525" s="165">
        <v>18</v>
      </c>
      <c r="F525" s="160"/>
      <c r="G525" s="160"/>
      <c r="H525" s="160"/>
      <c r="I525" s="160"/>
      <c r="J525" s="160"/>
      <c r="K525" s="160"/>
      <c r="L525" s="160"/>
      <c r="M525" s="160"/>
      <c r="N525" s="160"/>
      <c r="O525" s="160"/>
      <c r="P525" s="160"/>
      <c r="Q525" s="160"/>
      <c r="R525" s="160"/>
      <c r="S525" s="160"/>
      <c r="T525" s="160"/>
      <c r="U525" s="160"/>
      <c r="V525" s="160"/>
      <c r="W525" s="160"/>
      <c r="X525" s="160"/>
      <c r="Y525" s="151"/>
      <c r="Z525" s="151"/>
      <c r="AA525" s="151"/>
      <c r="AB525" s="151"/>
      <c r="AC525" s="151"/>
      <c r="AD525" s="151"/>
      <c r="AE525" s="151"/>
      <c r="AF525" s="151"/>
      <c r="AG525" s="151" t="s">
        <v>192</v>
      </c>
      <c r="AH525" s="151">
        <v>0</v>
      </c>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row>
    <row r="526" spans="1:60" outlineLevel="1" x14ac:dyDescent="0.25">
      <c r="A526" s="158"/>
      <c r="B526" s="159"/>
      <c r="C526" s="188" t="s">
        <v>1242</v>
      </c>
      <c r="D526" s="164"/>
      <c r="E526" s="165">
        <v>18</v>
      </c>
      <c r="F526" s="160"/>
      <c r="G526" s="160"/>
      <c r="H526" s="160"/>
      <c r="I526" s="160"/>
      <c r="J526" s="160"/>
      <c r="K526" s="160"/>
      <c r="L526" s="160"/>
      <c r="M526" s="160"/>
      <c r="N526" s="160"/>
      <c r="O526" s="160"/>
      <c r="P526" s="160"/>
      <c r="Q526" s="160"/>
      <c r="R526" s="160"/>
      <c r="S526" s="160"/>
      <c r="T526" s="160"/>
      <c r="U526" s="160"/>
      <c r="V526" s="160"/>
      <c r="W526" s="160"/>
      <c r="X526" s="160"/>
      <c r="Y526" s="151"/>
      <c r="Z526" s="151"/>
      <c r="AA526" s="151"/>
      <c r="AB526" s="151"/>
      <c r="AC526" s="151"/>
      <c r="AD526" s="151"/>
      <c r="AE526" s="151"/>
      <c r="AF526" s="151"/>
      <c r="AG526" s="151" t="s">
        <v>192</v>
      </c>
      <c r="AH526" s="151">
        <v>0</v>
      </c>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row>
    <row r="527" spans="1:60" outlineLevel="1" x14ac:dyDescent="0.25">
      <c r="A527" s="158"/>
      <c r="B527" s="159"/>
      <c r="C527" s="195" t="s">
        <v>400</v>
      </c>
      <c r="D527" s="193"/>
      <c r="E527" s="194">
        <v>72</v>
      </c>
      <c r="F527" s="160"/>
      <c r="G527" s="160"/>
      <c r="H527" s="160"/>
      <c r="I527" s="160"/>
      <c r="J527" s="160"/>
      <c r="K527" s="160"/>
      <c r="L527" s="160"/>
      <c r="M527" s="160"/>
      <c r="N527" s="160"/>
      <c r="O527" s="160"/>
      <c r="P527" s="160"/>
      <c r="Q527" s="160"/>
      <c r="R527" s="160"/>
      <c r="S527" s="160"/>
      <c r="T527" s="160"/>
      <c r="U527" s="160"/>
      <c r="V527" s="160"/>
      <c r="W527" s="160"/>
      <c r="X527" s="160"/>
      <c r="Y527" s="151"/>
      <c r="Z527" s="151"/>
      <c r="AA527" s="151"/>
      <c r="AB527" s="151"/>
      <c r="AC527" s="151"/>
      <c r="AD527" s="151"/>
      <c r="AE527" s="151"/>
      <c r="AF527" s="151"/>
      <c r="AG527" s="151" t="s">
        <v>192</v>
      </c>
      <c r="AH527" s="151">
        <v>1</v>
      </c>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row>
    <row r="528" spans="1:60" outlineLevel="1" x14ac:dyDescent="0.25">
      <c r="A528" s="158"/>
      <c r="B528" s="159"/>
      <c r="C528" s="188" t="s">
        <v>1182</v>
      </c>
      <c r="D528" s="164"/>
      <c r="E528" s="165"/>
      <c r="F528" s="160"/>
      <c r="G528" s="160"/>
      <c r="H528" s="160"/>
      <c r="I528" s="160"/>
      <c r="J528" s="160"/>
      <c r="K528" s="160"/>
      <c r="L528" s="160"/>
      <c r="M528" s="160"/>
      <c r="N528" s="160"/>
      <c r="O528" s="160"/>
      <c r="P528" s="160"/>
      <c r="Q528" s="160"/>
      <c r="R528" s="160"/>
      <c r="S528" s="160"/>
      <c r="T528" s="160"/>
      <c r="U528" s="160"/>
      <c r="V528" s="160"/>
      <c r="W528" s="160"/>
      <c r="X528" s="160"/>
      <c r="Y528" s="151"/>
      <c r="Z528" s="151"/>
      <c r="AA528" s="151"/>
      <c r="AB528" s="151"/>
      <c r="AC528" s="151"/>
      <c r="AD528" s="151"/>
      <c r="AE528" s="151"/>
      <c r="AF528" s="151"/>
      <c r="AG528" s="151" t="s">
        <v>192</v>
      </c>
      <c r="AH528" s="151">
        <v>0</v>
      </c>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row>
    <row r="529" spans="1:60" outlineLevel="1" x14ac:dyDescent="0.25">
      <c r="A529" s="158"/>
      <c r="B529" s="159"/>
      <c r="C529" s="188" t="s">
        <v>1031</v>
      </c>
      <c r="D529" s="164"/>
      <c r="E529" s="165"/>
      <c r="F529" s="160"/>
      <c r="G529" s="160"/>
      <c r="H529" s="160"/>
      <c r="I529" s="160"/>
      <c r="J529" s="160"/>
      <c r="K529" s="160"/>
      <c r="L529" s="160"/>
      <c r="M529" s="160"/>
      <c r="N529" s="160"/>
      <c r="O529" s="160"/>
      <c r="P529" s="160"/>
      <c r="Q529" s="160"/>
      <c r="R529" s="160"/>
      <c r="S529" s="160"/>
      <c r="T529" s="160"/>
      <c r="U529" s="160"/>
      <c r="V529" s="160"/>
      <c r="W529" s="160"/>
      <c r="X529" s="160"/>
      <c r="Y529" s="151"/>
      <c r="Z529" s="151"/>
      <c r="AA529" s="151"/>
      <c r="AB529" s="151"/>
      <c r="AC529" s="151"/>
      <c r="AD529" s="151"/>
      <c r="AE529" s="151"/>
      <c r="AF529" s="151"/>
      <c r="AG529" s="151" t="s">
        <v>192</v>
      </c>
      <c r="AH529" s="151">
        <v>0</v>
      </c>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row>
    <row r="530" spans="1:60" outlineLevel="1" x14ac:dyDescent="0.25">
      <c r="A530" s="158"/>
      <c r="B530" s="159"/>
      <c r="C530" s="188" t="s">
        <v>1189</v>
      </c>
      <c r="D530" s="164"/>
      <c r="E530" s="165"/>
      <c r="F530" s="160"/>
      <c r="G530" s="160"/>
      <c r="H530" s="160"/>
      <c r="I530" s="160"/>
      <c r="J530" s="160"/>
      <c r="K530" s="160"/>
      <c r="L530" s="160"/>
      <c r="M530" s="160"/>
      <c r="N530" s="160"/>
      <c r="O530" s="160"/>
      <c r="P530" s="160"/>
      <c r="Q530" s="160"/>
      <c r="R530" s="160"/>
      <c r="S530" s="160"/>
      <c r="T530" s="160"/>
      <c r="U530" s="160"/>
      <c r="V530" s="160"/>
      <c r="W530" s="160"/>
      <c r="X530" s="160"/>
      <c r="Y530" s="151"/>
      <c r="Z530" s="151"/>
      <c r="AA530" s="151"/>
      <c r="AB530" s="151"/>
      <c r="AC530" s="151"/>
      <c r="AD530" s="151"/>
      <c r="AE530" s="151"/>
      <c r="AF530" s="151"/>
      <c r="AG530" s="151" t="s">
        <v>192</v>
      </c>
      <c r="AH530" s="151">
        <v>0</v>
      </c>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row>
    <row r="531" spans="1:60" outlineLevel="1" x14ac:dyDescent="0.25">
      <c r="A531" s="158"/>
      <c r="B531" s="159"/>
      <c r="C531" s="188" t="s">
        <v>1253</v>
      </c>
      <c r="D531" s="164"/>
      <c r="E531" s="165">
        <v>16</v>
      </c>
      <c r="F531" s="160"/>
      <c r="G531" s="160"/>
      <c r="H531" s="160"/>
      <c r="I531" s="160"/>
      <c r="J531" s="160"/>
      <c r="K531" s="160"/>
      <c r="L531" s="160"/>
      <c r="M531" s="160"/>
      <c r="N531" s="160"/>
      <c r="O531" s="160"/>
      <c r="P531" s="160"/>
      <c r="Q531" s="160"/>
      <c r="R531" s="160"/>
      <c r="S531" s="160"/>
      <c r="T531" s="160"/>
      <c r="U531" s="160"/>
      <c r="V531" s="160"/>
      <c r="W531" s="160"/>
      <c r="X531" s="160"/>
      <c r="Y531" s="151"/>
      <c r="Z531" s="151"/>
      <c r="AA531" s="151"/>
      <c r="AB531" s="151"/>
      <c r="AC531" s="151"/>
      <c r="AD531" s="151"/>
      <c r="AE531" s="151"/>
      <c r="AF531" s="151"/>
      <c r="AG531" s="151" t="s">
        <v>192</v>
      </c>
      <c r="AH531" s="151">
        <v>0</v>
      </c>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row>
    <row r="532" spans="1:60" outlineLevel="1" x14ac:dyDescent="0.25">
      <c r="A532" s="158"/>
      <c r="B532" s="159"/>
      <c r="C532" s="188" t="s">
        <v>1254</v>
      </c>
      <c r="D532" s="164"/>
      <c r="E532" s="165">
        <v>8</v>
      </c>
      <c r="F532" s="160"/>
      <c r="G532" s="160"/>
      <c r="H532" s="160"/>
      <c r="I532" s="160"/>
      <c r="J532" s="160"/>
      <c r="K532" s="160"/>
      <c r="L532" s="160"/>
      <c r="M532" s="160"/>
      <c r="N532" s="160"/>
      <c r="O532" s="160"/>
      <c r="P532" s="160"/>
      <c r="Q532" s="160"/>
      <c r="R532" s="160"/>
      <c r="S532" s="160"/>
      <c r="T532" s="160"/>
      <c r="U532" s="160"/>
      <c r="V532" s="160"/>
      <c r="W532" s="160"/>
      <c r="X532" s="160"/>
      <c r="Y532" s="151"/>
      <c r="Z532" s="151"/>
      <c r="AA532" s="151"/>
      <c r="AB532" s="151"/>
      <c r="AC532" s="151"/>
      <c r="AD532" s="151"/>
      <c r="AE532" s="151"/>
      <c r="AF532" s="151"/>
      <c r="AG532" s="151" t="s">
        <v>192</v>
      </c>
      <c r="AH532" s="151">
        <v>0</v>
      </c>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row>
    <row r="533" spans="1:60" outlineLevel="1" x14ac:dyDescent="0.25">
      <c r="A533" s="158"/>
      <c r="B533" s="159"/>
      <c r="C533" s="188" t="s">
        <v>1255</v>
      </c>
      <c r="D533" s="164"/>
      <c r="E533" s="165">
        <v>8</v>
      </c>
      <c r="F533" s="160"/>
      <c r="G533" s="160"/>
      <c r="H533" s="160"/>
      <c r="I533" s="160"/>
      <c r="J533" s="160"/>
      <c r="K533" s="160"/>
      <c r="L533" s="160"/>
      <c r="M533" s="160"/>
      <c r="N533" s="160"/>
      <c r="O533" s="160"/>
      <c r="P533" s="160"/>
      <c r="Q533" s="160"/>
      <c r="R533" s="160"/>
      <c r="S533" s="160"/>
      <c r="T533" s="160"/>
      <c r="U533" s="160"/>
      <c r="V533" s="160"/>
      <c r="W533" s="160"/>
      <c r="X533" s="160"/>
      <c r="Y533" s="151"/>
      <c r="Z533" s="151"/>
      <c r="AA533" s="151"/>
      <c r="AB533" s="151"/>
      <c r="AC533" s="151"/>
      <c r="AD533" s="151"/>
      <c r="AE533" s="151"/>
      <c r="AF533" s="151"/>
      <c r="AG533" s="151" t="s">
        <v>192</v>
      </c>
      <c r="AH533" s="151">
        <v>0</v>
      </c>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row>
    <row r="534" spans="1:60" outlineLevel="1" x14ac:dyDescent="0.25">
      <c r="A534" s="158"/>
      <c r="B534" s="159"/>
      <c r="C534" s="195" t="s">
        <v>400</v>
      </c>
      <c r="D534" s="193"/>
      <c r="E534" s="194">
        <v>32</v>
      </c>
      <c r="F534" s="160"/>
      <c r="G534" s="160"/>
      <c r="H534" s="160"/>
      <c r="I534" s="160"/>
      <c r="J534" s="160"/>
      <c r="K534" s="160"/>
      <c r="L534" s="160"/>
      <c r="M534" s="160"/>
      <c r="N534" s="160"/>
      <c r="O534" s="160"/>
      <c r="P534" s="160"/>
      <c r="Q534" s="160"/>
      <c r="R534" s="160"/>
      <c r="S534" s="160"/>
      <c r="T534" s="160"/>
      <c r="U534" s="160"/>
      <c r="V534" s="160"/>
      <c r="W534" s="160"/>
      <c r="X534" s="160"/>
      <c r="Y534" s="151"/>
      <c r="Z534" s="151"/>
      <c r="AA534" s="151"/>
      <c r="AB534" s="151"/>
      <c r="AC534" s="151"/>
      <c r="AD534" s="151"/>
      <c r="AE534" s="151"/>
      <c r="AF534" s="151"/>
      <c r="AG534" s="151" t="s">
        <v>192</v>
      </c>
      <c r="AH534" s="151">
        <v>1</v>
      </c>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row>
    <row r="535" spans="1:60" outlineLevel="1" x14ac:dyDescent="0.25">
      <c r="A535" s="177">
        <v>60</v>
      </c>
      <c r="B535" s="178" t="s">
        <v>1256</v>
      </c>
      <c r="C535" s="187" t="s">
        <v>1257</v>
      </c>
      <c r="D535" s="179" t="s">
        <v>360</v>
      </c>
      <c r="E535" s="180">
        <v>42.4</v>
      </c>
      <c r="F535" s="181">
        <v>189.6</v>
      </c>
      <c r="G535" s="182">
        <f>ROUND(E535*F535,2)</f>
        <v>8039.04</v>
      </c>
      <c r="H535" s="181"/>
      <c r="I535" s="182">
        <f>ROUND(E535*H535,2)</f>
        <v>0</v>
      </c>
      <c r="J535" s="181"/>
      <c r="K535" s="182">
        <f>ROUND(E535*J535,2)</f>
        <v>0</v>
      </c>
      <c r="L535" s="182">
        <v>21</v>
      </c>
      <c r="M535" s="182">
        <f>G535*(1+L535/100)</f>
        <v>9727.2384000000002</v>
      </c>
      <c r="N535" s="182">
        <v>1.33E-3</v>
      </c>
      <c r="O535" s="182">
        <f>ROUND(E535*N535,2)</f>
        <v>0.06</v>
      </c>
      <c r="P535" s="182">
        <v>0</v>
      </c>
      <c r="Q535" s="182">
        <f>ROUND(E535*P535,2)</f>
        <v>0</v>
      </c>
      <c r="R535" s="182" t="s">
        <v>514</v>
      </c>
      <c r="S535" s="182" t="s">
        <v>185</v>
      </c>
      <c r="T535" s="183" t="s">
        <v>185</v>
      </c>
      <c r="U535" s="160">
        <v>0</v>
      </c>
      <c r="V535" s="160">
        <f>ROUND(E535*U535,2)</f>
        <v>0</v>
      </c>
      <c r="W535" s="160"/>
      <c r="X535" s="160" t="s">
        <v>310</v>
      </c>
      <c r="Y535" s="151"/>
      <c r="Z535" s="151"/>
      <c r="AA535" s="151"/>
      <c r="AB535" s="151"/>
      <c r="AC535" s="151"/>
      <c r="AD535" s="151"/>
      <c r="AE535" s="151"/>
      <c r="AF535" s="151"/>
      <c r="AG535" s="151" t="s">
        <v>515</v>
      </c>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row>
    <row r="536" spans="1:60" outlineLevel="1" x14ac:dyDescent="0.25">
      <c r="A536" s="158"/>
      <c r="B536" s="159"/>
      <c r="C536" s="188" t="s">
        <v>1182</v>
      </c>
      <c r="D536" s="164"/>
      <c r="E536" s="165"/>
      <c r="F536" s="160"/>
      <c r="G536" s="160"/>
      <c r="H536" s="160"/>
      <c r="I536" s="160"/>
      <c r="J536" s="160"/>
      <c r="K536" s="160"/>
      <c r="L536" s="160"/>
      <c r="M536" s="160"/>
      <c r="N536" s="160"/>
      <c r="O536" s="160"/>
      <c r="P536" s="160"/>
      <c r="Q536" s="160"/>
      <c r="R536" s="160"/>
      <c r="S536" s="160"/>
      <c r="T536" s="160"/>
      <c r="U536" s="160"/>
      <c r="V536" s="160"/>
      <c r="W536" s="160"/>
      <c r="X536" s="160"/>
      <c r="Y536" s="151"/>
      <c r="Z536" s="151"/>
      <c r="AA536" s="151"/>
      <c r="AB536" s="151"/>
      <c r="AC536" s="151"/>
      <c r="AD536" s="151"/>
      <c r="AE536" s="151"/>
      <c r="AF536" s="151"/>
      <c r="AG536" s="151" t="s">
        <v>192</v>
      </c>
      <c r="AH536" s="151">
        <v>0</v>
      </c>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row>
    <row r="537" spans="1:60" outlineLevel="1" x14ac:dyDescent="0.25">
      <c r="A537" s="158"/>
      <c r="B537" s="159"/>
      <c r="C537" s="188" t="s">
        <v>1031</v>
      </c>
      <c r="D537" s="164"/>
      <c r="E537" s="165"/>
      <c r="F537" s="160"/>
      <c r="G537" s="160"/>
      <c r="H537" s="160"/>
      <c r="I537" s="160"/>
      <c r="J537" s="160"/>
      <c r="K537" s="160"/>
      <c r="L537" s="160"/>
      <c r="M537" s="160"/>
      <c r="N537" s="160"/>
      <c r="O537" s="160"/>
      <c r="P537" s="160"/>
      <c r="Q537" s="160"/>
      <c r="R537" s="160"/>
      <c r="S537" s="160"/>
      <c r="T537" s="160"/>
      <c r="U537" s="160"/>
      <c r="V537" s="160"/>
      <c r="W537" s="160"/>
      <c r="X537" s="160"/>
      <c r="Y537" s="151"/>
      <c r="Z537" s="151"/>
      <c r="AA537" s="151"/>
      <c r="AB537" s="151"/>
      <c r="AC537" s="151"/>
      <c r="AD537" s="151"/>
      <c r="AE537" s="151"/>
      <c r="AF537" s="151"/>
      <c r="AG537" s="151" t="s">
        <v>192</v>
      </c>
      <c r="AH537" s="151">
        <v>0</v>
      </c>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row>
    <row r="538" spans="1:60" ht="20.399999999999999" outlineLevel="1" x14ac:dyDescent="0.25">
      <c r="A538" s="158"/>
      <c r="B538" s="159"/>
      <c r="C538" s="188" t="s">
        <v>1183</v>
      </c>
      <c r="D538" s="164"/>
      <c r="E538" s="165"/>
      <c r="F538" s="160"/>
      <c r="G538" s="160"/>
      <c r="H538" s="160"/>
      <c r="I538" s="160"/>
      <c r="J538" s="160"/>
      <c r="K538" s="160"/>
      <c r="L538" s="160"/>
      <c r="M538" s="160"/>
      <c r="N538" s="160"/>
      <c r="O538" s="160"/>
      <c r="P538" s="160"/>
      <c r="Q538" s="160"/>
      <c r="R538" s="160"/>
      <c r="S538" s="160"/>
      <c r="T538" s="160"/>
      <c r="U538" s="160"/>
      <c r="V538" s="160"/>
      <c r="W538" s="160"/>
      <c r="X538" s="160"/>
      <c r="Y538" s="151"/>
      <c r="Z538" s="151"/>
      <c r="AA538" s="151"/>
      <c r="AB538" s="151"/>
      <c r="AC538" s="151"/>
      <c r="AD538" s="151"/>
      <c r="AE538" s="151"/>
      <c r="AF538" s="151"/>
      <c r="AG538" s="151" t="s">
        <v>192</v>
      </c>
      <c r="AH538" s="151">
        <v>0</v>
      </c>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row>
    <row r="539" spans="1:60" outlineLevel="1" x14ac:dyDescent="0.25">
      <c r="A539" s="158"/>
      <c r="B539" s="159"/>
      <c r="C539" s="188" t="s">
        <v>1258</v>
      </c>
      <c r="D539" s="164"/>
      <c r="E539" s="165">
        <v>18</v>
      </c>
      <c r="F539" s="160"/>
      <c r="G539" s="160"/>
      <c r="H539" s="160"/>
      <c r="I539" s="160"/>
      <c r="J539" s="160"/>
      <c r="K539" s="160"/>
      <c r="L539" s="160"/>
      <c r="M539" s="160"/>
      <c r="N539" s="160"/>
      <c r="O539" s="160"/>
      <c r="P539" s="160"/>
      <c r="Q539" s="160"/>
      <c r="R539" s="160"/>
      <c r="S539" s="160"/>
      <c r="T539" s="160"/>
      <c r="U539" s="160"/>
      <c r="V539" s="160"/>
      <c r="W539" s="160"/>
      <c r="X539" s="160"/>
      <c r="Y539" s="151"/>
      <c r="Z539" s="151"/>
      <c r="AA539" s="151"/>
      <c r="AB539" s="151"/>
      <c r="AC539" s="151"/>
      <c r="AD539" s="151"/>
      <c r="AE539" s="151"/>
      <c r="AF539" s="151"/>
      <c r="AG539" s="151" t="s">
        <v>192</v>
      </c>
      <c r="AH539" s="151">
        <v>0</v>
      </c>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row>
    <row r="540" spans="1:60" outlineLevel="1" x14ac:dyDescent="0.25">
      <c r="A540" s="158"/>
      <c r="B540" s="159"/>
      <c r="C540" s="188" t="s">
        <v>1259</v>
      </c>
      <c r="D540" s="164"/>
      <c r="E540" s="165">
        <v>9</v>
      </c>
      <c r="F540" s="160"/>
      <c r="G540" s="160"/>
      <c r="H540" s="160"/>
      <c r="I540" s="160"/>
      <c r="J540" s="160"/>
      <c r="K540" s="160"/>
      <c r="L540" s="160"/>
      <c r="M540" s="160"/>
      <c r="N540" s="160"/>
      <c r="O540" s="160"/>
      <c r="P540" s="160"/>
      <c r="Q540" s="160"/>
      <c r="R540" s="160"/>
      <c r="S540" s="160"/>
      <c r="T540" s="160"/>
      <c r="U540" s="160"/>
      <c r="V540" s="160"/>
      <c r="W540" s="160"/>
      <c r="X540" s="160"/>
      <c r="Y540" s="151"/>
      <c r="Z540" s="151"/>
      <c r="AA540" s="151"/>
      <c r="AB540" s="151"/>
      <c r="AC540" s="151"/>
      <c r="AD540" s="151"/>
      <c r="AE540" s="151"/>
      <c r="AF540" s="151"/>
      <c r="AG540" s="151" t="s">
        <v>192</v>
      </c>
      <c r="AH540" s="151">
        <v>0</v>
      </c>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row>
    <row r="541" spans="1:60" outlineLevel="1" x14ac:dyDescent="0.25">
      <c r="A541" s="158"/>
      <c r="B541" s="159"/>
      <c r="C541" s="188" t="s">
        <v>1260</v>
      </c>
      <c r="D541" s="164"/>
      <c r="E541" s="165">
        <v>9</v>
      </c>
      <c r="F541" s="160"/>
      <c r="G541" s="160"/>
      <c r="H541" s="160"/>
      <c r="I541" s="160"/>
      <c r="J541" s="160"/>
      <c r="K541" s="160"/>
      <c r="L541" s="160"/>
      <c r="M541" s="160"/>
      <c r="N541" s="160"/>
      <c r="O541" s="160"/>
      <c r="P541" s="160"/>
      <c r="Q541" s="160"/>
      <c r="R541" s="160"/>
      <c r="S541" s="160"/>
      <c r="T541" s="160"/>
      <c r="U541" s="160"/>
      <c r="V541" s="160"/>
      <c r="W541" s="160"/>
      <c r="X541" s="160"/>
      <c r="Y541" s="151"/>
      <c r="Z541" s="151"/>
      <c r="AA541" s="151"/>
      <c r="AB541" s="151"/>
      <c r="AC541" s="151"/>
      <c r="AD541" s="151"/>
      <c r="AE541" s="151"/>
      <c r="AF541" s="151"/>
      <c r="AG541" s="151" t="s">
        <v>192</v>
      </c>
      <c r="AH541" s="151">
        <v>0</v>
      </c>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row>
    <row r="542" spans="1:60" outlineLevel="1" x14ac:dyDescent="0.25">
      <c r="A542" s="158"/>
      <c r="B542" s="159"/>
      <c r="C542" s="195" t="s">
        <v>400</v>
      </c>
      <c r="D542" s="193"/>
      <c r="E542" s="194">
        <v>36</v>
      </c>
      <c r="F542" s="160"/>
      <c r="G542" s="160"/>
      <c r="H542" s="160"/>
      <c r="I542" s="160"/>
      <c r="J542" s="160"/>
      <c r="K542" s="160"/>
      <c r="L542" s="160"/>
      <c r="M542" s="160"/>
      <c r="N542" s="160"/>
      <c r="O542" s="160"/>
      <c r="P542" s="160"/>
      <c r="Q542" s="160"/>
      <c r="R542" s="160"/>
      <c r="S542" s="160"/>
      <c r="T542" s="160"/>
      <c r="U542" s="160"/>
      <c r="V542" s="160"/>
      <c r="W542" s="160"/>
      <c r="X542" s="160"/>
      <c r="Y542" s="151"/>
      <c r="Z542" s="151"/>
      <c r="AA542" s="151"/>
      <c r="AB542" s="151"/>
      <c r="AC542" s="151"/>
      <c r="AD542" s="151"/>
      <c r="AE542" s="151"/>
      <c r="AF542" s="151"/>
      <c r="AG542" s="151" t="s">
        <v>192</v>
      </c>
      <c r="AH542" s="151">
        <v>1</v>
      </c>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row>
    <row r="543" spans="1:60" outlineLevel="1" x14ac:dyDescent="0.25">
      <c r="A543" s="158"/>
      <c r="B543" s="159"/>
      <c r="C543" s="188" t="s">
        <v>1182</v>
      </c>
      <c r="D543" s="164"/>
      <c r="E543" s="165"/>
      <c r="F543" s="160"/>
      <c r="G543" s="160"/>
      <c r="H543" s="160"/>
      <c r="I543" s="160"/>
      <c r="J543" s="160"/>
      <c r="K543" s="160"/>
      <c r="L543" s="160"/>
      <c r="M543" s="160"/>
      <c r="N543" s="160"/>
      <c r="O543" s="160"/>
      <c r="P543" s="160"/>
      <c r="Q543" s="160"/>
      <c r="R543" s="160"/>
      <c r="S543" s="160"/>
      <c r="T543" s="160"/>
      <c r="U543" s="160"/>
      <c r="V543" s="160"/>
      <c r="W543" s="160"/>
      <c r="X543" s="160"/>
      <c r="Y543" s="151"/>
      <c r="Z543" s="151"/>
      <c r="AA543" s="151"/>
      <c r="AB543" s="151"/>
      <c r="AC543" s="151"/>
      <c r="AD543" s="151"/>
      <c r="AE543" s="151"/>
      <c r="AF543" s="151"/>
      <c r="AG543" s="151" t="s">
        <v>192</v>
      </c>
      <c r="AH543" s="151">
        <v>0</v>
      </c>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row>
    <row r="544" spans="1:60" outlineLevel="1" x14ac:dyDescent="0.25">
      <c r="A544" s="158"/>
      <c r="B544" s="159"/>
      <c r="C544" s="188" t="s">
        <v>1031</v>
      </c>
      <c r="D544" s="164"/>
      <c r="E544" s="165"/>
      <c r="F544" s="160"/>
      <c r="G544" s="160"/>
      <c r="H544" s="160"/>
      <c r="I544" s="160"/>
      <c r="J544" s="160"/>
      <c r="K544" s="160"/>
      <c r="L544" s="160"/>
      <c r="M544" s="160"/>
      <c r="N544" s="160"/>
      <c r="O544" s="160"/>
      <c r="P544" s="160"/>
      <c r="Q544" s="160"/>
      <c r="R544" s="160"/>
      <c r="S544" s="160"/>
      <c r="T544" s="160"/>
      <c r="U544" s="160"/>
      <c r="V544" s="160"/>
      <c r="W544" s="160"/>
      <c r="X544" s="160"/>
      <c r="Y544" s="151"/>
      <c r="Z544" s="151"/>
      <c r="AA544" s="151"/>
      <c r="AB544" s="151"/>
      <c r="AC544" s="151"/>
      <c r="AD544" s="151"/>
      <c r="AE544" s="151"/>
      <c r="AF544" s="151"/>
      <c r="AG544" s="151" t="s">
        <v>192</v>
      </c>
      <c r="AH544" s="151">
        <v>0</v>
      </c>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row>
    <row r="545" spans="1:60" outlineLevel="1" x14ac:dyDescent="0.25">
      <c r="A545" s="158"/>
      <c r="B545" s="159"/>
      <c r="C545" s="188" t="s">
        <v>1189</v>
      </c>
      <c r="D545" s="164"/>
      <c r="E545" s="165"/>
      <c r="F545" s="160"/>
      <c r="G545" s="160"/>
      <c r="H545" s="160"/>
      <c r="I545" s="160"/>
      <c r="J545" s="160"/>
      <c r="K545" s="160"/>
      <c r="L545" s="160"/>
      <c r="M545" s="160"/>
      <c r="N545" s="160"/>
      <c r="O545" s="160"/>
      <c r="P545" s="160"/>
      <c r="Q545" s="160"/>
      <c r="R545" s="160"/>
      <c r="S545" s="160"/>
      <c r="T545" s="160"/>
      <c r="U545" s="160"/>
      <c r="V545" s="160"/>
      <c r="W545" s="160"/>
      <c r="X545" s="160"/>
      <c r="Y545" s="151"/>
      <c r="Z545" s="151"/>
      <c r="AA545" s="151"/>
      <c r="AB545" s="151"/>
      <c r="AC545" s="151"/>
      <c r="AD545" s="151"/>
      <c r="AE545" s="151"/>
      <c r="AF545" s="151"/>
      <c r="AG545" s="151" t="s">
        <v>192</v>
      </c>
      <c r="AH545" s="151">
        <v>0</v>
      </c>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row>
    <row r="546" spans="1:60" outlineLevel="1" x14ac:dyDescent="0.25">
      <c r="A546" s="158"/>
      <c r="B546" s="159"/>
      <c r="C546" s="188" t="s">
        <v>1261</v>
      </c>
      <c r="D546" s="164"/>
      <c r="E546" s="165">
        <v>3.2</v>
      </c>
      <c r="F546" s="160"/>
      <c r="G546" s="160"/>
      <c r="H546" s="160"/>
      <c r="I546" s="160"/>
      <c r="J546" s="160"/>
      <c r="K546" s="160"/>
      <c r="L546" s="160"/>
      <c r="M546" s="160"/>
      <c r="N546" s="160"/>
      <c r="O546" s="160"/>
      <c r="P546" s="160"/>
      <c r="Q546" s="160"/>
      <c r="R546" s="160"/>
      <c r="S546" s="160"/>
      <c r="T546" s="160"/>
      <c r="U546" s="160"/>
      <c r="V546" s="160"/>
      <c r="W546" s="160"/>
      <c r="X546" s="160"/>
      <c r="Y546" s="151"/>
      <c r="Z546" s="151"/>
      <c r="AA546" s="151"/>
      <c r="AB546" s="151"/>
      <c r="AC546" s="151"/>
      <c r="AD546" s="151"/>
      <c r="AE546" s="151"/>
      <c r="AF546" s="151"/>
      <c r="AG546" s="151" t="s">
        <v>192</v>
      </c>
      <c r="AH546" s="151">
        <v>0</v>
      </c>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row>
    <row r="547" spans="1:60" outlineLevel="1" x14ac:dyDescent="0.25">
      <c r="A547" s="158"/>
      <c r="B547" s="159"/>
      <c r="C547" s="188" t="s">
        <v>1262</v>
      </c>
      <c r="D547" s="164"/>
      <c r="E547" s="165">
        <v>1.6</v>
      </c>
      <c r="F547" s="160"/>
      <c r="G547" s="160"/>
      <c r="H547" s="160"/>
      <c r="I547" s="160"/>
      <c r="J547" s="160"/>
      <c r="K547" s="160"/>
      <c r="L547" s="160"/>
      <c r="M547" s="160"/>
      <c r="N547" s="160"/>
      <c r="O547" s="160"/>
      <c r="P547" s="160"/>
      <c r="Q547" s="160"/>
      <c r="R547" s="160"/>
      <c r="S547" s="160"/>
      <c r="T547" s="160"/>
      <c r="U547" s="160"/>
      <c r="V547" s="160"/>
      <c r="W547" s="160"/>
      <c r="X547" s="160"/>
      <c r="Y547" s="151"/>
      <c r="Z547" s="151"/>
      <c r="AA547" s="151"/>
      <c r="AB547" s="151"/>
      <c r="AC547" s="151"/>
      <c r="AD547" s="151"/>
      <c r="AE547" s="151"/>
      <c r="AF547" s="151"/>
      <c r="AG547" s="151" t="s">
        <v>192</v>
      </c>
      <c r="AH547" s="151">
        <v>0</v>
      </c>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row>
    <row r="548" spans="1:60" outlineLevel="1" x14ac:dyDescent="0.25">
      <c r="A548" s="158"/>
      <c r="B548" s="159"/>
      <c r="C548" s="188" t="s">
        <v>1263</v>
      </c>
      <c r="D548" s="164"/>
      <c r="E548" s="165">
        <v>1.6</v>
      </c>
      <c r="F548" s="160"/>
      <c r="G548" s="160"/>
      <c r="H548" s="160"/>
      <c r="I548" s="160"/>
      <c r="J548" s="160"/>
      <c r="K548" s="160"/>
      <c r="L548" s="160"/>
      <c r="M548" s="160"/>
      <c r="N548" s="160"/>
      <c r="O548" s="160"/>
      <c r="P548" s="160"/>
      <c r="Q548" s="160"/>
      <c r="R548" s="160"/>
      <c r="S548" s="160"/>
      <c r="T548" s="160"/>
      <c r="U548" s="160"/>
      <c r="V548" s="160"/>
      <c r="W548" s="160"/>
      <c r="X548" s="160"/>
      <c r="Y548" s="151"/>
      <c r="Z548" s="151"/>
      <c r="AA548" s="151"/>
      <c r="AB548" s="151"/>
      <c r="AC548" s="151"/>
      <c r="AD548" s="151"/>
      <c r="AE548" s="151"/>
      <c r="AF548" s="151"/>
      <c r="AG548" s="151" t="s">
        <v>192</v>
      </c>
      <c r="AH548" s="151">
        <v>0</v>
      </c>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row>
    <row r="549" spans="1:60" outlineLevel="1" x14ac:dyDescent="0.25">
      <c r="A549" s="158"/>
      <c r="B549" s="159"/>
      <c r="C549" s="195" t="s">
        <v>400</v>
      </c>
      <c r="D549" s="193"/>
      <c r="E549" s="194">
        <v>6.4</v>
      </c>
      <c r="F549" s="160"/>
      <c r="G549" s="160"/>
      <c r="H549" s="160"/>
      <c r="I549" s="160"/>
      <c r="J549" s="160"/>
      <c r="K549" s="160"/>
      <c r="L549" s="160"/>
      <c r="M549" s="160"/>
      <c r="N549" s="160"/>
      <c r="O549" s="160"/>
      <c r="P549" s="160"/>
      <c r="Q549" s="160"/>
      <c r="R549" s="160"/>
      <c r="S549" s="160"/>
      <c r="T549" s="160"/>
      <c r="U549" s="160"/>
      <c r="V549" s="160"/>
      <c r="W549" s="160"/>
      <c r="X549" s="160"/>
      <c r="Y549" s="151"/>
      <c r="Z549" s="151"/>
      <c r="AA549" s="151"/>
      <c r="AB549" s="151"/>
      <c r="AC549" s="151"/>
      <c r="AD549" s="151"/>
      <c r="AE549" s="151"/>
      <c r="AF549" s="151"/>
      <c r="AG549" s="151" t="s">
        <v>192</v>
      </c>
      <c r="AH549" s="151">
        <v>1</v>
      </c>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row>
    <row r="550" spans="1:60" outlineLevel="1" x14ac:dyDescent="0.25">
      <c r="A550" s="177">
        <v>61</v>
      </c>
      <c r="B550" s="178" t="s">
        <v>691</v>
      </c>
      <c r="C550" s="187" t="s">
        <v>692</v>
      </c>
      <c r="D550" s="179" t="s">
        <v>276</v>
      </c>
      <c r="E550" s="180">
        <v>2.1661199999999998</v>
      </c>
      <c r="F550" s="181">
        <v>17100</v>
      </c>
      <c r="G550" s="182">
        <f>ROUND(E550*F550,2)</f>
        <v>37040.65</v>
      </c>
      <c r="H550" s="181"/>
      <c r="I550" s="182">
        <f>ROUND(E550*H550,2)</f>
        <v>0</v>
      </c>
      <c r="J550" s="181"/>
      <c r="K550" s="182">
        <f>ROUND(E550*J550,2)</f>
        <v>0</v>
      </c>
      <c r="L550" s="182">
        <v>21</v>
      </c>
      <c r="M550" s="182">
        <f>G550*(1+L550/100)</f>
        <v>44819.186500000003</v>
      </c>
      <c r="N550" s="182">
        <v>0.55000000000000004</v>
      </c>
      <c r="O550" s="182">
        <f>ROUND(E550*N550,2)</f>
        <v>1.19</v>
      </c>
      <c r="P550" s="182">
        <v>0</v>
      </c>
      <c r="Q550" s="182">
        <f>ROUND(E550*P550,2)</f>
        <v>0</v>
      </c>
      <c r="R550" s="182" t="s">
        <v>514</v>
      </c>
      <c r="S550" s="182" t="s">
        <v>185</v>
      </c>
      <c r="T550" s="183" t="s">
        <v>185</v>
      </c>
      <c r="U550" s="160">
        <v>0</v>
      </c>
      <c r="V550" s="160">
        <f>ROUND(E550*U550,2)</f>
        <v>0</v>
      </c>
      <c r="W550" s="160"/>
      <c r="X550" s="160" t="s">
        <v>310</v>
      </c>
      <c r="Y550" s="151"/>
      <c r="Z550" s="151"/>
      <c r="AA550" s="151"/>
      <c r="AB550" s="151"/>
      <c r="AC550" s="151"/>
      <c r="AD550" s="151"/>
      <c r="AE550" s="151"/>
      <c r="AF550" s="151"/>
      <c r="AG550" s="151" t="s">
        <v>515</v>
      </c>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row>
    <row r="551" spans="1:60" outlineLevel="1" x14ac:dyDescent="0.25">
      <c r="A551" s="158"/>
      <c r="B551" s="159"/>
      <c r="C551" s="188" t="s">
        <v>1031</v>
      </c>
      <c r="D551" s="164"/>
      <c r="E551" s="165"/>
      <c r="F551" s="160"/>
      <c r="G551" s="160"/>
      <c r="H551" s="160"/>
      <c r="I551" s="160"/>
      <c r="J551" s="160"/>
      <c r="K551" s="160"/>
      <c r="L551" s="160"/>
      <c r="M551" s="160"/>
      <c r="N551" s="160"/>
      <c r="O551" s="160"/>
      <c r="P551" s="160"/>
      <c r="Q551" s="160"/>
      <c r="R551" s="160"/>
      <c r="S551" s="160"/>
      <c r="T551" s="160"/>
      <c r="U551" s="160"/>
      <c r="V551" s="160"/>
      <c r="W551" s="160"/>
      <c r="X551" s="160"/>
      <c r="Y551" s="151"/>
      <c r="Z551" s="151"/>
      <c r="AA551" s="151"/>
      <c r="AB551" s="151"/>
      <c r="AC551" s="151"/>
      <c r="AD551" s="151"/>
      <c r="AE551" s="151"/>
      <c r="AF551" s="151"/>
      <c r="AG551" s="151" t="s">
        <v>192</v>
      </c>
      <c r="AH551" s="151">
        <v>0</v>
      </c>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row>
    <row r="552" spans="1:60" outlineLevel="1" x14ac:dyDescent="0.25">
      <c r="A552" s="158"/>
      <c r="B552" s="159"/>
      <c r="C552" s="188" t="s">
        <v>1194</v>
      </c>
      <c r="D552" s="164"/>
      <c r="E552" s="165"/>
      <c r="F552" s="160"/>
      <c r="G552" s="160"/>
      <c r="H552" s="160"/>
      <c r="I552" s="160"/>
      <c r="J552" s="160"/>
      <c r="K552" s="160"/>
      <c r="L552" s="160"/>
      <c r="M552" s="160"/>
      <c r="N552" s="160"/>
      <c r="O552" s="160"/>
      <c r="P552" s="160"/>
      <c r="Q552" s="160"/>
      <c r="R552" s="160"/>
      <c r="S552" s="160"/>
      <c r="T552" s="160"/>
      <c r="U552" s="160"/>
      <c r="V552" s="160"/>
      <c r="W552" s="160"/>
      <c r="X552" s="160"/>
      <c r="Y552" s="151"/>
      <c r="Z552" s="151"/>
      <c r="AA552" s="151"/>
      <c r="AB552" s="151"/>
      <c r="AC552" s="151"/>
      <c r="AD552" s="151"/>
      <c r="AE552" s="151"/>
      <c r="AF552" s="151"/>
      <c r="AG552" s="151" t="s">
        <v>192</v>
      </c>
      <c r="AH552" s="151">
        <v>0</v>
      </c>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row>
    <row r="553" spans="1:60" outlineLevel="1" x14ac:dyDescent="0.25">
      <c r="A553" s="158"/>
      <c r="B553" s="159"/>
      <c r="C553" s="188" t="s">
        <v>1228</v>
      </c>
      <c r="D553" s="164"/>
      <c r="E553" s="165">
        <v>1.0430600000000001</v>
      </c>
      <c r="F553" s="160"/>
      <c r="G553" s="160"/>
      <c r="H553" s="160"/>
      <c r="I553" s="160"/>
      <c r="J553" s="160"/>
      <c r="K553" s="160"/>
      <c r="L553" s="160"/>
      <c r="M553" s="160"/>
      <c r="N553" s="160"/>
      <c r="O553" s="160"/>
      <c r="P553" s="160"/>
      <c r="Q553" s="160"/>
      <c r="R553" s="160"/>
      <c r="S553" s="160"/>
      <c r="T553" s="160"/>
      <c r="U553" s="160"/>
      <c r="V553" s="160"/>
      <c r="W553" s="160"/>
      <c r="X553" s="160"/>
      <c r="Y553" s="151"/>
      <c r="Z553" s="151"/>
      <c r="AA553" s="151"/>
      <c r="AB553" s="151"/>
      <c r="AC553" s="151"/>
      <c r="AD553" s="151"/>
      <c r="AE553" s="151"/>
      <c r="AF553" s="151"/>
      <c r="AG553" s="151" t="s">
        <v>192</v>
      </c>
      <c r="AH553" s="151">
        <v>0</v>
      </c>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row>
    <row r="554" spans="1:60" outlineLevel="1" x14ac:dyDescent="0.25">
      <c r="A554" s="158"/>
      <c r="B554" s="159"/>
      <c r="C554" s="188" t="s">
        <v>1229</v>
      </c>
      <c r="D554" s="164"/>
      <c r="E554" s="165">
        <v>0.57023999999999997</v>
      </c>
      <c r="F554" s="160"/>
      <c r="G554" s="160"/>
      <c r="H554" s="160"/>
      <c r="I554" s="160"/>
      <c r="J554" s="160"/>
      <c r="K554" s="160"/>
      <c r="L554" s="160"/>
      <c r="M554" s="160"/>
      <c r="N554" s="160"/>
      <c r="O554" s="160"/>
      <c r="P554" s="160"/>
      <c r="Q554" s="160"/>
      <c r="R554" s="160"/>
      <c r="S554" s="160"/>
      <c r="T554" s="160"/>
      <c r="U554" s="160"/>
      <c r="V554" s="160"/>
      <c r="W554" s="160"/>
      <c r="X554" s="160"/>
      <c r="Y554" s="151"/>
      <c r="Z554" s="151"/>
      <c r="AA554" s="151"/>
      <c r="AB554" s="151"/>
      <c r="AC554" s="151"/>
      <c r="AD554" s="151"/>
      <c r="AE554" s="151"/>
      <c r="AF554" s="151"/>
      <c r="AG554" s="151" t="s">
        <v>192</v>
      </c>
      <c r="AH554" s="151">
        <v>0</v>
      </c>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row>
    <row r="555" spans="1:60" outlineLevel="1" x14ac:dyDescent="0.25">
      <c r="A555" s="158"/>
      <c r="B555" s="159"/>
      <c r="C555" s="188" t="s">
        <v>1230</v>
      </c>
      <c r="D555" s="164"/>
      <c r="E555" s="165">
        <v>0.55281999999999998</v>
      </c>
      <c r="F555" s="160"/>
      <c r="G555" s="160"/>
      <c r="H555" s="160"/>
      <c r="I555" s="160"/>
      <c r="J555" s="160"/>
      <c r="K555" s="160"/>
      <c r="L555" s="160"/>
      <c r="M555" s="160"/>
      <c r="N555" s="160"/>
      <c r="O555" s="160"/>
      <c r="P555" s="160"/>
      <c r="Q555" s="160"/>
      <c r="R555" s="160"/>
      <c r="S555" s="160"/>
      <c r="T555" s="160"/>
      <c r="U555" s="160"/>
      <c r="V555" s="160"/>
      <c r="W555" s="160"/>
      <c r="X555" s="160"/>
      <c r="Y555" s="151"/>
      <c r="Z555" s="151"/>
      <c r="AA555" s="151"/>
      <c r="AB555" s="151"/>
      <c r="AC555" s="151"/>
      <c r="AD555" s="151"/>
      <c r="AE555" s="151"/>
      <c r="AF555" s="151"/>
      <c r="AG555" s="151" t="s">
        <v>192</v>
      </c>
      <c r="AH555" s="151">
        <v>0</v>
      </c>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row>
    <row r="556" spans="1:60" outlineLevel="1" x14ac:dyDescent="0.25">
      <c r="A556" s="158"/>
      <c r="B556" s="159"/>
      <c r="C556" s="195" t="s">
        <v>400</v>
      </c>
      <c r="D556" s="193"/>
      <c r="E556" s="194">
        <v>2.1661199999999998</v>
      </c>
      <c r="F556" s="160"/>
      <c r="G556" s="160"/>
      <c r="H556" s="160"/>
      <c r="I556" s="160"/>
      <c r="J556" s="160"/>
      <c r="K556" s="160"/>
      <c r="L556" s="160"/>
      <c r="M556" s="160"/>
      <c r="N556" s="160"/>
      <c r="O556" s="160"/>
      <c r="P556" s="160"/>
      <c r="Q556" s="160"/>
      <c r="R556" s="160"/>
      <c r="S556" s="160"/>
      <c r="T556" s="160"/>
      <c r="U556" s="160"/>
      <c r="V556" s="160"/>
      <c r="W556" s="160"/>
      <c r="X556" s="160"/>
      <c r="Y556" s="151"/>
      <c r="Z556" s="151"/>
      <c r="AA556" s="151"/>
      <c r="AB556" s="151"/>
      <c r="AC556" s="151"/>
      <c r="AD556" s="151"/>
      <c r="AE556" s="151"/>
      <c r="AF556" s="151"/>
      <c r="AG556" s="151" t="s">
        <v>192</v>
      </c>
      <c r="AH556" s="151">
        <v>1</v>
      </c>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row>
    <row r="557" spans="1:60" outlineLevel="1" x14ac:dyDescent="0.25">
      <c r="A557" s="177">
        <v>62</v>
      </c>
      <c r="B557" s="178" t="s">
        <v>693</v>
      </c>
      <c r="C557" s="187" t="s">
        <v>694</v>
      </c>
      <c r="D557" s="179" t="s">
        <v>276</v>
      </c>
      <c r="E557" s="180">
        <v>0.88</v>
      </c>
      <c r="F557" s="181">
        <v>23676</v>
      </c>
      <c r="G557" s="182">
        <f>ROUND(E557*F557,2)</f>
        <v>20834.88</v>
      </c>
      <c r="H557" s="181"/>
      <c r="I557" s="182">
        <f>ROUND(E557*H557,2)</f>
        <v>0</v>
      </c>
      <c r="J557" s="181"/>
      <c r="K557" s="182">
        <f>ROUND(E557*J557,2)</f>
        <v>0</v>
      </c>
      <c r="L557" s="182">
        <v>21</v>
      </c>
      <c r="M557" s="182">
        <f>G557*(1+L557/100)</f>
        <v>25210.2048</v>
      </c>
      <c r="N557" s="182">
        <v>0.55000000000000004</v>
      </c>
      <c r="O557" s="182">
        <f>ROUND(E557*N557,2)</f>
        <v>0.48</v>
      </c>
      <c r="P557" s="182">
        <v>0</v>
      </c>
      <c r="Q557" s="182">
        <f>ROUND(E557*P557,2)</f>
        <v>0</v>
      </c>
      <c r="R557" s="182" t="s">
        <v>514</v>
      </c>
      <c r="S557" s="182" t="s">
        <v>185</v>
      </c>
      <c r="T557" s="183" t="s">
        <v>185</v>
      </c>
      <c r="U557" s="160">
        <v>0</v>
      </c>
      <c r="V557" s="160">
        <f>ROUND(E557*U557,2)</f>
        <v>0</v>
      </c>
      <c r="W557" s="160"/>
      <c r="X557" s="160" t="s">
        <v>310</v>
      </c>
      <c r="Y557" s="151"/>
      <c r="Z557" s="151"/>
      <c r="AA557" s="151"/>
      <c r="AB557" s="151"/>
      <c r="AC557" s="151"/>
      <c r="AD557" s="151"/>
      <c r="AE557" s="151"/>
      <c r="AF557" s="151"/>
      <c r="AG557" s="151" t="s">
        <v>515</v>
      </c>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row>
    <row r="558" spans="1:60" outlineLevel="1" x14ac:dyDescent="0.25">
      <c r="A558" s="158"/>
      <c r="B558" s="159"/>
      <c r="C558" s="188" t="s">
        <v>1031</v>
      </c>
      <c r="D558" s="164"/>
      <c r="E558" s="165"/>
      <c r="F558" s="160"/>
      <c r="G558" s="160"/>
      <c r="H558" s="160"/>
      <c r="I558" s="160"/>
      <c r="J558" s="160"/>
      <c r="K558" s="160"/>
      <c r="L558" s="160"/>
      <c r="M558" s="160"/>
      <c r="N558" s="160"/>
      <c r="O558" s="160"/>
      <c r="P558" s="160"/>
      <c r="Q558" s="160"/>
      <c r="R558" s="160"/>
      <c r="S558" s="160"/>
      <c r="T558" s="160"/>
      <c r="U558" s="160"/>
      <c r="V558" s="160"/>
      <c r="W558" s="160"/>
      <c r="X558" s="160"/>
      <c r="Y558" s="151"/>
      <c r="Z558" s="151"/>
      <c r="AA558" s="151"/>
      <c r="AB558" s="151"/>
      <c r="AC558" s="151"/>
      <c r="AD558" s="151"/>
      <c r="AE558" s="151"/>
      <c r="AF558" s="151"/>
      <c r="AG558" s="151" t="s">
        <v>192</v>
      </c>
      <c r="AH558" s="151">
        <v>0</v>
      </c>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row>
    <row r="559" spans="1:60" outlineLevel="1" x14ac:dyDescent="0.25">
      <c r="A559" s="158"/>
      <c r="B559" s="159"/>
      <c r="C559" s="188" t="s">
        <v>583</v>
      </c>
      <c r="D559" s="164"/>
      <c r="E559" s="165"/>
      <c r="F559" s="160"/>
      <c r="G559" s="160"/>
      <c r="H559" s="160"/>
      <c r="I559" s="160"/>
      <c r="J559" s="160"/>
      <c r="K559" s="160"/>
      <c r="L559" s="160"/>
      <c r="M559" s="160"/>
      <c r="N559" s="160"/>
      <c r="O559" s="160"/>
      <c r="P559" s="160"/>
      <c r="Q559" s="160"/>
      <c r="R559" s="160"/>
      <c r="S559" s="160"/>
      <c r="T559" s="160"/>
      <c r="U559" s="160"/>
      <c r="V559" s="160"/>
      <c r="W559" s="160"/>
      <c r="X559" s="160"/>
      <c r="Y559" s="151"/>
      <c r="Z559" s="151"/>
      <c r="AA559" s="151"/>
      <c r="AB559" s="151"/>
      <c r="AC559" s="151"/>
      <c r="AD559" s="151"/>
      <c r="AE559" s="151"/>
      <c r="AF559" s="151"/>
      <c r="AG559" s="151" t="s">
        <v>192</v>
      </c>
      <c r="AH559" s="151">
        <v>0</v>
      </c>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row>
    <row r="560" spans="1:60" outlineLevel="1" x14ac:dyDescent="0.25">
      <c r="A560" s="158"/>
      <c r="B560" s="159"/>
      <c r="C560" s="188" t="s">
        <v>1211</v>
      </c>
      <c r="D560" s="164"/>
      <c r="E560" s="165">
        <v>0.27500000000000002</v>
      </c>
      <c r="F560" s="160"/>
      <c r="G560" s="160"/>
      <c r="H560" s="160"/>
      <c r="I560" s="160"/>
      <c r="J560" s="160"/>
      <c r="K560" s="160"/>
      <c r="L560" s="160"/>
      <c r="M560" s="160"/>
      <c r="N560" s="160"/>
      <c r="O560" s="160"/>
      <c r="P560" s="160"/>
      <c r="Q560" s="160"/>
      <c r="R560" s="160"/>
      <c r="S560" s="160"/>
      <c r="T560" s="160"/>
      <c r="U560" s="160"/>
      <c r="V560" s="160"/>
      <c r="W560" s="160"/>
      <c r="X560" s="160"/>
      <c r="Y560" s="151"/>
      <c r="Z560" s="151"/>
      <c r="AA560" s="151"/>
      <c r="AB560" s="151"/>
      <c r="AC560" s="151"/>
      <c r="AD560" s="151"/>
      <c r="AE560" s="151"/>
      <c r="AF560" s="151"/>
      <c r="AG560" s="151" t="s">
        <v>192</v>
      </c>
      <c r="AH560" s="151">
        <v>0</v>
      </c>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row>
    <row r="561" spans="1:60" outlineLevel="1" x14ac:dyDescent="0.25">
      <c r="A561" s="158"/>
      <c r="B561" s="159"/>
      <c r="C561" s="188" t="s">
        <v>1212</v>
      </c>
      <c r="D561" s="164"/>
      <c r="E561" s="165">
        <v>0.13750000000000001</v>
      </c>
      <c r="F561" s="160"/>
      <c r="G561" s="160"/>
      <c r="H561" s="160"/>
      <c r="I561" s="160"/>
      <c r="J561" s="160"/>
      <c r="K561" s="160"/>
      <c r="L561" s="160"/>
      <c r="M561" s="160"/>
      <c r="N561" s="160"/>
      <c r="O561" s="160"/>
      <c r="P561" s="160"/>
      <c r="Q561" s="160"/>
      <c r="R561" s="160"/>
      <c r="S561" s="160"/>
      <c r="T561" s="160"/>
      <c r="U561" s="160"/>
      <c r="V561" s="160"/>
      <c r="W561" s="160"/>
      <c r="X561" s="160"/>
      <c r="Y561" s="151"/>
      <c r="Z561" s="151"/>
      <c r="AA561" s="151"/>
      <c r="AB561" s="151"/>
      <c r="AC561" s="151"/>
      <c r="AD561" s="151"/>
      <c r="AE561" s="151"/>
      <c r="AF561" s="151"/>
      <c r="AG561" s="151" t="s">
        <v>192</v>
      </c>
      <c r="AH561" s="151">
        <v>0</v>
      </c>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row>
    <row r="562" spans="1:60" outlineLevel="1" x14ac:dyDescent="0.25">
      <c r="A562" s="158"/>
      <c r="B562" s="159"/>
      <c r="C562" s="188" t="s">
        <v>1213</v>
      </c>
      <c r="D562" s="164"/>
      <c r="E562" s="165">
        <v>0.13750000000000001</v>
      </c>
      <c r="F562" s="160"/>
      <c r="G562" s="160"/>
      <c r="H562" s="160"/>
      <c r="I562" s="160"/>
      <c r="J562" s="160"/>
      <c r="K562" s="160"/>
      <c r="L562" s="160"/>
      <c r="M562" s="160"/>
      <c r="N562" s="160"/>
      <c r="O562" s="160"/>
      <c r="P562" s="160"/>
      <c r="Q562" s="160"/>
      <c r="R562" s="160"/>
      <c r="S562" s="160"/>
      <c r="T562" s="160"/>
      <c r="U562" s="160"/>
      <c r="V562" s="160"/>
      <c r="W562" s="160"/>
      <c r="X562" s="160"/>
      <c r="Y562" s="151"/>
      <c r="Z562" s="151"/>
      <c r="AA562" s="151"/>
      <c r="AB562" s="151"/>
      <c r="AC562" s="151"/>
      <c r="AD562" s="151"/>
      <c r="AE562" s="151"/>
      <c r="AF562" s="151"/>
      <c r="AG562" s="151" t="s">
        <v>192</v>
      </c>
      <c r="AH562" s="151">
        <v>0</v>
      </c>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row>
    <row r="563" spans="1:60" outlineLevel="1" x14ac:dyDescent="0.25">
      <c r="A563" s="158"/>
      <c r="B563" s="159"/>
      <c r="C563" s="188" t="s">
        <v>1214</v>
      </c>
      <c r="D563" s="164"/>
      <c r="E563" s="165">
        <v>0.33</v>
      </c>
      <c r="F563" s="160"/>
      <c r="G563" s="160"/>
      <c r="H563" s="160"/>
      <c r="I563" s="160"/>
      <c r="J563" s="160"/>
      <c r="K563" s="160"/>
      <c r="L563" s="160"/>
      <c r="M563" s="160"/>
      <c r="N563" s="160"/>
      <c r="O563" s="160"/>
      <c r="P563" s="160"/>
      <c r="Q563" s="160"/>
      <c r="R563" s="160"/>
      <c r="S563" s="160"/>
      <c r="T563" s="160"/>
      <c r="U563" s="160"/>
      <c r="V563" s="160"/>
      <c r="W563" s="160"/>
      <c r="X563" s="160"/>
      <c r="Y563" s="151"/>
      <c r="Z563" s="151"/>
      <c r="AA563" s="151"/>
      <c r="AB563" s="151"/>
      <c r="AC563" s="151"/>
      <c r="AD563" s="151"/>
      <c r="AE563" s="151"/>
      <c r="AF563" s="151"/>
      <c r="AG563" s="151" t="s">
        <v>192</v>
      </c>
      <c r="AH563" s="151">
        <v>0</v>
      </c>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row>
    <row r="564" spans="1:60" outlineLevel="1" x14ac:dyDescent="0.25">
      <c r="A564" s="177">
        <v>63</v>
      </c>
      <c r="B564" s="178" t="s">
        <v>697</v>
      </c>
      <c r="C564" s="187" t="s">
        <v>698</v>
      </c>
      <c r="D564" s="179" t="s">
        <v>276</v>
      </c>
      <c r="E564" s="180">
        <v>1.54433</v>
      </c>
      <c r="F564" s="181">
        <v>17100</v>
      </c>
      <c r="G564" s="182">
        <f>ROUND(E564*F564,2)</f>
        <v>26408.04</v>
      </c>
      <c r="H564" s="181"/>
      <c r="I564" s="182">
        <f>ROUND(E564*H564,2)</f>
        <v>0</v>
      </c>
      <c r="J564" s="181"/>
      <c r="K564" s="182">
        <f>ROUND(E564*J564,2)</f>
        <v>0</v>
      </c>
      <c r="L564" s="182">
        <v>21</v>
      </c>
      <c r="M564" s="182">
        <f>G564*(1+L564/100)</f>
        <v>31953.7284</v>
      </c>
      <c r="N564" s="182">
        <v>0.55000000000000004</v>
      </c>
      <c r="O564" s="182">
        <f>ROUND(E564*N564,2)</f>
        <v>0.85</v>
      </c>
      <c r="P564" s="182">
        <v>0</v>
      </c>
      <c r="Q564" s="182">
        <f>ROUND(E564*P564,2)</f>
        <v>0</v>
      </c>
      <c r="R564" s="182" t="s">
        <v>514</v>
      </c>
      <c r="S564" s="182" t="s">
        <v>185</v>
      </c>
      <c r="T564" s="183" t="s">
        <v>185</v>
      </c>
      <c r="U564" s="160">
        <v>0</v>
      </c>
      <c r="V564" s="160">
        <f>ROUND(E564*U564,2)</f>
        <v>0</v>
      </c>
      <c r="W564" s="160"/>
      <c r="X564" s="160" t="s">
        <v>310</v>
      </c>
      <c r="Y564" s="151"/>
      <c r="Z564" s="151"/>
      <c r="AA564" s="151"/>
      <c r="AB564" s="151"/>
      <c r="AC564" s="151"/>
      <c r="AD564" s="151"/>
      <c r="AE564" s="151"/>
      <c r="AF564" s="151"/>
      <c r="AG564" s="151" t="s">
        <v>515</v>
      </c>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row>
    <row r="565" spans="1:60" outlineLevel="1" x14ac:dyDescent="0.25">
      <c r="A565" s="158"/>
      <c r="B565" s="159"/>
      <c r="C565" s="188" t="s">
        <v>1182</v>
      </c>
      <c r="D565" s="164"/>
      <c r="E565" s="165"/>
      <c r="F565" s="160"/>
      <c r="G565" s="160"/>
      <c r="H565" s="160"/>
      <c r="I565" s="160"/>
      <c r="J565" s="160"/>
      <c r="K565" s="160"/>
      <c r="L565" s="160"/>
      <c r="M565" s="160"/>
      <c r="N565" s="160"/>
      <c r="O565" s="160"/>
      <c r="P565" s="160"/>
      <c r="Q565" s="160"/>
      <c r="R565" s="160"/>
      <c r="S565" s="160"/>
      <c r="T565" s="160"/>
      <c r="U565" s="160"/>
      <c r="V565" s="160"/>
      <c r="W565" s="160"/>
      <c r="X565" s="160"/>
      <c r="Y565" s="151"/>
      <c r="Z565" s="151"/>
      <c r="AA565" s="151"/>
      <c r="AB565" s="151"/>
      <c r="AC565" s="151"/>
      <c r="AD565" s="151"/>
      <c r="AE565" s="151"/>
      <c r="AF565" s="151"/>
      <c r="AG565" s="151" t="s">
        <v>192</v>
      </c>
      <c r="AH565" s="151">
        <v>0</v>
      </c>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row>
    <row r="566" spans="1:60" outlineLevel="1" x14ac:dyDescent="0.25">
      <c r="A566" s="158"/>
      <c r="B566" s="159"/>
      <c r="C566" s="188" t="s">
        <v>1031</v>
      </c>
      <c r="D566" s="164"/>
      <c r="E566" s="165"/>
      <c r="F566" s="160"/>
      <c r="G566" s="160"/>
      <c r="H566" s="160"/>
      <c r="I566" s="160"/>
      <c r="J566" s="160"/>
      <c r="K566" s="160"/>
      <c r="L566" s="160"/>
      <c r="M566" s="160"/>
      <c r="N566" s="160"/>
      <c r="O566" s="160"/>
      <c r="P566" s="160"/>
      <c r="Q566" s="160"/>
      <c r="R566" s="160"/>
      <c r="S566" s="160"/>
      <c r="T566" s="160"/>
      <c r="U566" s="160"/>
      <c r="V566" s="160"/>
      <c r="W566" s="160"/>
      <c r="X566" s="160"/>
      <c r="Y566" s="151"/>
      <c r="Z566" s="151"/>
      <c r="AA566" s="151"/>
      <c r="AB566" s="151"/>
      <c r="AC566" s="151"/>
      <c r="AD566" s="151"/>
      <c r="AE566" s="151"/>
      <c r="AF566" s="151"/>
      <c r="AG566" s="151" t="s">
        <v>192</v>
      </c>
      <c r="AH566" s="151">
        <v>0</v>
      </c>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row>
    <row r="567" spans="1:60" outlineLevel="1" x14ac:dyDescent="0.25">
      <c r="A567" s="158"/>
      <c r="B567" s="159"/>
      <c r="C567" s="188" t="s">
        <v>677</v>
      </c>
      <c r="D567" s="164"/>
      <c r="E567" s="165"/>
      <c r="F567" s="160"/>
      <c r="G567" s="160"/>
      <c r="H567" s="160"/>
      <c r="I567" s="160"/>
      <c r="J567" s="160"/>
      <c r="K567" s="160"/>
      <c r="L567" s="160"/>
      <c r="M567" s="160"/>
      <c r="N567" s="160"/>
      <c r="O567" s="160"/>
      <c r="P567" s="160"/>
      <c r="Q567" s="160"/>
      <c r="R567" s="160"/>
      <c r="S567" s="160"/>
      <c r="T567" s="160"/>
      <c r="U567" s="160"/>
      <c r="V567" s="160"/>
      <c r="W567" s="160"/>
      <c r="X567" s="160"/>
      <c r="Y567" s="151"/>
      <c r="Z567" s="151"/>
      <c r="AA567" s="151"/>
      <c r="AB567" s="151"/>
      <c r="AC567" s="151"/>
      <c r="AD567" s="151"/>
      <c r="AE567" s="151"/>
      <c r="AF567" s="151"/>
      <c r="AG567" s="151" t="s">
        <v>192</v>
      </c>
      <c r="AH567" s="151">
        <v>0</v>
      </c>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row>
    <row r="568" spans="1:60" outlineLevel="1" x14ac:dyDescent="0.25">
      <c r="A568" s="158"/>
      <c r="B568" s="159"/>
      <c r="C568" s="188" t="s">
        <v>1231</v>
      </c>
      <c r="D568" s="164"/>
      <c r="E568" s="165">
        <v>0.25156000000000001</v>
      </c>
      <c r="F568" s="160"/>
      <c r="G568" s="160"/>
      <c r="H568" s="160"/>
      <c r="I568" s="160"/>
      <c r="J568" s="160"/>
      <c r="K568" s="160"/>
      <c r="L568" s="160"/>
      <c r="M568" s="160"/>
      <c r="N568" s="160"/>
      <c r="O568" s="160"/>
      <c r="P568" s="160"/>
      <c r="Q568" s="160"/>
      <c r="R568" s="160"/>
      <c r="S568" s="160"/>
      <c r="T568" s="160"/>
      <c r="U568" s="160"/>
      <c r="V568" s="160"/>
      <c r="W568" s="160"/>
      <c r="X568" s="160"/>
      <c r="Y568" s="151"/>
      <c r="Z568" s="151"/>
      <c r="AA568" s="151"/>
      <c r="AB568" s="151"/>
      <c r="AC568" s="151"/>
      <c r="AD568" s="151"/>
      <c r="AE568" s="151"/>
      <c r="AF568" s="151"/>
      <c r="AG568" s="151" t="s">
        <v>192</v>
      </c>
      <c r="AH568" s="151">
        <v>0</v>
      </c>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row>
    <row r="569" spans="1:60" outlineLevel="1" x14ac:dyDescent="0.25">
      <c r="A569" s="158"/>
      <c r="B569" s="159"/>
      <c r="C569" s="188" t="s">
        <v>1232</v>
      </c>
      <c r="D569" s="164"/>
      <c r="E569" s="165">
        <v>0.25156000000000001</v>
      </c>
      <c r="F569" s="160"/>
      <c r="G569" s="160"/>
      <c r="H569" s="160"/>
      <c r="I569" s="160"/>
      <c r="J569" s="160"/>
      <c r="K569" s="160"/>
      <c r="L569" s="160"/>
      <c r="M569" s="160"/>
      <c r="N569" s="160"/>
      <c r="O569" s="160"/>
      <c r="P569" s="160"/>
      <c r="Q569" s="160"/>
      <c r="R569" s="160"/>
      <c r="S569" s="160"/>
      <c r="T569" s="160"/>
      <c r="U569" s="160"/>
      <c r="V569" s="160"/>
      <c r="W569" s="160"/>
      <c r="X569" s="160"/>
      <c r="Y569" s="151"/>
      <c r="Z569" s="151"/>
      <c r="AA569" s="151"/>
      <c r="AB569" s="151"/>
      <c r="AC569" s="151"/>
      <c r="AD569" s="151"/>
      <c r="AE569" s="151"/>
      <c r="AF569" s="151"/>
      <c r="AG569" s="151" t="s">
        <v>192</v>
      </c>
      <c r="AH569" s="151">
        <v>0</v>
      </c>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row>
    <row r="570" spans="1:60" outlineLevel="1" x14ac:dyDescent="0.25">
      <c r="A570" s="158"/>
      <c r="B570" s="159"/>
      <c r="C570" s="188" t="s">
        <v>1233</v>
      </c>
      <c r="D570" s="164"/>
      <c r="E570" s="165">
        <v>0.36656</v>
      </c>
      <c r="F570" s="160"/>
      <c r="G570" s="160"/>
      <c r="H570" s="160"/>
      <c r="I570" s="160"/>
      <c r="J570" s="160"/>
      <c r="K570" s="160"/>
      <c r="L570" s="160"/>
      <c r="M570" s="160"/>
      <c r="N570" s="160"/>
      <c r="O570" s="160"/>
      <c r="P570" s="160"/>
      <c r="Q570" s="160"/>
      <c r="R570" s="160"/>
      <c r="S570" s="160"/>
      <c r="T570" s="160"/>
      <c r="U570" s="160"/>
      <c r="V570" s="160"/>
      <c r="W570" s="160"/>
      <c r="X570" s="160"/>
      <c r="Y570" s="151"/>
      <c r="Z570" s="151"/>
      <c r="AA570" s="151"/>
      <c r="AB570" s="151"/>
      <c r="AC570" s="151"/>
      <c r="AD570" s="151"/>
      <c r="AE570" s="151"/>
      <c r="AF570" s="151"/>
      <c r="AG570" s="151" t="s">
        <v>192</v>
      </c>
      <c r="AH570" s="151">
        <v>0</v>
      </c>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row>
    <row r="571" spans="1:60" outlineLevel="1" x14ac:dyDescent="0.25">
      <c r="A571" s="158"/>
      <c r="B571" s="159"/>
      <c r="C571" s="188" t="s">
        <v>1234</v>
      </c>
      <c r="D571" s="164"/>
      <c r="E571" s="165">
        <v>0.36656</v>
      </c>
      <c r="F571" s="160"/>
      <c r="G571" s="160"/>
      <c r="H571" s="160"/>
      <c r="I571" s="160"/>
      <c r="J571" s="160"/>
      <c r="K571" s="160"/>
      <c r="L571" s="160"/>
      <c r="M571" s="160"/>
      <c r="N571" s="160"/>
      <c r="O571" s="160"/>
      <c r="P571" s="160"/>
      <c r="Q571" s="160"/>
      <c r="R571" s="160"/>
      <c r="S571" s="160"/>
      <c r="T571" s="160"/>
      <c r="U571" s="160"/>
      <c r="V571" s="160"/>
      <c r="W571" s="160"/>
      <c r="X571" s="160"/>
      <c r="Y571" s="151"/>
      <c r="Z571" s="151"/>
      <c r="AA571" s="151"/>
      <c r="AB571" s="151"/>
      <c r="AC571" s="151"/>
      <c r="AD571" s="151"/>
      <c r="AE571" s="151"/>
      <c r="AF571" s="151"/>
      <c r="AG571" s="151" t="s">
        <v>192</v>
      </c>
      <c r="AH571" s="151">
        <v>0</v>
      </c>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row>
    <row r="572" spans="1:60" outlineLevel="1" x14ac:dyDescent="0.25">
      <c r="A572" s="158"/>
      <c r="B572" s="159"/>
      <c r="C572" s="188" t="s">
        <v>1235</v>
      </c>
      <c r="D572" s="164"/>
      <c r="E572" s="165">
        <v>0.30808999999999997</v>
      </c>
      <c r="F572" s="160"/>
      <c r="G572" s="160"/>
      <c r="H572" s="160"/>
      <c r="I572" s="160"/>
      <c r="J572" s="160"/>
      <c r="K572" s="160"/>
      <c r="L572" s="160"/>
      <c r="M572" s="160"/>
      <c r="N572" s="160"/>
      <c r="O572" s="160"/>
      <c r="P572" s="160"/>
      <c r="Q572" s="160"/>
      <c r="R572" s="160"/>
      <c r="S572" s="160"/>
      <c r="T572" s="160"/>
      <c r="U572" s="160"/>
      <c r="V572" s="160"/>
      <c r="W572" s="160"/>
      <c r="X572" s="160"/>
      <c r="Y572" s="151"/>
      <c r="Z572" s="151"/>
      <c r="AA572" s="151"/>
      <c r="AB572" s="151"/>
      <c r="AC572" s="151"/>
      <c r="AD572" s="151"/>
      <c r="AE572" s="151"/>
      <c r="AF572" s="151"/>
      <c r="AG572" s="151" t="s">
        <v>192</v>
      </c>
      <c r="AH572" s="151">
        <v>0</v>
      </c>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row>
    <row r="573" spans="1:60" outlineLevel="1" x14ac:dyDescent="0.25">
      <c r="A573" s="158"/>
      <c r="B573" s="159"/>
      <c r="C573" s="195" t="s">
        <v>400</v>
      </c>
      <c r="D573" s="193"/>
      <c r="E573" s="194">
        <v>1.54434</v>
      </c>
      <c r="F573" s="160"/>
      <c r="G573" s="160"/>
      <c r="H573" s="160"/>
      <c r="I573" s="160"/>
      <c r="J573" s="160"/>
      <c r="K573" s="160"/>
      <c r="L573" s="160"/>
      <c r="M573" s="160"/>
      <c r="N573" s="160"/>
      <c r="O573" s="160"/>
      <c r="P573" s="160"/>
      <c r="Q573" s="160"/>
      <c r="R573" s="160"/>
      <c r="S573" s="160"/>
      <c r="T573" s="160"/>
      <c r="U573" s="160"/>
      <c r="V573" s="160"/>
      <c r="W573" s="160"/>
      <c r="X573" s="160"/>
      <c r="Y573" s="151"/>
      <c r="Z573" s="151"/>
      <c r="AA573" s="151"/>
      <c r="AB573" s="151"/>
      <c r="AC573" s="151"/>
      <c r="AD573" s="151"/>
      <c r="AE573" s="151"/>
      <c r="AF573" s="151"/>
      <c r="AG573" s="151" t="s">
        <v>192</v>
      </c>
      <c r="AH573" s="151">
        <v>1</v>
      </c>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row>
    <row r="574" spans="1:60" outlineLevel="1" x14ac:dyDescent="0.25">
      <c r="A574" s="177">
        <v>64</v>
      </c>
      <c r="B574" s="178" t="s">
        <v>699</v>
      </c>
      <c r="C574" s="187" t="s">
        <v>700</v>
      </c>
      <c r="D574" s="179" t="s">
        <v>299</v>
      </c>
      <c r="E574" s="180">
        <v>2.8433700000000002</v>
      </c>
      <c r="F574" s="181">
        <v>1861</v>
      </c>
      <c r="G574" s="182">
        <f>ROUND(E574*F574,2)</f>
        <v>5291.51</v>
      </c>
      <c r="H574" s="181"/>
      <c r="I574" s="182">
        <f>ROUND(E574*H574,2)</f>
        <v>0</v>
      </c>
      <c r="J574" s="181"/>
      <c r="K574" s="182">
        <f>ROUND(E574*J574,2)</f>
        <v>0</v>
      </c>
      <c r="L574" s="182">
        <v>21</v>
      </c>
      <c r="M574" s="182">
        <f>G574*(1+L574/100)</f>
        <v>6402.7271000000001</v>
      </c>
      <c r="N574" s="182">
        <v>0</v>
      </c>
      <c r="O574" s="182">
        <f>ROUND(E574*N574,2)</f>
        <v>0</v>
      </c>
      <c r="P574" s="182">
        <v>0</v>
      </c>
      <c r="Q574" s="182">
        <f>ROUND(E574*P574,2)</f>
        <v>0</v>
      </c>
      <c r="R574" s="182" t="s">
        <v>598</v>
      </c>
      <c r="S574" s="182" t="s">
        <v>185</v>
      </c>
      <c r="T574" s="183" t="s">
        <v>185</v>
      </c>
      <c r="U574" s="160">
        <v>1.978</v>
      </c>
      <c r="V574" s="160">
        <f>ROUND(E574*U574,2)</f>
        <v>5.62</v>
      </c>
      <c r="W574" s="160"/>
      <c r="X574" s="160" t="s">
        <v>300</v>
      </c>
      <c r="Y574" s="151"/>
      <c r="Z574" s="151"/>
      <c r="AA574" s="151"/>
      <c r="AB574" s="151"/>
      <c r="AC574" s="151"/>
      <c r="AD574" s="151"/>
      <c r="AE574" s="151"/>
      <c r="AF574" s="151"/>
      <c r="AG574" s="151" t="s">
        <v>301</v>
      </c>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row>
    <row r="575" spans="1:60" outlineLevel="1" x14ac:dyDescent="0.25">
      <c r="A575" s="158"/>
      <c r="B575" s="159"/>
      <c r="C575" s="269" t="s">
        <v>323</v>
      </c>
      <c r="D575" s="270"/>
      <c r="E575" s="270"/>
      <c r="F575" s="270"/>
      <c r="G575" s="270"/>
      <c r="H575" s="160"/>
      <c r="I575" s="160"/>
      <c r="J575" s="160"/>
      <c r="K575" s="160"/>
      <c r="L575" s="160"/>
      <c r="M575" s="160"/>
      <c r="N575" s="160"/>
      <c r="O575" s="160"/>
      <c r="P575" s="160"/>
      <c r="Q575" s="160"/>
      <c r="R575" s="160"/>
      <c r="S575" s="160"/>
      <c r="T575" s="160"/>
      <c r="U575" s="160"/>
      <c r="V575" s="160"/>
      <c r="W575" s="160"/>
      <c r="X575" s="160"/>
      <c r="Y575" s="151"/>
      <c r="Z575" s="151"/>
      <c r="AA575" s="151"/>
      <c r="AB575" s="151"/>
      <c r="AC575" s="151"/>
      <c r="AD575" s="151"/>
      <c r="AE575" s="151"/>
      <c r="AF575" s="151"/>
      <c r="AG575" s="151" t="s">
        <v>251</v>
      </c>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row>
    <row r="576" spans="1:60" outlineLevel="1" x14ac:dyDescent="0.25">
      <c r="A576" s="158"/>
      <c r="B576" s="159"/>
      <c r="C576" s="188" t="s">
        <v>303</v>
      </c>
      <c r="D576" s="164"/>
      <c r="E576" s="165"/>
      <c r="F576" s="160"/>
      <c r="G576" s="160"/>
      <c r="H576" s="160"/>
      <c r="I576" s="160"/>
      <c r="J576" s="160"/>
      <c r="K576" s="160"/>
      <c r="L576" s="160"/>
      <c r="M576" s="160"/>
      <c r="N576" s="160"/>
      <c r="O576" s="160"/>
      <c r="P576" s="160"/>
      <c r="Q576" s="160"/>
      <c r="R576" s="160"/>
      <c r="S576" s="160"/>
      <c r="T576" s="160"/>
      <c r="U576" s="160"/>
      <c r="V576" s="160"/>
      <c r="W576" s="160"/>
      <c r="X576" s="160"/>
      <c r="Y576" s="151"/>
      <c r="Z576" s="151"/>
      <c r="AA576" s="151"/>
      <c r="AB576" s="151"/>
      <c r="AC576" s="151"/>
      <c r="AD576" s="151"/>
      <c r="AE576" s="151"/>
      <c r="AF576" s="151"/>
      <c r="AG576" s="151" t="s">
        <v>192</v>
      </c>
      <c r="AH576" s="151">
        <v>0</v>
      </c>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row>
    <row r="577" spans="1:60" outlineLevel="1" x14ac:dyDescent="0.25">
      <c r="A577" s="158"/>
      <c r="B577" s="159"/>
      <c r="C577" s="188" t="s">
        <v>1264</v>
      </c>
      <c r="D577" s="164"/>
      <c r="E577" s="165"/>
      <c r="F577" s="160"/>
      <c r="G577" s="160"/>
      <c r="H577" s="160"/>
      <c r="I577" s="160"/>
      <c r="J577" s="160"/>
      <c r="K577" s="160"/>
      <c r="L577" s="160"/>
      <c r="M577" s="160"/>
      <c r="N577" s="160"/>
      <c r="O577" s="160"/>
      <c r="P577" s="160"/>
      <c r="Q577" s="160"/>
      <c r="R577" s="160"/>
      <c r="S577" s="160"/>
      <c r="T577" s="160"/>
      <c r="U577" s="160"/>
      <c r="V577" s="160"/>
      <c r="W577" s="160"/>
      <c r="X577" s="160"/>
      <c r="Y577" s="151"/>
      <c r="Z577" s="151"/>
      <c r="AA577" s="151"/>
      <c r="AB577" s="151"/>
      <c r="AC577" s="151"/>
      <c r="AD577" s="151"/>
      <c r="AE577" s="151"/>
      <c r="AF577" s="151"/>
      <c r="AG577" s="151" t="s">
        <v>192</v>
      </c>
      <c r="AH577" s="151">
        <v>0</v>
      </c>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row>
    <row r="578" spans="1:60" outlineLevel="1" x14ac:dyDescent="0.25">
      <c r="A578" s="158"/>
      <c r="B578" s="159"/>
      <c r="C578" s="188" t="s">
        <v>1265</v>
      </c>
      <c r="D578" s="164"/>
      <c r="E578" s="165">
        <v>2.8433700000000002</v>
      </c>
      <c r="F578" s="160"/>
      <c r="G578" s="160"/>
      <c r="H578" s="160"/>
      <c r="I578" s="160"/>
      <c r="J578" s="160"/>
      <c r="K578" s="160"/>
      <c r="L578" s="160"/>
      <c r="M578" s="160"/>
      <c r="N578" s="160"/>
      <c r="O578" s="160"/>
      <c r="P578" s="160"/>
      <c r="Q578" s="160"/>
      <c r="R578" s="160"/>
      <c r="S578" s="160"/>
      <c r="T578" s="160"/>
      <c r="U578" s="160"/>
      <c r="V578" s="160"/>
      <c r="W578" s="160"/>
      <c r="X578" s="160"/>
      <c r="Y578" s="151"/>
      <c r="Z578" s="151"/>
      <c r="AA578" s="151"/>
      <c r="AB578" s="151"/>
      <c r="AC578" s="151"/>
      <c r="AD578" s="151"/>
      <c r="AE578" s="151"/>
      <c r="AF578" s="151"/>
      <c r="AG578" s="151" t="s">
        <v>192</v>
      </c>
      <c r="AH578" s="151">
        <v>0</v>
      </c>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row>
    <row r="579" spans="1:60" ht="30.6" outlineLevel="1" x14ac:dyDescent="0.25">
      <c r="A579" s="177">
        <v>65</v>
      </c>
      <c r="B579" s="178" t="s">
        <v>703</v>
      </c>
      <c r="C579" s="187" t="s">
        <v>704</v>
      </c>
      <c r="D579" s="179" t="s">
        <v>299</v>
      </c>
      <c r="E579" s="180">
        <v>2.8433700000000002</v>
      </c>
      <c r="F579" s="181">
        <v>577</v>
      </c>
      <c r="G579" s="182">
        <f>ROUND(E579*F579,2)</f>
        <v>1640.62</v>
      </c>
      <c r="H579" s="181"/>
      <c r="I579" s="182">
        <f>ROUND(E579*H579,2)</f>
        <v>0</v>
      </c>
      <c r="J579" s="181"/>
      <c r="K579" s="182">
        <f>ROUND(E579*J579,2)</f>
        <v>0</v>
      </c>
      <c r="L579" s="182">
        <v>21</v>
      </c>
      <c r="M579" s="182">
        <f>G579*(1+L579/100)</f>
        <v>1985.1501999999998</v>
      </c>
      <c r="N579" s="182">
        <v>0</v>
      </c>
      <c r="O579" s="182">
        <f>ROUND(E579*N579,2)</f>
        <v>0</v>
      </c>
      <c r="P579" s="182">
        <v>0</v>
      </c>
      <c r="Q579" s="182">
        <f>ROUND(E579*P579,2)</f>
        <v>0</v>
      </c>
      <c r="R579" s="182" t="s">
        <v>598</v>
      </c>
      <c r="S579" s="182" t="s">
        <v>185</v>
      </c>
      <c r="T579" s="183" t="s">
        <v>185</v>
      </c>
      <c r="U579" s="160">
        <v>0.81200000000000006</v>
      </c>
      <c r="V579" s="160">
        <f>ROUND(E579*U579,2)</f>
        <v>2.31</v>
      </c>
      <c r="W579" s="160"/>
      <c r="X579" s="160" t="s">
        <v>300</v>
      </c>
      <c r="Y579" s="151"/>
      <c r="Z579" s="151"/>
      <c r="AA579" s="151"/>
      <c r="AB579" s="151"/>
      <c r="AC579" s="151"/>
      <c r="AD579" s="151"/>
      <c r="AE579" s="151"/>
      <c r="AF579" s="151"/>
      <c r="AG579" s="151" t="s">
        <v>301</v>
      </c>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row>
    <row r="580" spans="1:60" outlineLevel="1" x14ac:dyDescent="0.25">
      <c r="A580" s="158"/>
      <c r="B580" s="159"/>
      <c r="C580" s="269" t="s">
        <v>323</v>
      </c>
      <c r="D580" s="270"/>
      <c r="E580" s="270"/>
      <c r="F580" s="270"/>
      <c r="G580" s="270"/>
      <c r="H580" s="160"/>
      <c r="I580" s="160"/>
      <c r="J580" s="160"/>
      <c r="K580" s="160"/>
      <c r="L580" s="160"/>
      <c r="M580" s="160"/>
      <c r="N580" s="160"/>
      <c r="O580" s="160"/>
      <c r="P580" s="160"/>
      <c r="Q580" s="160"/>
      <c r="R580" s="160"/>
      <c r="S580" s="160"/>
      <c r="T580" s="160"/>
      <c r="U580" s="160"/>
      <c r="V580" s="160"/>
      <c r="W580" s="160"/>
      <c r="X580" s="160"/>
      <c r="Y580" s="151"/>
      <c r="Z580" s="151"/>
      <c r="AA580" s="151"/>
      <c r="AB580" s="151"/>
      <c r="AC580" s="151"/>
      <c r="AD580" s="151"/>
      <c r="AE580" s="151"/>
      <c r="AF580" s="151"/>
      <c r="AG580" s="151" t="s">
        <v>251</v>
      </c>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row>
    <row r="581" spans="1:60" outlineLevel="1" x14ac:dyDescent="0.25">
      <c r="A581" s="158"/>
      <c r="B581" s="159"/>
      <c r="C581" s="188" t="s">
        <v>303</v>
      </c>
      <c r="D581" s="164"/>
      <c r="E581" s="165"/>
      <c r="F581" s="160"/>
      <c r="G581" s="160"/>
      <c r="H581" s="160"/>
      <c r="I581" s="160"/>
      <c r="J581" s="160"/>
      <c r="K581" s="160"/>
      <c r="L581" s="160"/>
      <c r="M581" s="160"/>
      <c r="N581" s="160"/>
      <c r="O581" s="160"/>
      <c r="P581" s="160"/>
      <c r="Q581" s="160"/>
      <c r="R581" s="160"/>
      <c r="S581" s="160"/>
      <c r="T581" s="160"/>
      <c r="U581" s="160"/>
      <c r="V581" s="160"/>
      <c r="W581" s="160"/>
      <c r="X581" s="160"/>
      <c r="Y581" s="151"/>
      <c r="Z581" s="151"/>
      <c r="AA581" s="151"/>
      <c r="AB581" s="151"/>
      <c r="AC581" s="151"/>
      <c r="AD581" s="151"/>
      <c r="AE581" s="151"/>
      <c r="AF581" s="151"/>
      <c r="AG581" s="151" t="s">
        <v>192</v>
      </c>
      <c r="AH581" s="151">
        <v>0</v>
      </c>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row>
    <row r="582" spans="1:60" outlineLevel="1" x14ac:dyDescent="0.25">
      <c r="A582" s="158"/>
      <c r="B582" s="159"/>
      <c r="C582" s="188" t="s">
        <v>1264</v>
      </c>
      <c r="D582" s="164"/>
      <c r="E582" s="165"/>
      <c r="F582" s="160"/>
      <c r="G582" s="160"/>
      <c r="H582" s="160"/>
      <c r="I582" s="160"/>
      <c r="J582" s="160"/>
      <c r="K582" s="160"/>
      <c r="L582" s="160"/>
      <c r="M582" s="160"/>
      <c r="N582" s="160"/>
      <c r="O582" s="160"/>
      <c r="P582" s="160"/>
      <c r="Q582" s="160"/>
      <c r="R582" s="160"/>
      <c r="S582" s="160"/>
      <c r="T582" s="160"/>
      <c r="U582" s="160"/>
      <c r="V582" s="160"/>
      <c r="W582" s="160"/>
      <c r="X582" s="160"/>
      <c r="Y582" s="151"/>
      <c r="Z582" s="151"/>
      <c r="AA582" s="151"/>
      <c r="AB582" s="151"/>
      <c r="AC582" s="151"/>
      <c r="AD582" s="151"/>
      <c r="AE582" s="151"/>
      <c r="AF582" s="151"/>
      <c r="AG582" s="151" t="s">
        <v>192</v>
      </c>
      <c r="AH582" s="151">
        <v>0</v>
      </c>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row>
    <row r="583" spans="1:60" outlineLevel="1" x14ac:dyDescent="0.25">
      <c r="A583" s="158"/>
      <c r="B583" s="159"/>
      <c r="C583" s="188" t="s">
        <v>1265</v>
      </c>
      <c r="D583" s="164"/>
      <c r="E583" s="165">
        <v>2.8433700000000002</v>
      </c>
      <c r="F583" s="160"/>
      <c r="G583" s="160"/>
      <c r="H583" s="160"/>
      <c r="I583" s="160"/>
      <c r="J583" s="160"/>
      <c r="K583" s="160"/>
      <c r="L583" s="160"/>
      <c r="M583" s="160"/>
      <c r="N583" s="160"/>
      <c r="O583" s="160"/>
      <c r="P583" s="160"/>
      <c r="Q583" s="160"/>
      <c r="R583" s="160"/>
      <c r="S583" s="160"/>
      <c r="T583" s="160"/>
      <c r="U583" s="160"/>
      <c r="V583" s="160"/>
      <c r="W583" s="160"/>
      <c r="X583" s="160"/>
      <c r="Y583" s="151"/>
      <c r="Z583" s="151"/>
      <c r="AA583" s="151"/>
      <c r="AB583" s="151"/>
      <c r="AC583" s="151"/>
      <c r="AD583" s="151"/>
      <c r="AE583" s="151"/>
      <c r="AF583" s="151"/>
      <c r="AG583" s="151" t="s">
        <v>192</v>
      </c>
      <c r="AH583" s="151">
        <v>0</v>
      </c>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row>
    <row r="584" spans="1:60" outlineLevel="1" x14ac:dyDescent="0.25">
      <c r="A584" s="177">
        <v>66</v>
      </c>
      <c r="B584" s="178" t="s">
        <v>328</v>
      </c>
      <c r="C584" s="187" t="s">
        <v>329</v>
      </c>
      <c r="D584" s="179" t="s">
        <v>299</v>
      </c>
      <c r="E584" s="180">
        <v>1.3808100000000001</v>
      </c>
      <c r="F584" s="181">
        <v>850</v>
      </c>
      <c r="G584" s="182">
        <f>ROUND(E584*F584,2)</f>
        <v>1173.69</v>
      </c>
      <c r="H584" s="181"/>
      <c r="I584" s="182">
        <f>ROUND(E584*H584,2)</f>
        <v>0</v>
      </c>
      <c r="J584" s="181"/>
      <c r="K584" s="182">
        <f>ROUND(E584*J584,2)</f>
        <v>0</v>
      </c>
      <c r="L584" s="182">
        <v>21</v>
      </c>
      <c r="M584" s="182">
        <f>G584*(1+L584/100)</f>
        <v>1420.1649</v>
      </c>
      <c r="N584" s="182">
        <v>0</v>
      </c>
      <c r="O584" s="182">
        <f>ROUND(E584*N584,2)</f>
        <v>0</v>
      </c>
      <c r="P584" s="182">
        <v>0</v>
      </c>
      <c r="Q584" s="182">
        <f>ROUND(E584*P584,2)</f>
        <v>0</v>
      </c>
      <c r="R584" s="182"/>
      <c r="S584" s="182" t="s">
        <v>185</v>
      </c>
      <c r="T584" s="183" t="s">
        <v>185</v>
      </c>
      <c r="U584" s="160">
        <v>0.95599999999999996</v>
      </c>
      <c r="V584" s="160">
        <f>ROUND(E584*U584,2)</f>
        <v>1.32</v>
      </c>
      <c r="W584" s="160"/>
      <c r="X584" s="160" t="s">
        <v>330</v>
      </c>
      <c r="Y584" s="151"/>
      <c r="Z584" s="151"/>
      <c r="AA584" s="151"/>
      <c r="AB584" s="151"/>
      <c r="AC584" s="151"/>
      <c r="AD584" s="151"/>
      <c r="AE584" s="151"/>
      <c r="AF584" s="151"/>
      <c r="AG584" s="151" t="s">
        <v>331</v>
      </c>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row>
    <row r="585" spans="1:60" outlineLevel="1" x14ac:dyDescent="0.25">
      <c r="A585" s="158"/>
      <c r="B585" s="159"/>
      <c r="C585" s="188" t="s">
        <v>332</v>
      </c>
      <c r="D585" s="164"/>
      <c r="E585" s="165"/>
      <c r="F585" s="160"/>
      <c r="G585" s="160"/>
      <c r="H585" s="160"/>
      <c r="I585" s="160"/>
      <c r="J585" s="160"/>
      <c r="K585" s="160"/>
      <c r="L585" s="160"/>
      <c r="M585" s="160"/>
      <c r="N585" s="160"/>
      <c r="O585" s="160"/>
      <c r="P585" s="160"/>
      <c r="Q585" s="160"/>
      <c r="R585" s="160"/>
      <c r="S585" s="160"/>
      <c r="T585" s="160"/>
      <c r="U585" s="160"/>
      <c r="V585" s="160"/>
      <c r="W585" s="160"/>
      <c r="X585" s="160"/>
      <c r="Y585" s="151"/>
      <c r="Z585" s="151"/>
      <c r="AA585" s="151"/>
      <c r="AB585" s="151"/>
      <c r="AC585" s="151"/>
      <c r="AD585" s="151"/>
      <c r="AE585" s="151"/>
      <c r="AF585" s="151"/>
      <c r="AG585" s="151" t="s">
        <v>192</v>
      </c>
      <c r="AH585" s="151">
        <v>0</v>
      </c>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row>
    <row r="586" spans="1:60" outlineLevel="1" x14ac:dyDescent="0.25">
      <c r="A586" s="158"/>
      <c r="B586" s="159"/>
      <c r="C586" s="188" t="s">
        <v>1266</v>
      </c>
      <c r="D586" s="164"/>
      <c r="E586" s="165"/>
      <c r="F586" s="160"/>
      <c r="G586" s="160"/>
      <c r="H586" s="160"/>
      <c r="I586" s="160"/>
      <c r="J586" s="160"/>
      <c r="K586" s="160"/>
      <c r="L586" s="160"/>
      <c r="M586" s="160"/>
      <c r="N586" s="160"/>
      <c r="O586" s="160"/>
      <c r="P586" s="160"/>
      <c r="Q586" s="160"/>
      <c r="R586" s="160"/>
      <c r="S586" s="160"/>
      <c r="T586" s="160"/>
      <c r="U586" s="160"/>
      <c r="V586" s="160"/>
      <c r="W586" s="160"/>
      <c r="X586" s="160"/>
      <c r="Y586" s="151"/>
      <c r="Z586" s="151"/>
      <c r="AA586" s="151"/>
      <c r="AB586" s="151"/>
      <c r="AC586" s="151"/>
      <c r="AD586" s="151"/>
      <c r="AE586" s="151"/>
      <c r="AF586" s="151"/>
      <c r="AG586" s="151" t="s">
        <v>192</v>
      </c>
      <c r="AH586" s="151">
        <v>0</v>
      </c>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row>
    <row r="587" spans="1:60" outlineLevel="1" x14ac:dyDescent="0.25">
      <c r="A587" s="158"/>
      <c r="B587" s="159"/>
      <c r="C587" s="188" t="s">
        <v>1267</v>
      </c>
      <c r="D587" s="164"/>
      <c r="E587" s="165">
        <v>1.3808100000000001</v>
      </c>
      <c r="F587" s="160"/>
      <c r="G587" s="160"/>
      <c r="H587" s="160"/>
      <c r="I587" s="160"/>
      <c r="J587" s="160"/>
      <c r="K587" s="160"/>
      <c r="L587" s="160"/>
      <c r="M587" s="160"/>
      <c r="N587" s="160"/>
      <c r="O587" s="160"/>
      <c r="P587" s="160"/>
      <c r="Q587" s="160"/>
      <c r="R587" s="160"/>
      <c r="S587" s="160"/>
      <c r="T587" s="160"/>
      <c r="U587" s="160"/>
      <c r="V587" s="160"/>
      <c r="W587" s="160"/>
      <c r="X587" s="160"/>
      <c r="Y587" s="151"/>
      <c r="Z587" s="151"/>
      <c r="AA587" s="151"/>
      <c r="AB587" s="151"/>
      <c r="AC587" s="151"/>
      <c r="AD587" s="151"/>
      <c r="AE587" s="151"/>
      <c r="AF587" s="151"/>
      <c r="AG587" s="151" t="s">
        <v>192</v>
      </c>
      <c r="AH587" s="151">
        <v>0</v>
      </c>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row>
    <row r="588" spans="1:60" outlineLevel="1" x14ac:dyDescent="0.25">
      <c r="A588" s="177">
        <v>67</v>
      </c>
      <c r="B588" s="178" t="s">
        <v>1157</v>
      </c>
      <c r="C588" s="187" t="s">
        <v>1158</v>
      </c>
      <c r="D588" s="179" t="s">
        <v>299</v>
      </c>
      <c r="E588" s="180">
        <v>1.3808100000000001</v>
      </c>
      <c r="F588" s="181">
        <v>762</v>
      </c>
      <c r="G588" s="182">
        <f>ROUND(E588*F588,2)</f>
        <v>1052.18</v>
      </c>
      <c r="H588" s="181"/>
      <c r="I588" s="182">
        <f>ROUND(E588*H588,2)</f>
        <v>0</v>
      </c>
      <c r="J588" s="181"/>
      <c r="K588" s="182">
        <f>ROUND(E588*J588,2)</f>
        <v>0</v>
      </c>
      <c r="L588" s="182">
        <v>21</v>
      </c>
      <c r="M588" s="182">
        <f>G588*(1+L588/100)</f>
        <v>1273.1378</v>
      </c>
      <c r="N588" s="182">
        <v>0</v>
      </c>
      <c r="O588" s="182">
        <f>ROUND(E588*N588,2)</f>
        <v>0</v>
      </c>
      <c r="P588" s="182">
        <v>0</v>
      </c>
      <c r="Q588" s="182">
        <f>ROUND(E588*P588,2)</f>
        <v>0</v>
      </c>
      <c r="R588" s="182" t="s">
        <v>289</v>
      </c>
      <c r="S588" s="182" t="s">
        <v>185</v>
      </c>
      <c r="T588" s="183" t="s">
        <v>185</v>
      </c>
      <c r="U588" s="160">
        <v>2.0089999999999999</v>
      </c>
      <c r="V588" s="160">
        <f>ROUND(E588*U588,2)</f>
        <v>2.77</v>
      </c>
      <c r="W588" s="160"/>
      <c r="X588" s="160" t="s">
        <v>330</v>
      </c>
      <c r="Y588" s="151"/>
      <c r="Z588" s="151"/>
      <c r="AA588" s="151"/>
      <c r="AB588" s="151"/>
      <c r="AC588" s="151"/>
      <c r="AD588" s="151"/>
      <c r="AE588" s="151"/>
      <c r="AF588" s="151"/>
      <c r="AG588" s="151" t="s">
        <v>331</v>
      </c>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row>
    <row r="589" spans="1:60" outlineLevel="1" x14ac:dyDescent="0.25">
      <c r="A589" s="158"/>
      <c r="B589" s="159"/>
      <c r="C589" s="188" t="s">
        <v>332</v>
      </c>
      <c r="D589" s="164"/>
      <c r="E589" s="165"/>
      <c r="F589" s="160"/>
      <c r="G589" s="160"/>
      <c r="H589" s="160"/>
      <c r="I589" s="160"/>
      <c r="J589" s="160"/>
      <c r="K589" s="160"/>
      <c r="L589" s="160"/>
      <c r="M589" s="160"/>
      <c r="N589" s="160"/>
      <c r="O589" s="160"/>
      <c r="P589" s="160"/>
      <c r="Q589" s="160"/>
      <c r="R589" s="160"/>
      <c r="S589" s="160"/>
      <c r="T589" s="160"/>
      <c r="U589" s="160"/>
      <c r="V589" s="160"/>
      <c r="W589" s="160"/>
      <c r="X589" s="160"/>
      <c r="Y589" s="151"/>
      <c r="Z589" s="151"/>
      <c r="AA589" s="151"/>
      <c r="AB589" s="151"/>
      <c r="AC589" s="151"/>
      <c r="AD589" s="151"/>
      <c r="AE589" s="151"/>
      <c r="AF589" s="151"/>
      <c r="AG589" s="151" t="s">
        <v>192</v>
      </c>
      <c r="AH589" s="151">
        <v>0</v>
      </c>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row>
    <row r="590" spans="1:60" outlineLevel="1" x14ac:dyDescent="0.25">
      <c r="A590" s="158"/>
      <c r="B590" s="159"/>
      <c r="C590" s="188" t="s">
        <v>1266</v>
      </c>
      <c r="D590" s="164"/>
      <c r="E590" s="165"/>
      <c r="F590" s="160"/>
      <c r="G590" s="160"/>
      <c r="H590" s="160"/>
      <c r="I590" s="160"/>
      <c r="J590" s="160"/>
      <c r="K590" s="160"/>
      <c r="L590" s="160"/>
      <c r="M590" s="160"/>
      <c r="N590" s="160"/>
      <c r="O590" s="160"/>
      <c r="P590" s="160"/>
      <c r="Q590" s="160"/>
      <c r="R590" s="160"/>
      <c r="S590" s="160"/>
      <c r="T590" s="160"/>
      <c r="U590" s="160"/>
      <c r="V590" s="160"/>
      <c r="W590" s="160"/>
      <c r="X590" s="160"/>
      <c r="Y590" s="151"/>
      <c r="Z590" s="151"/>
      <c r="AA590" s="151"/>
      <c r="AB590" s="151"/>
      <c r="AC590" s="151"/>
      <c r="AD590" s="151"/>
      <c r="AE590" s="151"/>
      <c r="AF590" s="151"/>
      <c r="AG590" s="151" t="s">
        <v>192</v>
      </c>
      <c r="AH590" s="151">
        <v>0</v>
      </c>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row>
    <row r="591" spans="1:60" outlineLevel="1" x14ac:dyDescent="0.25">
      <c r="A591" s="158"/>
      <c r="B591" s="159"/>
      <c r="C591" s="188" t="s">
        <v>1267</v>
      </c>
      <c r="D591" s="164"/>
      <c r="E591" s="165">
        <v>1.3808100000000001</v>
      </c>
      <c r="F591" s="160"/>
      <c r="G591" s="160"/>
      <c r="H591" s="160"/>
      <c r="I591" s="160"/>
      <c r="J591" s="160"/>
      <c r="K591" s="160"/>
      <c r="L591" s="160"/>
      <c r="M591" s="160"/>
      <c r="N591" s="160"/>
      <c r="O591" s="160"/>
      <c r="P591" s="160"/>
      <c r="Q591" s="160"/>
      <c r="R591" s="160"/>
      <c r="S591" s="160"/>
      <c r="T591" s="160"/>
      <c r="U591" s="160"/>
      <c r="V591" s="160"/>
      <c r="W591" s="160"/>
      <c r="X591" s="160"/>
      <c r="Y591" s="151"/>
      <c r="Z591" s="151"/>
      <c r="AA591" s="151"/>
      <c r="AB591" s="151"/>
      <c r="AC591" s="151"/>
      <c r="AD591" s="151"/>
      <c r="AE591" s="151"/>
      <c r="AF591" s="151"/>
      <c r="AG591" s="151" t="s">
        <v>192</v>
      </c>
      <c r="AH591" s="151">
        <v>0</v>
      </c>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row>
    <row r="592" spans="1:60" outlineLevel="1" x14ac:dyDescent="0.25">
      <c r="A592" s="177">
        <v>68</v>
      </c>
      <c r="B592" s="178" t="s">
        <v>337</v>
      </c>
      <c r="C592" s="187" t="s">
        <v>338</v>
      </c>
      <c r="D592" s="179" t="s">
        <v>299</v>
      </c>
      <c r="E592" s="180">
        <v>1.3808100000000001</v>
      </c>
      <c r="F592" s="181">
        <v>256.5</v>
      </c>
      <c r="G592" s="182">
        <f>ROUND(E592*F592,2)</f>
        <v>354.18</v>
      </c>
      <c r="H592" s="181"/>
      <c r="I592" s="182">
        <f>ROUND(E592*H592,2)</f>
        <v>0</v>
      </c>
      <c r="J592" s="181"/>
      <c r="K592" s="182">
        <f>ROUND(E592*J592,2)</f>
        <v>0</v>
      </c>
      <c r="L592" s="182">
        <v>21</v>
      </c>
      <c r="M592" s="182">
        <f>G592*(1+L592/100)</f>
        <v>428.55779999999999</v>
      </c>
      <c r="N592" s="182">
        <v>0</v>
      </c>
      <c r="O592" s="182">
        <f>ROUND(E592*N592,2)</f>
        <v>0</v>
      </c>
      <c r="P592" s="182">
        <v>0</v>
      </c>
      <c r="Q592" s="182">
        <f>ROUND(E592*P592,2)</f>
        <v>0</v>
      </c>
      <c r="R592" s="182" t="s">
        <v>289</v>
      </c>
      <c r="S592" s="182" t="s">
        <v>185</v>
      </c>
      <c r="T592" s="183" t="s">
        <v>185</v>
      </c>
      <c r="U592" s="160">
        <v>0.49</v>
      </c>
      <c r="V592" s="160">
        <f>ROUND(E592*U592,2)</f>
        <v>0.68</v>
      </c>
      <c r="W592" s="160"/>
      <c r="X592" s="160" t="s">
        <v>330</v>
      </c>
      <c r="Y592" s="151"/>
      <c r="Z592" s="151"/>
      <c r="AA592" s="151"/>
      <c r="AB592" s="151"/>
      <c r="AC592" s="151"/>
      <c r="AD592" s="151"/>
      <c r="AE592" s="151"/>
      <c r="AF592" s="151"/>
      <c r="AG592" s="151" t="s">
        <v>331</v>
      </c>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row>
    <row r="593" spans="1:60" outlineLevel="1" x14ac:dyDescent="0.25">
      <c r="A593" s="158"/>
      <c r="B593" s="159"/>
      <c r="C593" s="260" t="s">
        <v>339</v>
      </c>
      <c r="D593" s="261"/>
      <c r="E593" s="261"/>
      <c r="F593" s="261"/>
      <c r="G593" s="261"/>
      <c r="H593" s="160"/>
      <c r="I593" s="160"/>
      <c r="J593" s="160"/>
      <c r="K593" s="160"/>
      <c r="L593" s="160"/>
      <c r="M593" s="160"/>
      <c r="N593" s="160"/>
      <c r="O593" s="160"/>
      <c r="P593" s="160"/>
      <c r="Q593" s="160"/>
      <c r="R593" s="160"/>
      <c r="S593" s="160"/>
      <c r="T593" s="160"/>
      <c r="U593" s="160"/>
      <c r="V593" s="160"/>
      <c r="W593" s="160"/>
      <c r="X593" s="160"/>
      <c r="Y593" s="151"/>
      <c r="Z593" s="151"/>
      <c r="AA593" s="151"/>
      <c r="AB593" s="151"/>
      <c r="AC593" s="151"/>
      <c r="AD593" s="151"/>
      <c r="AE593" s="151"/>
      <c r="AF593" s="151"/>
      <c r="AG593" s="151" t="s">
        <v>190</v>
      </c>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row>
    <row r="594" spans="1:60" outlineLevel="1" x14ac:dyDescent="0.25">
      <c r="A594" s="158"/>
      <c r="B594" s="159"/>
      <c r="C594" s="188" t="s">
        <v>332</v>
      </c>
      <c r="D594" s="164"/>
      <c r="E594" s="165"/>
      <c r="F594" s="160"/>
      <c r="G594" s="160"/>
      <c r="H594" s="160"/>
      <c r="I594" s="160"/>
      <c r="J594" s="160"/>
      <c r="K594" s="160"/>
      <c r="L594" s="160"/>
      <c r="M594" s="160"/>
      <c r="N594" s="160"/>
      <c r="O594" s="160"/>
      <c r="P594" s="160"/>
      <c r="Q594" s="160"/>
      <c r="R594" s="160"/>
      <c r="S594" s="160"/>
      <c r="T594" s="160"/>
      <c r="U594" s="160"/>
      <c r="V594" s="160"/>
      <c r="W594" s="160"/>
      <c r="X594" s="160"/>
      <c r="Y594" s="151"/>
      <c r="Z594" s="151"/>
      <c r="AA594" s="151"/>
      <c r="AB594" s="151"/>
      <c r="AC594" s="151"/>
      <c r="AD594" s="151"/>
      <c r="AE594" s="151"/>
      <c r="AF594" s="151"/>
      <c r="AG594" s="151" t="s">
        <v>192</v>
      </c>
      <c r="AH594" s="151">
        <v>0</v>
      </c>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row>
    <row r="595" spans="1:60" outlineLevel="1" x14ac:dyDescent="0.25">
      <c r="A595" s="158"/>
      <c r="B595" s="159"/>
      <c r="C595" s="188" t="s">
        <v>1266</v>
      </c>
      <c r="D595" s="164"/>
      <c r="E595" s="165"/>
      <c r="F595" s="160"/>
      <c r="G595" s="160"/>
      <c r="H595" s="160"/>
      <c r="I595" s="160"/>
      <c r="J595" s="160"/>
      <c r="K595" s="160"/>
      <c r="L595" s="160"/>
      <c r="M595" s="160"/>
      <c r="N595" s="160"/>
      <c r="O595" s="160"/>
      <c r="P595" s="160"/>
      <c r="Q595" s="160"/>
      <c r="R595" s="160"/>
      <c r="S595" s="160"/>
      <c r="T595" s="160"/>
      <c r="U595" s="160"/>
      <c r="V595" s="160"/>
      <c r="W595" s="160"/>
      <c r="X595" s="160"/>
      <c r="Y595" s="151"/>
      <c r="Z595" s="151"/>
      <c r="AA595" s="151"/>
      <c r="AB595" s="151"/>
      <c r="AC595" s="151"/>
      <c r="AD595" s="151"/>
      <c r="AE595" s="151"/>
      <c r="AF595" s="151"/>
      <c r="AG595" s="151" t="s">
        <v>192</v>
      </c>
      <c r="AH595" s="151">
        <v>0</v>
      </c>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row>
    <row r="596" spans="1:60" outlineLevel="1" x14ac:dyDescent="0.25">
      <c r="A596" s="158"/>
      <c r="B596" s="159"/>
      <c r="C596" s="188" t="s">
        <v>1267</v>
      </c>
      <c r="D596" s="164"/>
      <c r="E596" s="165">
        <v>1.3808100000000001</v>
      </c>
      <c r="F596" s="160"/>
      <c r="G596" s="160"/>
      <c r="H596" s="160"/>
      <c r="I596" s="160"/>
      <c r="J596" s="160"/>
      <c r="K596" s="160"/>
      <c r="L596" s="160"/>
      <c r="M596" s="160"/>
      <c r="N596" s="160"/>
      <c r="O596" s="160"/>
      <c r="P596" s="160"/>
      <c r="Q596" s="160"/>
      <c r="R596" s="160"/>
      <c r="S596" s="160"/>
      <c r="T596" s="160"/>
      <c r="U596" s="160"/>
      <c r="V596" s="160"/>
      <c r="W596" s="160"/>
      <c r="X596" s="160"/>
      <c r="Y596" s="151"/>
      <c r="Z596" s="151"/>
      <c r="AA596" s="151"/>
      <c r="AB596" s="151"/>
      <c r="AC596" s="151"/>
      <c r="AD596" s="151"/>
      <c r="AE596" s="151"/>
      <c r="AF596" s="151"/>
      <c r="AG596" s="151" t="s">
        <v>192</v>
      </c>
      <c r="AH596" s="151">
        <v>0</v>
      </c>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row>
    <row r="597" spans="1:60" outlineLevel="1" x14ac:dyDescent="0.25">
      <c r="A597" s="177">
        <v>69</v>
      </c>
      <c r="B597" s="178" t="s">
        <v>340</v>
      </c>
      <c r="C597" s="187" t="s">
        <v>341</v>
      </c>
      <c r="D597" s="179" t="s">
        <v>299</v>
      </c>
      <c r="E597" s="180">
        <v>27.616099999999999</v>
      </c>
      <c r="F597" s="181">
        <v>30</v>
      </c>
      <c r="G597" s="182">
        <f>ROUND(E597*F597,2)</f>
        <v>828.48</v>
      </c>
      <c r="H597" s="181"/>
      <c r="I597" s="182">
        <f>ROUND(E597*H597,2)</f>
        <v>0</v>
      </c>
      <c r="J597" s="181"/>
      <c r="K597" s="182">
        <f>ROUND(E597*J597,2)</f>
        <v>0</v>
      </c>
      <c r="L597" s="182">
        <v>21</v>
      </c>
      <c r="M597" s="182">
        <f>G597*(1+L597/100)</f>
        <v>1002.4607999999999</v>
      </c>
      <c r="N597" s="182">
        <v>0</v>
      </c>
      <c r="O597" s="182">
        <f>ROUND(E597*N597,2)</f>
        <v>0</v>
      </c>
      <c r="P597" s="182">
        <v>0</v>
      </c>
      <c r="Q597" s="182">
        <f>ROUND(E597*P597,2)</f>
        <v>0</v>
      </c>
      <c r="R597" s="182" t="s">
        <v>289</v>
      </c>
      <c r="S597" s="182" t="s">
        <v>185</v>
      </c>
      <c r="T597" s="183" t="s">
        <v>185</v>
      </c>
      <c r="U597" s="160">
        <v>0</v>
      </c>
      <c r="V597" s="160">
        <f>ROUND(E597*U597,2)</f>
        <v>0</v>
      </c>
      <c r="W597" s="160"/>
      <c r="X597" s="160" t="s">
        <v>330</v>
      </c>
      <c r="Y597" s="151"/>
      <c r="Z597" s="151"/>
      <c r="AA597" s="151"/>
      <c r="AB597" s="151"/>
      <c r="AC597" s="151"/>
      <c r="AD597" s="151"/>
      <c r="AE597" s="151"/>
      <c r="AF597" s="151"/>
      <c r="AG597" s="151" t="s">
        <v>331</v>
      </c>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row>
    <row r="598" spans="1:60" outlineLevel="1" x14ac:dyDescent="0.25">
      <c r="A598" s="158"/>
      <c r="B598" s="159"/>
      <c r="C598" s="188" t="s">
        <v>332</v>
      </c>
      <c r="D598" s="164"/>
      <c r="E598" s="165"/>
      <c r="F598" s="160"/>
      <c r="G598" s="160"/>
      <c r="H598" s="160"/>
      <c r="I598" s="160"/>
      <c r="J598" s="160"/>
      <c r="K598" s="160"/>
      <c r="L598" s="160"/>
      <c r="M598" s="160"/>
      <c r="N598" s="160"/>
      <c r="O598" s="160"/>
      <c r="P598" s="160"/>
      <c r="Q598" s="160"/>
      <c r="R598" s="160"/>
      <c r="S598" s="160"/>
      <c r="T598" s="160"/>
      <c r="U598" s="160"/>
      <c r="V598" s="160"/>
      <c r="W598" s="160"/>
      <c r="X598" s="160"/>
      <c r="Y598" s="151"/>
      <c r="Z598" s="151"/>
      <c r="AA598" s="151"/>
      <c r="AB598" s="151"/>
      <c r="AC598" s="151"/>
      <c r="AD598" s="151"/>
      <c r="AE598" s="151"/>
      <c r="AF598" s="151"/>
      <c r="AG598" s="151" t="s">
        <v>192</v>
      </c>
      <c r="AH598" s="151">
        <v>0</v>
      </c>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row>
    <row r="599" spans="1:60" outlineLevel="1" x14ac:dyDescent="0.25">
      <c r="A599" s="158"/>
      <c r="B599" s="159"/>
      <c r="C599" s="188" t="s">
        <v>1266</v>
      </c>
      <c r="D599" s="164"/>
      <c r="E599" s="165"/>
      <c r="F599" s="160"/>
      <c r="G599" s="160"/>
      <c r="H599" s="160"/>
      <c r="I599" s="160"/>
      <c r="J599" s="160"/>
      <c r="K599" s="160"/>
      <c r="L599" s="160"/>
      <c r="M599" s="160"/>
      <c r="N599" s="160"/>
      <c r="O599" s="160"/>
      <c r="P599" s="160"/>
      <c r="Q599" s="160"/>
      <c r="R599" s="160"/>
      <c r="S599" s="160"/>
      <c r="T599" s="160"/>
      <c r="U599" s="160"/>
      <c r="V599" s="160"/>
      <c r="W599" s="160"/>
      <c r="X599" s="160"/>
      <c r="Y599" s="151"/>
      <c r="Z599" s="151"/>
      <c r="AA599" s="151"/>
      <c r="AB599" s="151"/>
      <c r="AC599" s="151"/>
      <c r="AD599" s="151"/>
      <c r="AE599" s="151"/>
      <c r="AF599" s="151"/>
      <c r="AG599" s="151" t="s">
        <v>192</v>
      </c>
      <c r="AH599" s="151">
        <v>0</v>
      </c>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row>
    <row r="600" spans="1:60" outlineLevel="1" x14ac:dyDescent="0.25">
      <c r="A600" s="158"/>
      <c r="B600" s="159"/>
      <c r="C600" s="188" t="s">
        <v>1268</v>
      </c>
      <c r="D600" s="164"/>
      <c r="E600" s="165">
        <v>27.616099999999999</v>
      </c>
      <c r="F600" s="160"/>
      <c r="G600" s="160"/>
      <c r="H600" s="160"/>
      <c r="I600" s="160"/>
      <c r="J600" s="160"/>
      <c r="K600" s="160"/>
      <c r="L600" s="160"/>
      <c r="M600" s="160"/>
      <c r="N600" s="160"/>
      <c r="O600" s="160"/>
      <c r="P600" s="160"/>
      <c r="Q600" s="160"/>
      <c r="R600" s="160"/>
      <c r="S600" s="160"/>
      <c r="T600" s="160"/>
      <c r="U600" s="160"/>
      <c r="V600" s="160"/>
      <c r="W600" s="160"/>
      <c r="X600" s="160"/>
      <c r="Y600" s="151"/>
      <c r="Z600" s="151"/>
      <c r="AA600" s="151"/>
      <c r="AB600" s="151"/>
      <c r="AC600" s="151"/>
      <c r="AD600" s="151"/>
      <c r="AE600" s="151"/>
      <c r="AF600" s="151"/>
      <c r="AG600" s="151" t="s">
        <v>192</v>
      </c>
      <c r="AH600" s="151">
        <v>0</v>
      </c>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row>
    <row r="601" spans="1:60" outlineLevel="1" x14ac:dyDescent="0.25">
      <c r="A601" s="177">
        <v>70</v>
      </c>
      <c r="B601" s="178" t="s">
        <v>343</v>
      </c>
      <c r="C601" s="187" t="s">
        <v>344</v>
      </c>
      <c r="D601" s="179" t="s">
        <v>299</v>
      </c>
      <c r="E601" s="180">
        <v>1.3808100000000001</v>
      </c>
      <c r="F601" s="181">
        <v>357.5</v>
      </c>
      <c r="G601" s="182">
        <f>ROUND(E601*F601,2)</f>
        <v>493.64</v>
      </c>
      <c r="H601" s="181"/>
      <c r="I601" s="182">
        <f>ROUND(E601*H601,2)</f>
        <v>0</v>
      </c>
      <c r="J601" s="181"/>
      <c r="K601" s="182">
        <f>ROUND(E601*J601,2)</f>
        <v>0</v>
      </c>
      <c r="L601" s="182">
        <v>21</v>
      </c>
      <c r="M601" s="182">
        <f>G601*(1+L601/100)</f>
        <v>597.30439999999999</v>
      </c>
      <c r="N601" s="182">
        <v>0</v>
      </c>
      <c r="O601" s="182">
        <f>ROUND(E601*N601,2)</f>
        <v>0</v>
      </c>
      <c r="P601" s="182">
        <v>0</v>
      </c>
      <c r="Q601" s="182">
        <f>ROUND(E601*P601,2)</f>
        <v>0</v>
      </c>
      <c r="R601" s="182" t="s">
        <v>289</v>
      </c>
      <c r="S601" s="182" t="s">
        <v>185</v>
      </c>
      <c r="T601" s="183" t="s">
        <v>185</v>
      </c>
      <c r="U601" s="160">
        <v>0.94199999999999995</v>
      </c>
      <c r="V601" s="160">
        <f>ROUND(E601*U601,2)</f>
        <v>1.3</v>
      </c>
      <c r="W601" s="160"/>
      <c r="X601" s="160" t="s">
        <v>330</v>
      </c>
      <c r="Y601" s="151"/>
      <c r="Z601" s="151"/>
      <c r="AA601" s="151"/>
      <c r="AB601" s="151"/>
      <c r="AC601" s="151"/>
      <c r="AD601" s="151"/>
      <c r="AE601" s="151"/>
      <c r="AF601" s="151"/>
      <c r="AG601" s="151" t="s">
        <v>331</v>
      </c>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row>
    <row r="602" spans="1:60" outlineLevel="1" x14ac:dyDescent="0.25">
      <c r="A602" s="158"/>
      <c r="B602" s="159"/>
      <c r="C602" s="188" t="s">
        <v>332</v>
      </c>
      <c r="D602" s="164"/>
      <c r="E602" s="165"/>
      <c r="F602" s="160"/>
      <c r="G602" s="160"/>
      <c r="H602" s="160"/>
      <c r="I602" s="160"/>
      <c r="J602" s="160"/>
      <c r="K602" s="160"/>
      <c r="L602" s="160"/>
      <c r="M602" s="160"/>
      <c r="N602" s="160"/>
      <c r="O602" s="160"/>
      <c r="P602" s="160"/>
      <c r="Q602" s="160"/>
      <c r="R602" s="160"/>
      <c r="S602" s="160"/>
      <c r="T602" s="160"/>
      <c r="U602" s="160"/>
      <c r="V602" s="160"/>
      <c r="W602" s="160"/>
      <c r="X602" s="160"/>
      <c r="Y602" s="151"/>
      <c r="Z602" s="151"/>
      <c r="AA602" s="151"/>
      <c r="AB602" s="151"/>
      <c r="AC602" s="151"/>
      <c r="AD602" s="151"/>
      <c r="AE602" s="151"/>
      <c r="AF602" s="151"/>
      <c r="AG602" s="151" t="s">
        <v>192</v>
      </c>
      <c r="AH602" s="151">
        <v>0</v>
      </c>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row>
    <row r="603" spans="1:60" outlineLevel="1" x14ac:dyDescent="0.25">
      <c r="A603" s="158"/>
      <c r="B603" s="159"/>
      <c r="C603" s="188" t="s">
        <v>1266</v>
      </c>
      <c r="D603" s="164"/>
      <c r="E603" s="165"/>
      <c r="F603" s="160"/>
      <c r="G603" s="160"/>
      <c r="H603" s="160"/>
      <c r="I603" s="160"/>
      <c r="J603" s="160"/>
      <c r="K603" s="160"/>
      <c r="L603" s="160"/>
      <c r="M603" s="160"/>
      <c r="N603" s="160"/>
      <c r="O603" s="160"/>
      <c r="P603" s="160"/>
      <c r="Q603" s="160"/>
      <c r="R603" s="160"/>
      <c r="S603" s="160"/>
      <c r="T603" s="160"/>
      <c r="U603" s="160"/>
      <c r="V603" s="160"/>
      <c r="W603" s="160"/>
      <c r="X603" s="160"/>
      <c r="Y603" s="151"/>
      <c r="Z603" s="151"/>
      <c r="AA603" s="151"/>
      <c r="AB603" s="151"/>
      <c r="AC603" s="151"/>
      <c r="AD603" s="151"/>
      <c r="AE603" s="151"/>
      <c r="AF603" s="151"/>
      <c r="AG603" s="151" t="s">
        <v>192</v>
      </c>
      <c r="AH603" s="151">
        <v>0</v>
      </c>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row>
    <row r="604" spans="1:60" outlineLevel="1" x14ac:dyDescent="0.25">
      <c r="A604" s="158"/>
      <c r="B604" s="159"/>
      <c r="C604" s="188" t="s">
        <v>1267</v>
      </c>
      <c r="D604" s="164"/>
      <c r="E604" s="165">
        <v>1.3808100000000001</v>
      </c>
      <c r="F604" s="160"/>
      <c r="G604" s="160"/>
      <c r="H604" s="160"/>
      <c r="I604" s="160"/>
      <c r="J604" s="160"/>
      <c r="K604" s="160"/>
      <c r="L604" s="160"/>
      <c r="M604" s="160"/>
      <c r="N604" s="160"/>
      <c r="O604" s="160"/>
      <c r="P604" s="160"/>
      <c r="Q604" s="160"/>
      <c r="R604" s="160"/>
      <c r="S604" s="160"/>
      <c r="T604" s="160"/>
      <c r="U604" s="160"/>
      <c r="V604" s="160"/>
      <c r="W604" s="160"/>
      <c r="X604" s="160"/>
      <c r="Y604" s="151"/>
      <c r="Z604" s="151"/>
      <c r="AA604" s="151"/>
      <c r="AB604" s="151"/>
      <c r="AC604" s="151"/>
      <c r="AD604" s="151"/>
      <c r="AE604" s="151"/>
      <c r="AF604" s="151"/>
      <c r="AG604" s="151" t="s">
        <v>192</v>
      </c>
      <c r="AH604" s="151">
        <v>0</v>
      </c>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row>
    <row r="605" spans="1:60" outlineLevel="1" x14ac:dyDescent="0.25">
      <c r="A605" s="177">
        <v>71</v>
      </c>
      <c r="B605" s="178" t="s">
        <v>345</v>
      </c>
      <c r="C605" s="187" t="s">
        <v>346</v>
      </c>
      <c r="D605" s="179" t="s">
        <v>299</v>
      </c>
      <c r="E605" s="180">
        <v>27.616099999999999</v>
      </c>
      <c r="F605" s="181">
        <v>60</v>
      </c>
      <c r="G605" s="182">
        <f>ROUND(E605*F605,2)</f>
        <v>1656.97</v>
      </c>
      <c r="H605" s="181"/>
      <c r="I605" s="182">
        <f>ROUND(E605*H605,2)</f>
        <v>0</v>
      </c>
      <c r="J605" s="181"/>
      <c r="K605" s="182">
        <f>ROUND(E605*J605,2)</f>
        <v>0</v>
      </c>
      <c r="L605" s="182">
        <v>21</v>
      </c>
      <c r="M605" s="182">
        <f>G605*(1+L605/100)</f>
        <v>2004.9337</v>
      </c>
      <c r="N605" s="182">
        <v>0</v>
      </c>
      <c r="O605" s="182">
        <f>ROUND(E605*N605,2)</f>
        <v>0</v>
      </c>
      <c r="P605" s="182">
        <v>0</v>
      </c>
      <c r="Q605" s="182">
        <f>ROUND(E605*P605,2)</f>
        <v>0</v>
      </c>
      <c r="R605" s="182" t="s">
        <v>289</v>
      </c>
      <c r="S605" s="182" t="s">
        <v>185</v>
      </c>
      <c r="T605" s="183" t="s">
        <v>185</v>
      </c>
      <c r="U605" s="160">
        <v>0.105</v>
      </c>
      <c r="V605" s="160">
        <f>ROUND(E605*U605,2)</f>
        <v>2.9</v>
      </c>
      <c r="W605" s="160"/>
      <c r="X605" s="160" t="s">
        <v>330</v>
      </c>
      <c r="Y605" s="151"/>
      <c r="Z605" s="151"/>
      <c r="AA605" s="151"/>
      <c r="AB605" s="151"/>
      <c r="AC605" s="151"/>
      <c r="AD605" s="151"/>
      <c r="AE605" s="151"/>
      <c r="AF605" s="151"/>
      <c r="AG605" s="151" t="s">
        <v>331</v>
      </c>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row>
    <row r="606" spans="1:60" outlineLevel="1" x14ac:dyDescent="0.25">
      <c r="A606" s="158"/>
      <c r="B606" s="159"/>
      <c r="C606" s="188" t="s">
        <v>332</v>
      </c>
      <c r="D606" s="164"/>
      <c r="E606" s="165"/>
      <c r="F606" s="160"/>
      <c r="G606" s="160"/>
      <c r="H606" s="160"/>
      <c r="I606" s="160"/>
      <c r="J606" s="160"/>
      <c r="K606" s="160"/>
      <c r="L606" s="160"/>
      <c r="M606" s="160"/>
      <c r="N606" s="160"/>
      <c r="O606" s="160"/>
      <c r="P606" s="160"/>
      <c r="Q606" s="160"/>
      <c r="R606" s="160"/>
      <c r="S606" s="160"/>
      <c r="T606" s="160"/>
      <c r="U606" s="160"/>
      <c r="V606" s="160"/>
      <c r="W606" s="160"/>
      <c r="X606" s="160"/>
      <c r="Y606" s="151"/>
      <c r="Z606" s="151"/>
      <c r="AA606" s="151"/>
      <c r="AB606" s="151"/>
      <c r="AC606" s="151"/>
      <c r="AD606" s="151"/>
      <c r="AE606" s="151"/>
      <c r="AF606" s="151"/>
      <c r="AG606" s="151" t="s">
        <v>192</v>
      </c>
      <c r="AH606" s="151">
        <v>0</v>
      </c>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row>
    <row r="607" spans="1:60" outlineLevel="1" x14ac:dyDescent="0.25">
      <c r="A607" s="158"/>
      <c r="B607" s="159"/>
      <c r="C607" s="188" t="s">
        <v>1266</v>
      </c>
      <c r="D607" s="164"/>
      <c r="E607" s="165"/>
      <c r="F607" s="160"/>
      <c r="G607" s="160"/>
      <c r="H607" s="160"/>
      <c r="I607" s="160"/>
      <c r="J607" s="160"/>
      <c r="K607" s="160"/>
      <c r="L607" s="160"/>
      <c r="M607" s="160"/>
      <c r="N607" s="160"/>
      <c r="O607" s="160"/>
      <c r="P607" s="160"/>
      <c r="Q607" s="160"/>
      <c r="R607" s="160"/>
      <c r="S607" s="160"/>
      <c r="T607" s="160"/>
      <c r="U607" s="160"/>
      <c r="V607" s="160"/>
      <c r="W607" s="160"/>
      <c r="X607" s="160"/>
      <c r="Y607" s="151"/>
      <c r="Z607" s="151"/>
      <c r="AA607" s="151"/>
      <c r="AB607" s="151"/>
      <c r="AC607" s="151"/>
      <c r="AD607" s="151"/>
      <c r="AE607" s="151"/>
      <c r="AF607" s="151"/>
      <c r="AG607" s="151" t="s">
        <v>192</v>
      </c>
      <c r="AH607" s="151">
        <v>0</v>
      </c>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row>
    <row r="608" spans="1:60" outlineLevel="1" x14ac:dyDescent="0.25">
      <c r="A608" s="158"/>
      <c r="B608" s="159"/>
      <c r="C608" s="188" t="s">
        <v>1268</v>
      </c>
      <c r="D608" s="164"/>
      <c r="E608" s="165">
        <v>27.616099999999999</v>
      </c>
      <c r="F608" s="160"/>
      <c r="G608" s="160"/>
      <c r="H608" s="160"/>
      <c r="I608" s="160"/>
      <c r="J608" s="160"/>
      <c r="K608" s="160"/>
      <c r="L608" s="160"/>
      <c r="M608" s="160"/>
      <c r="N608" s="160"/>
      <c r="O608" s="160"/>
      <c r="P608" s="160"/>
      <c r="Q608" s="160"/>
      <c r="R608" s="160"/>
      <c r="S608" s="160"/>
      <c r="T608" s="160"/>
      <c r="U608" s="160"/>
      <c r="V608" s="160"/>
      <c r="W608" s="160"/>
      <c r="X608" s="160"/>
      <c r="Y608" s="151"/>
      <c r="Z608" s="151"/>
      <c r="AA608" s="151"/>
      <c r="AB608" s="151"/>
      <c r="AC608" s="151"/>
      <c r="AD608" s="151"/>
      <c r="AE608" s="151"/>
      <c r="AF608" s="151"/>
      <c r="AG608" s="151" t="s">
        <v>192</v>
      </c>
      <c r="AH608" s="151">
        <v>0</v>
      </c>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row>
    <row r="609" spans="1:60" outlineLevel="1" x14ac:dyDescent="0.25">
      <c r="A609" s="177">
        <v>72</v>
      </c>
      <c r="B609" s="178" t="s">
        <v>708</v>
      </c>
      <c r="C609" s="187" t="s">
        <v>709</v>
      </c>
      <c r="D609" s="179" t="s">
        <v>299</v>
      </c>
      <c r="E609" s="180">
        <v>1.3808100000000001</v>
      </c>
      <c r="F609" s="181">
        <v>1500</v>
      </c>
      <c r="G609" s="182">
        <f>ROUND(E609*F609,2)</f>
        <v>2071.2199999999998</v>
      </c>
      <c r="H609" s="181"/>
      <c r="I609" s="182">
        <f>ROUND(E609*H609,2)</f>
        <v>0</v>
      </c>
      <c r="J609" s="181"/>
      <c r="K609" s="182">
        <f>ROUND(E609*J609,2)</f>
        <v>0</v>
      </c>
      <c r="L609" s="182">
        <v>21</v>
      </c>
      <c r="M609" s="182">
        <f>G609*(1+L609/100)</f>
        <v>2506.1761999999999</v>
      </c>
      <c r="N609" s="182">
        <v>0</v>
      </c>
      <c r="O609" s="182">
        <f>ROUND(E609*N609,2)</f>
        <v>0</v>
      </c>
      <c r="P609" s="182">
        <v>0</v>
      </c>
      <c r="Q609" s="182">
        <f>ROUND(E609*P609,2)</f>
        <v>0</v>
      </c>
      <c r="R609" s="182" t="s">
        <v>289</v>
      </c>
      <c r="S609" s="182" t="s">
        <v>185</v>
      </c>
      <c r="T609" s="183" t="s">
        <v>185</v>
      </c>
      <c r="U609" s="160">
        <v>0</v>
      </c>
      <c r="V609" s="160">
        <f>ROUND(E609*U609,2)</f>
        <v>0</v>
      </c>
      <c r="W609" s="160"/>
      <c r="X609" s="160" t="s">
        <v>330</v>
      </c>
      <c r="Y609" s="151"/>
      <c r="Z609" s="151"/>
      <c r="AA609" s="151"/>
      <c r="AB609" s="151"/>
      <c r="AC609" s="151"/>
      <c r="AD609" s="151"/>
      <c r="AE609" s="151"/>
      <c r="AF609" s="151"/>
      <c r="AG609" s="151" t="s">
        <v>331</v>
      </c>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row>
    <row r="610" spans="1:60" outlineLevel="1" x14ac:dyDescent="0.25">
      <c r="A610" s="158"/>
      <c r="B610" s="159"/>
      <c r="C610" s="188" t="s">
        <v>332</v>
      </c>
      <c r="D610" s="164"/>
      <c r="E610" s="165"/>
      <c r="F610" s="160"/>
      <c r="G610" s="160"/>
      <c r="H610" s="160"/>
      <c r="I610" s="160"/>
      <c r="J610" s="160"/>
      <c r="K610" s="160"/>
      <c r="L610" s="160"/>
      <c r="M610" s="160"/>
      <c r="N610" s="160"/>
      <c r="O610" s="160"/>
      <c r="P610" s="160"/>
      <c r="Q610" s="160"/>
      <c r="R610" s="160"/>
      <c r="S610" s="160"/>
      <c r="T610" s="160"/>
      <c r="U610" s="160"/>
      <c r="V610" s="160"/>
      <c r="W610" s="160"/>
      <c r="X610" s="160"/>
      <c r="Y610" s="151"/>
      <c r="Z610" s="151"/>
      <c r="AA610" s="151"/>
      <c r="AB610" s="151"/>
      <c r="AC610" s="151"/>
      <c r="AD610" s="151"/>
      <c r="AE610" s="151"/>
      <c r="AF610" s="151"/>
      <c r="AG610" s="151" t="s">
        <v>192</v>
      </c>
      <c r="AH610" s="151">
        <v>0</v>
      </c>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row>
    <row r="611" spans="1:60" outlineLevel="1" x14ac:dyDescent="0.25">
      <c r="A611" s="158"/>
      <c r="B611" s="159"/>
      <c r="C611" s="188" t="s">
        <v>1266</v>
      </c>
      <c r="D611" s="164"/>
      <c r="E611" s="165"/>
      <c r="F611" s="160"/>
      <c r="G611" s="160"/>
      <c r="H611" s="160"/>
      <c r="I611" s="160"/>
      <c r="J611" s="160"/>
      <c r="K611" s="160"/>
      <c r="L611" s="160"/>
      <c r="M611" s="160"/>
      <c r="N611" s="160"/>
      <c r="O611" s="160"/>
      <c r="P611" s="160"/>
      <c r="Q611" s="160"/>
      <c r="R611" s="160"/>
      <c r="S611" s="160"/>
      <c r="T611" s="160"/>
      <c r="U611" s="160"/>
      <c r="V611" s="160"/>
      <c r="W611" s="160"/>
      <c r="X611" s="160"/>
      <c r="Y611" s="151"/>
      <c r="Z611" s="151"/>
      <c r="AA611" s="151"/>
      <c r="AB611" s="151"/>
      <c r="AC611" s="151"/>
      <c r="AD611" s="151"/>
      <c r="AE611" s="151"/>
      <c r="AF611" s="151"/>
      <c r="AG611" s="151" t="s">
        <v>192</v>
      </c>
      <c r="AH611" s="151">
        <v>0</v>
      </c>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row>
    <row r="612" spans="1:60" outlineLevel="1" x14ac:dyDescent="0.25">
      <c r="A612" s="158"/>
      <c r="B612" s="159"/>
      <c r="C612" s="188" t="s">
        <v>1267</v>
      </c>
      <c r="D612" s="164"/>
      <c r="E612" s="165">
        <v>1.3808100000000001</v>
      </c>
      <c r="F612" s="160"/>
      <c r="G612" s="160"/>
      <c r="H612" s="160"/>
      <c r="I612" s="160"/>
      <c r="J612" s="160"/>
      <c r="K612" s="160"/>
      <c r="L612" s="160"/>
      <c r="M612" s="160"/>
      <c r="N612" s="160"/>
      <c r="O612" s="160"/>
      <c r="P612" s="160"/>
      <c r="Q612" s="160"/>
      <c r="R612" s="160"/>
      <c r="S612" s="160"/>
      <c r="T612" s="160"/>
      <c r="U612" s="160"/>
      <c r="V612" s="160"/>
      <c r="W612" s="160"/>
      <c r="X612" s="160"/>
      <c r="Y612" s="151"/>
      <c r="Z612" s="151"/>
      <c r="AA612" s="151"/>
      <c r="AB612" s="151"/>
      <c r="AC612" s="151"/>
      <c r="AD612" s="151"/>
      <c r="AE612" s="151"/>
      <c r="AF612" s="151"/>
      <c r="AG612" s="151" t="s">
        <v>192</v>
      </c>
      <c r="AH612" s="151">
        <v>0</v>
      </c>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row>
    <row r="613" spans="1:60" x14ac:dyDescent="0.25">
      <c r="A613" s="154" t="s">
        <v>181</v>
      </c>
      <c r="B613" s="155" t="s">
        <v>132</v>
      </c>
      <c r="C613" s="190" t="s">
        <v>133</v>
      </c>
      <c r="D613" s="173"/>
      <c r="E613" s="174"/>
      <c r="F613" s="175"/>
      <c r="G613" s="175">
        <f>SUMIF(AG614:AG1007,"&lt;&gt;NOR",G614:G1007)</f>
        <v>349474.93</v>
      </c>
      <c r="H613" s="175"/>
      <c r="I613" s="175">
        <f>SUM(I614:I1007)</f>
        <v>0</v>
      </c>
      <c r="J613" s="175"/>
      <c r="K613" s="175">
        <f>SUM(K614:K1007)</f>
        <v>0</v>
      </c>
      <c r="L613" s="175"/>
      <c r="M613" s="175">
        <f>SUM(M614:M1007)</f>
        <v>422864.66529999999</v>
      </c>
      <c r="N613" s="175"/>
      <c r="O613" s="175">
        <f>SUM(O614:O1007)</f>
        <v>0.3</v>
      </c>
      <c r="P613" s="175"/>
      <c r="Q613" s="175">
        <f>SUM(Q614:Q1007)</f>
        <v>0</v>
      </c>
      <c r="R613" s="175"/>
      <c r="S613" s="175"/>
      <c r="T613" s="176"/>
      <c r="U613" s="166"/>
      <c r="V613" s="166">
        <f>SUM(V614:V1007)</f>
        <v>0.76</v>
      </c>
      <c r="W613" s="166"/>
      <c r="X613" s="166"/>
      <c r="AG613" t="s">
        <v>182</v>
      </c>
    </row>
    <row r="614" spans="1:60" outlineLevel="1" x14ac:dyDescent="0.25">
      <c r="A614" s="158"/>
      <c r="B614" s="159"/>
      <c r="C614" s="260" t="s">
        <v>711</v>
      </c>
      <c r="D614" s="261"/>
      <c r="E614" s="261"/>
      <c r="F614" s="261"/>
      <c r="G614" s="261"/>
      <c r="H614" s="160"/>
      <c r="I614" s="160"/>
      <c r="J614" s="160"/>
      <c r="K614" s="160"/>
      <c r="L614" s="160"/>
      <c r="M614" s="160"/>
      <c r="N614" s="160"/>
      <c r="O614" s="160"/>
      <c r="P614" s="160"/>
      <c r="Q614" s="160"/>
      <c r="R614" s="160"/>
      <c r="S614" s="160"/>
      <c r="T614" s="160"/>
      <c r="U614" s="160"/>
      <c r="V614" s="160"/>
      <c r="W614" s="160"/>
      <c r="X614" s="160"/>
      <c r="Y614" s="151"/>
      <c r="Z614" s="151"/>
      <c r="AA614" s="151"/>
      <c r="AB614" s="151"/>
      <c r="AC614" s="151"/>
      <c r="AD614" s="151"/>
      <c r="AE614" s="151"/>
      <c r="AF614" s="151"/>
      <c r="AG614" s="151" t="s">
        <v>190</v>
      </c>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row>
    <row r="615" spans="1:60" ht="21" outlineLevel="1" x14ac:dyDescent="0.25">
      <c r="A615" s="158"/>
      <c r="B615" s="159"/>
      <c r="C615" s="271" t="s">
        <v>843</v>
      </c>
      <c r="D615" s="272"/>
      <c r="E615" s="272"/>
      <c r="F615" s="272"/>
      <c r="G615" s="272"/>
      <c r="H615" s="160"/>
      <c r="I615" s="160"/>
      <c r="J615" s="160"/>
      <c r="K615" s="160"/>
      <c r="L615" s="160"/>
      <c r="M615" s="160"/>
      <c r="N615" s="160"/>
      <c r="O615" s="160"/>
      <c r="P615" s="160"/>
      <c r="Q615" s="160"/>
      <c r="R615" s="160"/>
      <c r="S615" s="160"/>
      <c r="T615" s="160"/>
      <c r="U615" s="160"/>
      <c r="V615" s="160"/>
      <c r="W615" s="160"/>
      <c r="X615" s="160"/>
      <c r="Y615" s="151"/>
      <c r="Z615" s="151"/>
      <c r="AA615" s="151"/>
      <c r="AB615" s="151"/>
      <c r="AC615" s="151"/>
      <c r="AD615" s="151"/>
      <c r="AE615" s="151"/>
      <c r="AF615" s="151"/>
      <c r="AG615" s="151" t="s">
        <v>190</v>
      </c>
      <c r="AH615" s="151"/>
      <c r="AI615" s="151"/>
      <c r="AJ615" s="151"/>
      <c r="AK615" s="151"/>
      <c r="AL615" s="151"/>
      <c r="AM615" s="151"/>
      <c r="AN615" s="151"/>
      <c r="AO615" s="151"/>
      <c r="AP615" s="151"/>
      <c r="AQ615" s="151"/>
      <c r="AR615" s="151"/>
      <c r="AS615" s="151"/>
      <c r="AT615" s="151"/>
      <c r="AU615" s="151"/>
      <c r="AV615" s="151"/>
      <c r="AW615" s="151"/>
      <c r="AX615" s="151"/>
      <c r="AY615" s="151"/>
      <c r="AZ615" s="151"/>
      <c r="BA615" s="184" t="str">
        <f>C615</f>
        <v>- před zahájením restaurátorské opravy budou projektantem, investorem a odpovědnými zástupci (pracovníky) Národního památkového ústavu a Krajského úřadu Karlovarského kraje odsouhlaseny vzorky zpracování a povrchové úpravy.</v>
      </c>
      <c r="BB615" s="151"/>
      <c r="BC615" s="151"/>
      <c r="BD615" s="151"/>
      <c r="BE615" s="151"/>
      <c r="BF615" s="151"/>
      <c r="BG615" s="151"/>
      <c r="BH615" s="151"/>
    </row>
    <row r="616" spans="1:60" ht="31.2" outlineLevel="1" x14ac:dyDescent="0.25">
      <c r="A616" s="158"/>
      <c r="B616" s="159"/>
      <c r="C616" s="271" t="s">
        <v>713</v>
      </c>
      <c r="D616" s="272"/>
      <c r="E616" s="272"/>
      <c r="F616" s="272"/>
      <c r="G616" s="272"/>
      <c r="H616" s="160"/>
      <c r="I616" s="160"/>
      <c r="J616" s="160"/>
      <c r="K616" s="160"/>
      <c r="L616" s="160"/>
      <c r="M616" s="160"/>
      <c r="N616" s="160"/>
      <c r="O616" s="160"/>
      <c r="P616" s="160"/>
      <c r="Q616" s="160"/>
      <c r="R616" s="160"/>
      <c r="S616" s="160"/>
      <c r="T616" s="160"/>
      <c r="U616" s="160"/>
      <c r="V616" s="160"/>
      <c r="W616" s="160"/>
      <c r="X616" s="160"/>
      <c r="Y616" s="151"/>
      <c r="Z616" s="151"/>
      <c r="AA616" s="151"/>
      <c r="AB616" s="151"/>
      <c r="AC616" s="151"/>
      <c r="AD616" s="151"/>
      <c r="AE616" s="151"/>
      <c r="AF616" s="151"/>
      <c r="AG616" s="151" t="s">
        <v>190</v>
      </c>
      <c r="AH616" s="151"/>
      <c r="AI616" s="151"/>
      <c r="AJ616" s="151"/>
      <c r="AK616" s="151"/>
      <c r="AL616" s="151"/>
      <c r="AM616" s="151"/>
      <c r="AN616" s="151"/>
      <c r="AO616" s="151"/>
      <c r="AP616" s="151"/>
      <c r="AQ616" s="151"/>
      <c r="AR616" s="151"/>
      <c r="AS616" s="151"/>
      <c r="AT616" s="151"/>
      <c r="AU616" s="151"/>
      <c r="AV616" s="151"/>
      <c r="AW616" s="151"/>
      <c r="AX616" s="151"/>
      <c r="AY616" s="151"/>
      <c r="AZ616" s="151"/>
      <c r="BA616" s="184" t="str">
        <f>C616</f>
        <v>- v předstihu před projektovými pracemi byla zpracována podrobná Restaurátorská zpráva a záměr na restaurování a konzervaci truhlářských a vybraných tesařských prvků (vypracoval: Václav Veřtát, 03. 2018). Navrhované úpravy všech prvků korespondují s těmito výše uvedenými restaurátorskými záměry.</v>
      </c>
      <c r="BB616" s="151"/>
      <c r="BC616" s="151"/>
      <c r="BD616" s="151"/>
      <c r="BE616" s="151"/>
      <c r="BF616" s="151"/>
      <c r="BG616" s="151"/>
      <c r="BH616" s="151"/>
    </row>
    <row r="617" spans="1:60" outlineLevel="1" x14ac:dyDescent="0.25">
      <c r="A617" s="177">
        <v>73</v>
      </c>
      <c r="B617" s="178" t="s">
        <v>1269</v>
      </c>
      <c r="C617" s="187" t="s">
        <v>1270</v>
      </c>
      <c r="D617" s="179" t="s">
        <v>360</v>
      </c>
      <c r="E617" s="180">
        <v>23</v>
      </c>
      <c r="F617" s="181">
        <v>1500</v>
      </c>
      <c r="G617" s="182">
        <f>ROUND(E617*F617,2)</f>
        <v>34500</v>
      </c>
      <c r="H617" s="181"/>
      <c r="I617" s="182">
        <f>ROUND(E617*H617,2)</f>
        <v>0</v>
      </c>
      <c r="J617" s="181"/>
      <c r="K617" s="182">
        <f>ROUND(E617*J617,2)</f>
        <v>0</v>
      </c>
      <c r="L617" s="182">
        <v>21</v>
      </c>
      <c r="M617" s="182">
        <f>G617*(1+L617/100)</f>
        <v>41745</v>
      </c>
      <c r="N617" s="182">
        <v>5.0000000000000001E-3</v>
      </c>
      <c r="O617" s="182">
        <f>ROUND(E617*N617,2)</f>
        <v>0.12</v>
      </c>
      <c r="P617" s="182">
        <v>0</v>
      </c>
      <c r="Q617" s="182">
        <f>ROUND(E617*P617,2)</f>
        <v>0</v>
      </c>
      <c r="R617" s="182"/>
      <c r="S617" s="182" t="s">
        <v>277</v>
      </c>
      <c r="T617" s="183" t="s">
        <v>186</v>
      </c>
      <c r="U617" s="160">
        <v>0</v>
      </c>
      <c r="V617" s="160">
        <f>ROUND(E617*U617,2)</f>
        <v>0</v>
      </c>
      <c r="W617" s="160"/>
      <c r="X617" s="160" t="s">
        <v>239</v>
      </c>
      <c r="Y617" s="151"/>
      <c r="Z617" s="151"/>
      <c r="AA617" s="151"/>
      <c r="AB617" s="151"/>
      <c r="AC617" s="151"/>
      <c r="AD617" s="151"/>
      <c r="AE617" s="151"/>
      <c r="AF617" s="151"/>
      <c r="AG617" s="151" t="s">
        <v>240</v>
      </c>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row>
    <row r="618" spans="1:60" outlineLevel="1" x14ac:dyDescent="0.25">
      <c r="A618" s="158"/>
      <c r="B618" s="159"/>
      <c r="C618" s="188" t="s">
        <v>1031</v>
      </c>
      <c r="D618" s="164"/>
      <c r="E618" s="165"/>
      <c r="F618" s="160"/>
      <c r="G618" s="160"/>
      <c r="H618" s="160"/>
      <c r="I618" s="160"/>
      <c r="J618" s="160"/>
      <c r="K618" s="160"/>
      <c r="L618" s="160"/>
      <c r="M618" s="160"/>
      <c r="N618" s="160"/>
      <c r="O618" s="160"/>
      <c r="P618" s="160"/>
      <c r="Q618" s="160"/>
      <c r="R618" s="160"/>
      <c r="S618" s="160"/>
      <c r="T618" s="160"/>
      <c r="U618" s="160"/>
      <c r="V618" s="160"/>
      <c r="W618" s="160"/>
      <c r="X618" s="160"/>
      <c r="Y618" s="151"/>
      <c r="Z618" s="151"/>
      <c r="AA618" s="151"/>
      <c r="AB618" s="151"/>
      <c r="AC618" s="151"/>
      <c r="AD618" s="151"/>
      <c r="AE618" s="151"/>
      <c r="AF618" s="151"/>
      <c r="AG618" s="151" t="s">
        <v>192</v>
      </c>
      <c r="AH618" s="151">
        <v>0</v>
      </c>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row>
    <row r="619" spans="1:60" outlineLevel="1" x14ac:dyDescent="0.25">
      <c r="A619" s="158"/>
      <c r="B619" s="159"/>
      <c r="C619" s="188" t="s">
        <v>1271</v>
      </c>
      <c r="D619" s="164"/>
      <c r="E619" s="165">
        <v>23</v>
      </c>
      <c r="F619" s="160"/>
      <c r="G619" s="160"/>
      <c r="H619" s="160"/>
      <c r="I619" s="160"/>
      <c r="J619" s="160"/>
      <c r="K619" s="160"/>
      <c r="L619" s="160"/>
      <c r="M619" s="160"/>
      <c r="N619" s="160"/>
      <c r="O619" s="160"/>
      <c r="P619" s="160"/>
      <c r="Q619" s="160"/>
      <c r="R619" s="160"/>
      <c r="S619" s="160"/>
      <c r="T619" s="160"/>
      <c r="U619" s="160"/>
      <c r="V619" s="160"/>
      <c r="W619" s="160"/>
      <c r="X619" s="160"/>
      <c r="Y619" s="151"/>
      <c r="Z619" s="151"/>
      <c r="AA619" s="151"/>
      <c r="AB619" s="151"/>
      <c r="AC619" s="151"/>
      <c r="AD619" s="151"/>
      <c r="AE619" s="151"/>
      <c r="AF619" s="151"/>
      <c r="AG619" s="151" t="s">
        <v>192</v>
      </c>
      <c r="AH619" s="151">
        <v>0</v>
      </c>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row>
    <row r="620" spans="1:60" outlineLevel="1" x14ac:dyDescent="0.25">
      <c r="A620" s="177">
        <v>74</v>
      </c>
      <c r="B620" s="178" t="s">
        <v>1272</v>
      </c>
      <c r="C620" s="187" t="s">
        <v>1273</v>
      </c>
      <c r="D620" s="179" t="s">
        <v>255</v>
      </c>
      <c r="E620" s="180">
        <v>1</v>
      </c>
      <c r="F620" s="181">
        <v>5849</v>
      </c>
      <c r="G620" s="182">
        <f>ROUND(E620*F620,2)</f>
        <v>5849</v>
      </c>
      <c r="H620" s="181"/>
      <c r="I620" s="182">
        <f>ROUND(E620*H620,2)</f>
        <v>0</v>
      </c>
      <c r="J620" s="181"/>
      <c r="K620" s="182">
        <f>ROUND(E620*J620,2)</f>
        <v>0</v>
      </c>
      <c r="L620" s="182">
        <v>21</v>
      </c>
      <c r="M620" s="182">
        <f>G620*(1+L620/100)</f>
        <v>7077.29</v>
      </c>
      <c r="N620" s="182">
        <v>1E-3</v>
      </c>
      <c r="O620" s="182">
        <f>ROUND(E620*N620,2)</f>
        <v>0</v>
      </c>
      <c r="P620" s="182">
        <v>0</v>
      </c>
      <c r="Q620" s="182">
        <f>ROUND(E620*P620,2)</f>
        <v>0</v>
      </c>
      <c r="R620" s="182"/>
      <c r="S620" s="182" t="s">
        <v>277</v>
      </c>
      <c r="T620" s="183" t="s">
        <v>186</v>
      </c>
      <c r="U620" s="160">
        <v>0</v>
      </c>
      <c r="V620" s="160">
        <f>ROUND(E620*U620,2)</f>
        <v>0</v>
      </c>
      <c r="W620" s="160"/>
      <c r="X620" s="160" t="s">
        <v>310</v>
      </c>
      <c r="Y620" s="151"/>
      <c r="Z620" s="151"/>
      <c r="AA620" s="151"/>
      <c r="AB620" s="151"/>
      <c r="AC620" s="151"/>
      <c r="AD620" s="151"/>
      <c r="AE620" s="151"/>
      <c r="AF620" s="151"/>
      <c r="AG620" s="151" t="s">
        <v>311</v>
      </c>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row>
    <row r="621" spans="1:60" outlineLevel="1" x14ac:dyDescent="0.25">
      <c r="A621" s="158"/>
      <c r="B621" s="159"/>
      <c r="C621" s="260" t="s">
        <v>1274</v>
      </c>
      <c r="D621" s="261"/>
      <c r="E621" s="261"/>
      <c r="F621" s="261"/>
      <c r="G621" s="261"/>
      <c r="H621" s="160"/>
      <c r="I621" s="160"/>
      <c r="J621" s="160"/>
      <c r="K621" s="160"/>
      <c r="L621" s="160"/>
      <c r="M621" s="160"/>
      <c r="N621" s="160"/>
      <c r="O621" s="160"/>
      <c r="P621" s="160"/>
      <c r="Q621" s="160"/>
      <c r="R621" s="160"/>
      <c r="S621" s="160"/>
      <c r="T621" s="160"/>
      <c r="U621" s="160"/>
      <c r="V621" s="160"/>
      <c r="W621" s="160"/>
      <c r="X621" s="160"/>
      <c r="Y621" s="151"/>
      <c r="Z621" s="151"/>
      <c r="AA621" s="151"/>
      <c r="AB621" s="151"/>
      <c r="AC621" s="151"/>
      <c r="AD621" s="151"/>
      <c r="AE621" s="151"/>
      <c r="AF621" s="151"/>
      <c r="AG621" s="151" t="s">
        <v>190</v>
      </c>
      <c r="AH621" s="151"/>
      <c r="AI621" s="151"/>
      <c r="AJ621" s="151"/>
      <c r="AK621" s="151"/>
      <c r="AL621" s="151"/>
      <c r="AM621" s="151"/>
      <c r="AN621" s="151"/>
      <c r="AO621" s="151"/>
      <c r="AP621" s="151"/>
      <c r="AQ621" s="151"/>
      <c r="AR621" s="151"/>
      <c r="AS621" s="151"/>
      <c r="AT621" s="151"/>
      <c r="AU621" s="151"/>
      <c r="AV621" s="151"/>
      <c r="AW621" s="151"/>
      <c r="AX621" s="151"/>
      <c r="AY621" s="151"/>
      <c r="AZ621" s="151"/>
      <c r="BA621" s="184" t="str">
        <f>C621</f>
        <v>2.NP - 1. patro, popis prvku a návrh na jeho opravu nebo restaurování viz D1.1.9 Tabulky truhlářských prvků</v>
      </c>
      <c r="BB621" s="151"/>
      <c r="BC621" s="151"/>
      <c r="BD621" s="151"/>
      <c r="BE621" s="151"/>
      <c r="BF621" s="151"/>
      <c r="BG621" s="151"/>
      <c r="BH621" s="151"/>
    </row>
    <row r="622" spans="1:60" outlineLevel="1" x14ac:dyDescent="0.25">
      <c r="A622" s="158"/>
      <c r="B622" s="159"/>
      <c r="C622" s="192" t="s">
        <v>204</v>
      </c>
      <c r="D622" s="161"/>
      <c r="E622" s="162"/>
      <c r="F622" s="163"/>
      <c r="G622" s="163"/>
      <c r="H622" s="160"/>
      <c r="I622" s="160"/>
      <c r="J622" s="160"/>
      <c r="K622" s="160"/>
      <c r="L622" s="160"/>
      <c r="M622" s="160"/>
      <c r="N622" s="160"/>
      <c r="O622" s="160"/>
      <c r="P622" s="160"/>
      <c r="Q622" s="160"/>
      <c r="R622" s="160"/>
      <c r="S622" s="160"/>
      <c r="T622" s="160"/>
      <c r="U622" s="160"/>
      <c r="V622" s="160"/>
      <c r="W622" s="160"/>
      <c r="X622" s="160"/>
      <c r="Y622" s="151"/>
      <c r="Z622" s="151"/>
      <c r="AA622" s="151"/>
      <c r="AB622" s="151"/>
      <c r="AC622" s="151"/>
      <c r="AD622" s="151"/>
      <c r="AE622" s="151"/>
      <c r="AF622" s="151"/>
      <c r="AG622" s="151" t="s">
        <v>190</v>
      </c>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row>
    <row r="623" spans="1:60" outlineLevel="1" x14ac:dyDescent="0.25">
      <c r="A623" s="158"/>
      <c r="B623" s="159"/>
      <c r="C623" s="271" t="s">
        <v>1273</v>
      </c>
      <c r="D623" s="272"/>
      <c r="E623" s="272"/>
      <c r="F623" s="272"/>
      <c r="G623" s="272"/>
      <c r="H623" s="160"/>
      <c r="I623" s="160"/>
      <c r="J623" s="160"/>
      <c r="K623" s="160"/>
      <c r="L623" s="160"/>
      <c r="M623" s="160"/>
      <c r="N623" s="160"/>
      <c r="O623" s="160"/>
      <c r="P623" s="160"/>
      <c r="Q623" s="160"/>
      <c r="R623" s="160"/>
      <c r="S623" s="160"/>
      <c r="T623" s="160"/>
      <c r="U623" s="160"/>
      <c r="V623" s="160"/>
      <c r="W623" s="160"/>
      <c r="X623" s="160"/>
      <c r="Y623" s="151"/>
      <c r="Z623" s="151"/>
      <c r="AA623" s="151"/>
      <c r="AB623" s="151"/>
      <c r="AC623" s="151"/>
      <c r="AD623" s="151"/>
      <c r="AE623" s="151"/>
      <c r="AF623" s="151"/>
      <c r="AG623" s="151" t="s">
        <v>190</v>
      </c>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row>
    <row r="624" spans="1:60" outlineLevel="1" x14ac:dyDescent="0.25">
      <c r="A624" s="158"/>
      <c r="B624" s="159"/>
      <c r="C624" s="271" t="s">
        <v>1275</v>
      </c>
      <c r="D624" s="272"/>
      <c r="E624" s="272"/>
      <c r="F624" s="272"/>
      <c r="G624" s="272"/>
      <c r="H624" s="160"/>
      <c r="I624" s="160"/>
      <c r="J624" s="160"/>
      <c r="K624" s="160"/>
      <c r="L624" s="160"/>
      <c r="M624" s="160"/>
      <c r="N624" s="160"/>
      <c r="O624" s="160"/>
      <c r="P624" s="160"/>
      <c r="Q624" s="160"/>
      <c r="R624" s="160"/>
      <c r="S624" s="160"/>
      <c r="T624" s="160"/>
      <c r="U624" s="160"/>
      <c r="V624" s="160"/>
      <c r="W624" s="160"/>
      <c r="X624" s="160"/>
      <c r="Y624" s="151"/>
      <c r="Z624" s="151"/>
      <c r="AA624" s="151"/>
      <c r="AB624" s="151"/>
      <c r="AC624" s="151"/>
      <c r="AD624" s="151"/>
      <c r="AE624" s="151"/>
      <c r="AF624" s="151"/>
      <c r="AG624" s="151" t="s">
        <v>190</v>
      </c>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row>
    <row r="625" spans="1:60" outlineLevel="1" x14ac:dyDescent="0.25">
      <c r="A625" s="158"/>
      <c r="B625" s="159"/>
      <c r="C625" s="271" t="s">
        <v>1276</v>
      </c>
      <c r="D625" s="272"/>
      <c r="E625" s="272"/>
      <c r="F625" s="272"/>
      <c r="G625" s="272"/>
      <c r="H625" s="160"/>
      <c r="I625" s="160"/>
      <c r="J625" s="160"/>
      <c r="K625" s="160"/>
      <c r="L625" s="160"/>
      <c r="M625" s="160"/>
      <c r="N625" s="160"/>
      <c r="O625" s="160"/>
      <c r="P625" s="160"/>
      <c r="Q625" s="160"/>
      <c r="R625" s="160"/>
      <c r="S625" s="160"/>
      <c r="T625" s="160"/>
      <c r="U625" s="160"/>
      <c r="V625" s="160"/>
      <c r="W625" s="160"/>
      <c r="X625" s="160"/>
      <c r="Y625" s="151"/>
      <c r="Z625" s="151"/>
      <c r="AA625" s="151"/>
      <c r="AB625" s="151"/>
      <c r="AC625" s="151"/>
      <c r="AD625" s="151"/>
      <c r="AE625" s="151"/>
      <c r="AF625" s="151"/>
      <c r="AG625" s="151" t="s">
        <v>190</v>
      </c>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row>
    <row r="626" spans="1:60" outlineLevel="1" x14ac:dyDescent="0.25">
      <c r="A626" s="158"/>
      <c r="B626" s="159"/>
      <c r="C626" s="271" t="s">
        <v>918</v>
      </c>
      <c r="D626" s="272"/>
      <c r="E626" s="272"/>
      <c r="F626" s="272"/>
      <c r="G626" s="272"/>
      <c r="H626" s="160"/>
      <c r="I626" s="160"/>
      <c r="J626" s="160"/>
      <c r="K626" s="160"/>
      <c r="L626" s="160"/>
      <c r="M626" s="160"/>
      <c r="N626" s="160"/>
      <c r="O626" s="160"/>
      <c r="P626" s="160"/>
      <c r="Q626" s="160"/>
      <c r="R626" s="160"/>
      <c r="S626" s="160"/>
      <c r="T626" s="160"/>
      <c r="U626" s="160"/>
      <c r="V626" s="160"/>
      <c r="W626" s="160"/>
      <c r="X626" s="160"/>
      <c r="Y626" s="151"/>
      <c r="Z626" s="151"/>
      <c r="AA626" s="151"/>
      <c r="AB626" s="151"/>
      <c r="AC626" s="151"/>
      <c r="AD626" s="151"/>
      <c r="AE626" s="151"/>
      <c r="AF626" s="151"/>
      <c r="AG626" s="151" t="s">
        <v>190</v>
      </c>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row>
    <row r="627" spans="1:60" outlineLevel="1" x14ac:dyDescent="0.25">
      <c r="A627" s="158"/>
      <c r="B627" s="159"/>
      <c r="C627" s="271" t="s">
        <v>911</v>
      </c>
      <c r="D627" s="272"/>
      <c r="E627" s="272"/>
      <c r="F627" s="272"/>
      <c r="G627" s="272"/>
      <c r="H627" s="160"/>
      <c r="I627" s="160"/>
      <c r="J627" s="160"/>
      <c r="K627" s="160"/>
      <c r="L627" s="160"/>
      <c r="M627" s="160"/>
      <c r="N627" s="160"/>
      <c r="O627" s="160"/>
      <c r="P627" s="160"/>
      <c r="Q627" s="160"/>
      <c r="R627" s="160"/>
      <c r="S627" s="160"/>
      <c r="T627" s="160"/>
      <c r="U627" s="160"/>
      <c r="V627" s="160"/>
      <c r="W627" s="160"/>
      <c r="X627" s="160"/>
      <c r="Y627" s="151"/>
      <c r="Z627" s="151"/>
      <c r="AA627" s="151"/>
      <c r="AB627" s="151"/>
      <c r="AC627" s="151"/>
      <c r="AD627" s="151"/>
      <c r="AE627" s="151"/>
      <c r="AF627" s="151"/>
      <c r="AG627" s="151" t="s">
        <v>190</v>
      </c>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row>
    <row r="628" spans="1:60" outlineLevel="1" x14ac:dyDescent="0.25">
      <c r="A628" s="158"/>
      <c r="B628" s="159"/>
      <c r="C628" s="192" t="s">
        <v>204</v>
      </c>
      <c r="D628" s="161"/>
      <c r="E628" s="162"/>
      <c r="F628" s="163"/>
      <c r="G628" s="163"/>
      <c r="H628" s="160"/>
      <c r="I628" s="160"/>
      <c r="J628" s="160"/>
      <c r="K628" s="160"/>
      <c r="L628" s="160"/>
      <c r="M628" s="160"/>
      <c r="N628" s="160"/>
      <c r="O628" s="160"/>
      <c r="P628" s="160"/>
      <c r="Q628" s="160"/>
      <c r="R628" s="160"/>
      <c r="S628" s="160"/>
      <c r="T628" s="160"/>
      <c r="U628" s="160"/>
      <c r="V628" s="160"/>
      <c r="W628" s="160"/>
      <c r="X628" s="160"/>
      <c r="Y628" s="151"/>
      <c r="Z628" s="151"/>
      <c r="AA628" s="151"/>
      <c r="AB628" s="151"/>
      <c r="AC628" s="151"/>
      <c r="AD628" s="151"/>
      <c r="AE628" s="151"/>
      <c r="AF628" s="151"/>
      <c r="AG628" s="151" t="s">
        <v>190</v>
      </c>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row>
    <row r="629" spans="1:60" outlineLevel="1" x14ac:dyDescent="0.25">
      <c r="A629" s="158"/>
      <c r="B629" s="159"/>
      <c r="C629" s="271" t="s">
        <v>802</v>
      </c>
      <c r="D629" s="272"/>
      <c r="E629" s="272"/>
      <c r="F629" s="272"/>
      <c r="G629" s="272"/>
      <c r="H629" s="160"/>
      <c r="I629" s="160"/>
      <c r="J629" s="160"/>
      <c r="K629" s="160"/>
      <c r="L629" s="160"/>
      <c r="M629" s="160"/>
      <c r="N629" s="160"/>
      <c r="O629" s="160"/>
      <c r="P629" s="160"/>
      <c r="Q629" s="160"/>
      <c r="R629" s="160"/>
      <c r="S629" s="160"/>
      <c r="T629" s="160"/>
      <c r="U629" s="160"/>
      <c r="V629" s="160"/>
      <c r="W629" s="160"/>
      <c r="X629" s="160"/>
      <c r="Y629" s="151"/>
      <c r="Z629" s="151"/>
      <c r="AA629" s="151"/>
      <c r="AB629" s="151"/>
      <c r="AC629" s="151"/>
      <c r="AD629" s="151"/>
      <c r="AE629" s="151"/>
      <c r="AF629" s="151"/>
      <c r="AG629" s="151" t="s">
        <v>190</v>
      </c>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row>
    <row r="630" spans="1:60" outlineLevel="1" x14ac:dyDescent="0.25">
      <c r="A630" s="158"/>
      <c r="B630" s="159"/>
      <c r="C630" s="271" t="s">
        <v>1277</v>
      </c>
      <c r="D630" s="272"/>
      <c r="E630" s="272"/>
      <c r="F630" s="272"/>
      <c r="G630" s="272"/>
      <c r="H630" s="160"/>
      <c r="I630" s="160"/>
      <c r="J630" s="160"/>
      <c r="K630" s="160"/>
      <c r="L630" s="160"/>
      <c r="M630" s="160"/>
      <c r="N630" s="160"/>
      <c r="O630" s="160"/>
      <c r="P630" s="160"/>
      <c r="Q630" s="160"/>
      <c r="R630" s="160"/>
      <c r="S630" s="160"/>
      <c r="T630" s="160"/>
      <c r="U630" s="160"/>
      <c r="V630" s="160"/>
      <c r="W630" s="160"/>
      <c r="X630" s="160"/>
      <c r="Y630" s="151"/>
      <c r="Z630" s="151"/>
      <c r="AA630" s="151"/>
      <c r="AB630" s="151"/>
      <c r="AC630" s="151"/>
      <c r="AD630" s="151"/>
      <c r="AE630" s="151"/>
      <c r="AF630" s="151"/>
      <c r="AG630" s="151" t="s">
        <v>190</v>
      </c>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row>
    <row r="631" spans="1:60" outlineLevel="1" x14ac:dyDescent="0.25">
      <c r="A631" s="158"/>
      <c r="B631" s="159"/>
      <c r="C631" s="271" t="s">
        <v>913</v>
      </c>
      <c r="D631" s="272"/>
      <c r="E631" s="272"/>
      <c r="F631" s="272"/>
      <c r="G631" s="272"/>
      <c r="H631" s="160"/>
      <c r="I631" s="160"/>
      <c r="J631" s="160"/>
      <c r="K631" s="160"/>
      <c r="L631" s="160"/>
      <c r="M631" s="160"/>
      <c r="N631" s="160"/>
      <c r="O631" s="160"/>
      <c r="P631" s="160"/>
      <c r="Q631" s="160"/>
      <c r="R631" s="160"/>
      <c r="S631" s="160"/>
      <c r="T631" s="160"/>
      <c r="U631" s="160"/>
      <c r="V631" s="160"/>
      <c r="W631" s="160"/>
      <c r="X631" s="160"/>
      <c r="Y631" s="151"/>
      <c r="Z631" s="151"/>
      <c r="AA631" s="151"/>
      <c r="AB631" s="151"/>
      <c r="AC631" s="151"/>
      <c r="AD631" s="151"/>
      <c r="AE631" s="151"/>
      <c r="AF631" s="151"/>
      <c r="AG631" s="151" t="s">
        <v>190</v>
      </c>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row>
    <row r="632" spans="1:60" outlineLevel="1" x14ac:dyDescent="0.25">
      <c r="A632" s="158"/>
      <c r="B632" s="159"/>
      <c r="C632" s="271" t="s">
        <v>1278</v>
      </c>
      <c r="D632" s="272"/>
      <c r="E632" s="272"/>
      <c r="F632" s="272"/>
      <c r="G632" s="272"/>
      <c r="H632" s="160"/>
      <c r="I632" s="160"/>
      <c r="J632" s="160"/>
      <c r="K632" s="160"/>
      <c r="L632" s="160"/>
      <c r="M632" s="160"/>
      <c r="N632" s="160"/>
      <c r="O632" s="160"/>
      <c r="P632" s="160"/>
      <c r="Q632" s="160"/>
      <c r="R632" s="160"/>
      <c r="S632" s="160"/>
      <c r="T632" s="160"/>
      <c r="U632" s="160"/>
      <c r="V632" s="160"/>
      <c r="W632" s="160"/>
      <c r="X632" s="160"/>
      <c r="Y632" s="151"/>
      <c r="Z632" s="151"/>
      <c r="AA632" s="151"/>
      <c r="AB632" s="151"/>
      <c r="AC632" s="151"/>
      <c r="AD632" s="151"/>
      <c r="AE632" s="151"/>
      <c r="AF632" s="151"/>
      <c r="AG632" s="151" t="s">
        <v>190</v>
      </c>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row>
    <row r="633" spans="1:60" outlineLevel="1" x14ac:dyDescent="0.25">
      <c r="A633" s="158"/>
      <c r="B633" s="159"/>
      <c r="C633" s="192" t="s">
        <v>204</v>
      </c>
      <c r="D633" s="161"/>
      <c r="E633" s="162"/>
      <c r="F633" s="163"/>
      <c r="G633" s="163"/>
      <c r="H633" s="160"/>
      <c r="I633" s="160"/>
      <c r="J633" s="160"/>
      <c r="K633" s="160"/>
      <c r="L633" s="160"/>
      <c r="M633" s="160"/>
      <c r="N633" s="160"/>
      <c r="O633" s="160"/>
      <c r="P633" s="160"/>
      <c r="Q633" s="160"/>
      <c r="R633" s="160"/>
      <c r="S633" s="160"/>
      <c r="T633" s="160"/>
      <c r="U633" s="160"/>
      <c r="V633" s="160"/>
      <c r="W633" s="160"/>
      <c r="X633" s="160"/>
      <c r="Y633" s="151"/>
      <c r="Z633" s="151"/>
      <c r="AA633" s="151"/>
      <c r="AB633" s="151"/>
      <c r="AC633" s="151"/>
      <c r="AD633" s="151"/>
      <c r="AE633" s="151"/>
      <c r="AF633" s="151"/>
      <c r="AG633" s="151" t="s">
        <v>190</v>
      </c>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row>
    <row r="634" spans="1:60" outlineLevel="1" x14ac:dyDescent="0.25">
      <c r="A634" s="158"/>
      <c r="B634" s="159"/>
      <c r="C634" s="271" t="s">
        <v>317</v>
      </c>
      <c r="D634" s="272"/>
      <c r="E634" s="272"/>
      <c r="F634" s="272"/>
      <c r="G634" s="272"/>
      <c r="H634" s="160"/>
      <c r="I634" s="160"/>
      <c r="J634" s="160"/>
      <c r="K634" s="160"/>
      <c r="L634" s="160"/>
      <c r="M634" s="160"/>
      <c r="N634" s="160"/>
      <c r="O634" s="160"/>
      <c r="P634" s="160"/>
      <c r="Q634" s="160"/>
      <c r="R634" s="160"/>
      <c r="S634" s="160"/>
      <c r="T634" s="160"/>
      <c r="U634" s="160"/>
      <c r="V634" s="160"/>
      <c r="W634" s="160"/>
      <c r="X634" s="160"/>
      <c r="Y634" s="151"/>
      <c r="Z634" s="151"/>
      <c r="AA634" s="151"/>
      <c r="AB634" s="151"/>
      <c r="AC634" s="151"/>
      <c r="AD634" s="151"/>
      <c r="AE634" s="151"/>
      <c r="AF634" s="151"/>
      <c r="AG634" s="151" t="s">
        <v>190</v>
      </c>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row>
    <row r="635" spans="1:60" outlineLevel="1" x14ac:dyDescent="0.25">
      <c r="A635" s="158"/>
      <c r="B635" s="159"/>
      <c r="C635" s="271" t="s">
        <v>921</v>
      </c>
      <c r="D635" s="272"/>
      <c r="E635" s="272"/>
      <c r="F635" s="272"/>
      <c r="G635" s="272"/>
      <c r="H635" s="160"/>
      <c r="I635" s="160"/>
      <c r="J635" s="160"/>
      <c r="K635" s="160"/>
      <c r="L635" s="160"/>
      <c r="M635" s="160"/>
      <c r="N635" s="160"/>
      <c r="O635" s="160"/>
      <c r="P635" s="160"/>
      <c r="Q635" s="160"/>
      <c r="R635" s="160"/>
      <c r="S635" s="160"/>
      <c r="T635" s="160"/>
      <c r="U635" s="160"/>
      <c r="V635" s="160"/>
      <c r="W635" s="160"/>
      <c r="X635" s="160"/>
      <c r="Y635" s="151"/>
      <c r="Z635" s="151"/>
      <c r="AA635" s="151"/>
      <c r="AB635" s="151"/>
      <c r="AC635" s="151"/>
      <c r="AD635" s="151"/>
      <c r="AE635" s="151"/>
      <c r="AF635" s="151"/>
      <c r="AG635" s="151" t="s">
        <v>190</v>
      </c>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row>
    <row r="636" spans="1:60" outlineLevel="1" x14ac:dyDescent="0.25">
      <c r="A636" s="158"/>
      <c r="B636" s="159"/>
      <c r="C636" s="271" t="s">
        <v>1279</v>
      </c>
      <c r="D636" s="272"/>
      <c r="E636" s="272"/>
      <c r="F636" s="272"/>
      <c r="G636" s="272"/>
      <c r="H636" s="160"/>
      <c r="I636" s="160"/>
      <c r="J636" s="160"/>
      <c r="K636" s="160"/>
      <c r="L636" s="160"/>
      <c r="M636" s="160"/>
      <c r="N636" s="160"/>
      <c r="O636" s="160"/>
      <c r="P636" s="160"/>
      <c r="Q636" s="160"/>
      <c r="R636" s="160"/>
      <c r="S636" s="160"/>
      <c r="T636" s="160"/>
      <c r="U636" s="160"/>
      <c r="V636" s="160"/>
      <c r="W636" s="160"/>
      <c r="X636" s="160"/>
      <c r="Y636" s="151"/>
      <c r="Z636" s="151"/>
      <c r="AA636" s="151"/>
      <c r="AB636" s="151"/>
      <c r="AC636" s="151"/>
      <c r="AD636" s="151"/>
      <c r="AE636" s="151"/>
      <c r="AF636" s="151"/>
      <c r="AG636" s="151" t="s">
        <v>190</v>
      </c>
      <c r="AH636" s="151"/>
      <c r="AI636" s="151"/>
      <c r="AJ636" s="151"/>
      <c r="AK636" s="151"/>
      <c r="AL636" s="151"/>
      <c r="AM636" s="151"/>
      <c r="AN636" s="151"/>
      <c r="AO636" s="151"/>
      <c r="AP636" s="151"/>
      <c r="AQ636" s="151"/>
      <c r="AR636" s="151"/>
      <c r="AS636" s="151"/>
      <c r="AT636" s="151"/>
      <c r="AU636" s="151"/>
      <c r="AV636" s="151"/>
      <c r="AW636" s="151"/>
      <c r="AX636" s="151"/>
      <c r="AY636" s="151"/>
      <c r="AZ636" s="151"/>
      <c r="BA636" s="184" t="str">
        <f>C636</f>
        <v>Celková repase konstrukce, případná výměna spodních poškozených prken za dřevěné hranoly formou repliky a místní analogie</v>
      </c>
      <c r="BB636" s="151"/>
      <c r="BC636" s="151"/>
      <c r="BD636" s="151"/>
      <c r="BE636" s="151"/>
      <c r="BF636" s="151"/>
      <c r="BG636" s="151"/>
      <c r="BH636" s="151"/>
    </row>
    <row r="637" spans="1:60" outlineLevel="1" x14ac:dyDescent="0.25">
      <c r="A637" s="158"/>
      <c r="B637" s="159"/>
      <c r="C637" s="271" t="s">
        <v>933</v>
      </c>
      <c r="D637" s="272"/>
      <c r="E637" s="272"/>
      <c r="F637" s="272"/>
      <c r="G637" s="272"/>
      <c r="H637" s="160"/>
      <c r="I637" s="160"/>
      <c r="J637" s="160"/>
      <c r="K637" s="160"/>
      <c r="L637" s="160"/>
      <c r="M637" s="160"/>
      <c r="N637" s="160"/>
      <c r="O637" s="160"/>
      <c r="P637" s="160"/>
      <c r="Q637" s="160"/>
      <c r="R637" s="160"/>
      <c r="S637" s="160"/>
      <c r="T637" s="160"/>
      <c r="U637" s="160"/>
      <c r="V637" s="160"/>
      <c r="W637" s="160"/>
      <c r="X637" s="160"/>
      <c r="Y637" s="151"/>
      <c r="Z637" s="151"/>
      <c r="AA637" s="151"/>
      <c r="AB637" s="151"/>
      <c r="AC637" s="151"/>
      <c r="AD637" s="151"/>
      <c r="AE637" s="151"/>
      <c r="AF637" s="151"/>
      <c r="AG637" s="151" t="s">
        <v>190</v>
      </c>
      <c r="AH637" s="151"/>
      <c r="AI637" s="151"/>
      <c r="AJ637" s="151"/>
      <c r="AK637" s="151"/>
      <c r="AL637" s="151"/>
      <c r="AM637" s="151"/>
      <c r="AN637" s="151"/>
      <c r="AO637" s="151"/>
      <c r="AP637" s="151"/>
      <c r="AQ637" s="151"/>
      <c r="AR637" s="151"/>
      <c r="AS637" s="151"/>
      <c r="AT637" s="151"/>
      <c r="AU637" s="151"/>
      <c r="AV637" s="151"/>
      <c r="AW637" s="151"/>
      <c r="AX637" s="151"/>
      <c r="AY637" s="151"/>
      <c r="AZ637" s="151"/>
      <c r="BA637" s="184" t="str">
        <f>C637</f>
        <v>V místech poškození sanace bezbarvým ochranným fungicidním prostředkem proti dřevokazným škůdcům a plísním</v>
      </c>
      <c r="BB637" s="151"/>
      <c r="BC637" s="151"/>
      <c r="BD637" s="151"/>
      <c r="BE637" s="151"/>
      <c r="BF637" s="151"/>
      <c r="BG637" s="151"/>
      <c r="BH637" s="151"/>
    </row>
    <row r="638" spans="1:60" outlineLevel="1" x14ac:dyDescent="0.25">
      <c r="A638" s="158"/>
      <c r="B638" s="159"/>
      <c r="C638" s="271" t="s">
        <v>923</v>
      </c>
      <c r="D638" s="272"/>
      <c r="E638" s="272"/>
      <c r="F638" s="272"/>
      <c r="G638" s="272"/>
      <c r="H638" s="160"/>
      <c r="I638" s="160"/>
      <c r="J638" s="160"/>
      <c r="K638" s="160"/>
      <c r="L638" s="160"/>
      <c r="M638" s="160"/>
      <c r="N638" s="160"/>
      <c r="O638" s="160"/>
      <c r="P638" s="160"/>
      <c r="Q638" s="160"/>
      <c r="R638" s="160"/>
      <c r="S638" s="160"/>
      <c r="T638" s="160"/>
      <c r="U638" s="160"/>
      <c r="V638" s="160"/>
      <c r="W638" s="160"/>
      <c r="X638" s="160"/>
      <c r="Y638" s="151"/>
      <c r="Z638" s="151"/>
      <c r="AA638" s="151"/>
      <c r="AB638" s="151"/>
      <c r="AC638" s="151"/>
      <c r="AD638" s="151"/>
      <c r="AE638" s="151"/>
      <c r="AF638" s="151"/>
      <c r="AG638" s="151" t="s">
        <v>190</v>
      </c>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row>
    <row r="639" spans="1:60" outlineLevel="1" x14ac:dyDescent="0.25">
      <c r="A639" s="158"/>
      <c r="B639" s="159"/>
      <c r="C639" s="271" t="s">
        <v>722</v>
      </c>
      <c r="D639" s="272"/>
      <c r="E639" s="272"/>
      <c r="F639" s="272"/>
      <c r="G639" s="272"/>
      <c r="H639" s="160"/>
      <c r="I639" s="160"/>
      <c r="J639" s="160"/>
      <c r="K639" s="160"/>
      <c r="L639" s="160"/>
      <c r="M639" s="160"/>
      <c r="N639" s="160"/>
      <c r="O639" s="160"/>
      <c r="P639" s="160"/>
      <c r="Q639" s="160"/>
      <c r="R639" s="160"/>
      <c r="S639" s="160"/>
      <c r="T639" s="160"/>
      <c r="U639" s="160"/>
      <c r="V639" s="160"/>
      <c r="W639" s="160"/>
      <c r="X639" s="160"/>
      <c r="Y639" s="151"/>
      <c r="Z639" s="151"/>
      <c r="AA639" s="151"/>
      <c r="AB639" s="151"/>
      <c r="AC639" s="151"/>
      <c r="AD639" s="151"/>
      <c r="AE639" s="151"/>
      <c r="AF639" s="151"/>
      <c r="AG639" s="151" t="s">
        <v>190</v>
      </c>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row>
    <row r="640" spans="1:60" outlineLevel="1" x14ac:dyDescent="0.25">
      <c r="A640" s="177">
        <v>75</v>
      </c>
      <c r="B640" s="178" t="s">
        <v>1280</v>
      </c>
      <c r="C640" s="187" t="s">
        <v>1281</v>
      </c>
      <c r="D640" s="179" t="s">
        <v>255</v>
      </c>
      <c r="E640" s="180">
        <v>1</v>
      </c>
      <c r="F640" s="181">
        <v>2304</v>
      </c>
      <c r="G640" s="182">
        <f>ROUND(E640*F640,2)</f>
        <v>2304</v>
      </c>
      <c r="H640" s="181"/>
      <c r="I640" s="182">
        <f>ROUND(E640*H640,2)</f>
        <v>0</v>
      </c>
      <c r="J640" s="181"/>
      <c r="K640" s="182">
        <f>ROUND(E640*J640,2)</f>
        <v>0</v>
      </c>
      <c r="L640" s="182">
        <v>21</v>
      </c>
      <c r="M640" s="182">
        <f>G640*(1+L640/100)</f>
        <v>2787.84</v>
      </c>
      <c r="N640" s="182">
        <v>1E-3</v>
      </c>
      <c r="O640" s="182">
        <f>ROUND(E640*N640,2)</f>
        <v>0</v>
      </c>
      <c r="P640" s="182">
        <v>0</v>
      </c>
      <c r="Q640" s="182">
        <f>ROUND(E640*P640,2)</f>
        <v>0</v>
      </c>
      <c r="R640" s="182"/>
      <c r="S640" s="182" t="s">
        <v>277</v>
      </c>
      <c r="T640" s="183" t="s">
        <v>186</v>
      </c>
      <c r="U640" s="160">
        <v>0</v>
      </c>
      <c r="V640" s="160">
        <f>ROUND(E640*U640,2)</f>
        <v>0</v>
      </c>
      <c r="W640" s="160"/>
      <c r="X640" s="160" t="s">
        <v>310</v>
      </c>
      <c r="Y640" s="151"/>
      <c r="Z640" s="151"/>
      <c r="AA640" s="151"/>
      <c r="AB640" s="151"/>
      <c r="AC640" s="151"/>
      <c r="AD640" s="151"/>
      <c r="AE640" s="151"/>
      <c r="AF640" s="151"/>
      <c r="AG640" s="151" t="s">
        <v>311</v>
      </c>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row>
    <row r="641" spans="1:60" outlineLevel="1" x14ac:dyDescent="0.25">
      <c r="A641" s="158"/>
      <c r="B641" s="159"/>
      <c r="C641" s="260" t="s">
        <v>1274</v>
      </c>
      <c r="D641" s="261"/>
      <c r="E641" s="261"/>
      <c r="F641" s="261"/>
      <c r="G641" s="261"/>
      <c r="H641" s="160"/>
      <c r="I641" s="160"/>
      <c r="J641" s="160"/>
      <c r="K641" s="160"/>
      <c r="L641" s="160"/>
      <c r="M641" s="160"/>
      <c r="N641" s="160"/>
      <c r="O641" s="160"/>
      <c r="P641" s="160"/>
      <c r="Q641" s="160"/>
      <c r="R641" s="160"/>
      <c r="S641" s="160"/>
      <c r="T641" s="160"/>
      <c r="U641" s="160"/>
      <c r="V641" s="160"/>
      <c r="W641" s="160"/>
      <c r="X641" s="160"/>
      <c r="Y641" s="151"/>
      <c r="Z641" s="151"/>
      <c r="AA641" s="151"/>
      <c r="AB641" s="151"/>
      <c r="AC641" s="151"/>
      <c r="AD641" s="151"/>
      <c r="AE641" s="151"/>
      <c r="AF641" s="151"/>
      <c r="AG641" s="151" t="s">
        <v>190</v>
      </c>
      <c r="AH641" s="151"/>
      <c r="AI641" s="151"/>
      <c r="AJ641" s="151"/>
      <c r="AK641" s="151"/>
      <c r="AL641" s="151"/>
      <c r="AM641" s="151"/>
      <c r="AN641" s="151"/>
      <c r="AO641" s="151"/>
      <c r="AP641" s="151"/>
      <c r="AQ641" s="151"/>
      <c r="AR641" s="151"/>
      <c r="AS641" s="151"/>
      <c r="AT641" s="151"/>
      <c r="AU641" s="151"/>
      <c r="AV641" s="151"/>
      <c r="AW641" s="151"/>
      <c r="AX641" s="151"/>
      <c r="AY641" s="151"/>
      <c r="AZ641" s="151"/>
      <c r="BA641" s="184" t="str">
        <f>C641</f>
        <v>2.NP - 1. patro, popis prvku a návrh na jeho opravu nebo restaurování viz D1.1.9 Tabulky truhlářských prvků</v>
      </c>
      <c r="BB641" s="151"/>
      <c r="BC641" s="151"/>
      <c r="BD641" s="151"/>
      <c r="BE641" s="151"/>
      <c r="BF641" s="151"/>
      <c r="BG641" s="151"/>
      <c r="BH641" s="151"/>
    </row>
    <row r="642" spans="1:60" outlineLevel="1" x14ac:dyDescent="0.25">
      <c r="A642" s="158"/>
      <c r="B642" s="159"/>
      <c r="C642" s="192" t="s">
        <v>204</v>
      </c>
      <c r="D642" s="161"/>
      <c r="E642" s="162"/>
      <c r="F642" s="163"/>
      <c r="G642" s="163"/>
      <c r="H642" s="160"/>
      <c r="I642" s="160"/>
      <c r="J642" s="160"/>
      <c r="K642" s="160"/>
      <c r="L642" s="160"/>
      <c r="M642" s="160"/>
      <c r="N642" s="160"/>
      <c r="O642" s="160"/>
      <c r="P642" s="160"/>
      <c r="Q642" s="160"/>
      <c r="R642" s="160"/>
      <c r="S642" s="160"/>
      <c r="T642" s="160"/>
      <c r="U642" s="160"/>
      <c r="V642" s="160"/>
      <c r="W642" s="160"/>
      <c r="X642" s="160"/>
      <c r="Y642" s="151"/>
      <c r="Z642" s="151"/>
      <c r="AA642" s="151"/>
      <c r="AB642" s="151"/>
      <c r="AC642" s="151"/>
      <c r="AD642" s="151"/>
      <c r="AE642" s="151"/>
      <c r="AF642" s="151"/>
      <c r="AG642" s="151" t="s">
        <v>190</v>
      </c>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row>
    <row r="643" spans="1:60" outlineLevel="1" x14ac:dyDescent="0.25">
      <c r="A643" s="158"/>
      <c r="B643" s="159"/>
      <c r="C643" s="271" t="s">
        <v>1281</v>
      </c>
      <c r="D643" s="272"/>
      <c r="E643" s="272"/>
      <c r="F643" s="272"/>
      <c r="G643" s="272"/>
      <c r="H643" s="160"/>
      <c r="I643" s="160"/>
      <c r="J643" s="160"/>
      <c r="K643" s="160"/>
      <c r="L643" s="160"/>
      <c r="M643" s="160"/>
      <c r="N643" s="160"/>
      <c r="O643" s="160"/>
      <c r="P643" s="160"/>
      <c r="Q643" s="160"/>
      <c r="R643" s="160"/>
      <c r="S643" s="160"/>
      <c r="T643" s="160"/>
      <c r="U643" s="160"/>
      <c r="V643" s="160"/>
      <c r="W643" s="160"/>
      <c r="X643" s="160"/>
      <c r="Y643" s="151"/>
      <c r="Z643" s="151"/>
      <c r="AA643" s="151"/>
      <c r="AB643" s="151"/>
      <c r="AC643" s="151"/>
      <c r="AD643" s="151"/>
      <c r="AE643" s="151"/>
      <c r="AF643" s="151"/>
      <c r="AG643" s="151" t="s">
        <v>190</v>
      </c>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row>
    <row r="644" spans="1:60" outlineLevel="1" x14ac:dyDescent="0.25">
      <c r="A644" s="158"/>
      <c r="B644" s="159"/>
      <c r="C644" s="271" t="s">
        <v>976</v>
      </c>
      <c r="D644" s="272"/>
      <c r="E644" s="272"/>
      <c r="F644" s="272"/>
      <c r="G644" s="272"/>
      <c r="H644" s="160"/>
      <c r="I644" s="160"/>
      <c r="J644" s="160"/>
      <c r="K644" s="160"/>
      <c r="L644" s="160"/>
      <c r="M644" s="160"/>
      <c r="N644" s="160"/>
      <c r="O644" s="160"/>
      <c r="P644" s="160"/>
      <c r="Q644" s="160"/>
      <c r="R644" s="160"/>
      <c r="S644" s="160"/>
      <c r="T644" s="160"/>
      <c r="U644" s="160"/>
      <c r="V644" s="160"/>
      <c r="W644" s="160"/>
      <c r="X644" s="160"/>
      <c r="Y644" s="151"/>
      <c r="Z644" s="151"/>
      <c r="AA644" s="151"/>
      <c r="AB644" s="151"/>
      <c r="AC644" s="151"/>
      <c r="AD644" s="151"/>
      <c r="AE644" s="151"/>
      <c r="AF644" s="151"/>
      <c r="AG644" s="151" t="s">
        <v>190</v>
      </c>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row>
    <row r="645" spans="1:60" outlineLevel="1" x14ac:dyDescent="0.25">
      <c r="A645" s="158"/>
      <c r="B645" s="159"/>
      <c r="C645" s="271" t="s">
        <v>918</v>
      </c>
      <c r="D645" s="272"/>
      <c r="E645" s="272"/>
      <c r="F645" s="272"/>
      <c r="G645" s="272"/>
      <c r="H645" s="160"/>
      <c r="I645" s="160"/>
      <c r="J645" s="160"/>
      <c r="K645" s="160"/>
      <c r="L645" s="160"/>
      <c r="M645" s="160"/>
      <c r="N645" s="160"/>
      <c r="O645" s="160"/>
      <c r="P645" s="160"/>
      <c r="Q645" s="160"/>
      <c r="R645" s="160"/>
      <c r="S645" s="160"/>
      <c r="T645" s="160"/>
      <c r="U645" s="160"/>
      <c r="V645" s="160"/>
      <c r="W645" s="160"/>
      <c r="X645" s="160"/>
      <c r="Y645" s="151"/>
      <c r="Z645" s="151"/>
      <c r="AA645" s="151"/>
      <c r="AB645" s="151"/>
      <c r="AC645" s="151"/>
      <c r="AD645" s="151"/>
      <c r="AE645" s="151"/>
      <c r="AF645" s="151"/>
      <c r="AG645" s="151" t="s">
        <v>190</v>
      </c>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row>
    <row r="646" spans="1:60" outlineLevel="1" x14ac:dyDescent="0.25">
      <c r="A646" s="158"/>
      <c r="B646" s="159"/>
      <c r="C646" s="271" t="s">
        <v>911</v>
      </c>
      <c r="D646" s="272"/>
      <c r="E646" s="272"/>
      <c r="F646" s="272"/>
      <c r="G646" s="272"/>
      <c r="H646" s="160"/>
      <c r="I646" s="160"/>
      <c r="J646" s="160"/>
      <c r="K646" s="160"/>
      <c r="L646" s="160"/>
      <c r="M646" s="160"/>
      <c r="N646" s="160"/>
      <c r="O646" s="160"/>
      <c r="P646" s="160"/>
      <c r="Q646" s="160"/>
      <c r="R646" s="160"/>
      <c r="S646" s="160"/>
      <c r="T646" s="160"/>
      <c r="U646" s="160"/>
      <c r="V646" s="160"/>
      <c r="W646" s="160"/>
      <c r="X646" s="160"/>
      <c r="Y646" s="151"/>
      <c r="Z646" s="151"/>
      <c r="AA646" s="151"/>
      <c r="AB646" s="151"/>
      <c r="AC646" s="151"/>
      <c r="AD646" s="151"/>
      <c r="AE646" s="151"/>
      <c r="AF646" s="151"/>
      <c r="AG646" s="151" t="s">
        <v>190</v>
      </c>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row>
    <row r="647" spans="1:60" outlineLevel="1" x14ac:dyDescent="0.25">
      <c r="A647" s="158"/>
      <c r="B647" s="159"/>
      <c r="C647" s="192" t="s">
        <v>204</v>
      </c>
      <c r="D647" s="161"/>
      <c r="E647" s="162"/>
      <c r="F647" s="163"/>
      <c r="G647" s="163"/>
      <c r="H647" s="160"/>
      <c r="I647" s="160"/>
      <c r="J647" s="160"/>
      <c r="K647" s="160"/>
      <c r="L647" s="160"/>
      <c r="M647" s="160"/>
      <c r="N647" s="160"/>
      <c r="O647" s="160"/>
      <c r="P647" s="160"/>
      <c r="Q647" s="160"/>
      <c r="R647" s="160"/>
      <c r="S647" s="160"/>
      <c r="T647" s="160"/>
      <c r="U647" s="160"/>
      <c r="V647" s="160"/>
      <c r="W647" s="160"/>
      <c r="X647" s="160"/>
      <c r="Y647" s="151"/>
      <c r="Z647" s="151"/>
      <c r="AA647" s="151"/>
      <c r="AB647" s="151"/>
      <c r="AC647" s="151"/>
      <c r="AD647" s="151"/>
      <c r="AE647" s="151"/>
      <c r="AF647" s="151"/>
      <c r="AG647" s="151" t="s">
        <v>190</v>
      </c>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row>
    <row r="648" spans="1:60" outlineLevel="1" x14ac:dyDescent="0.25">
      <c r="A648" s="158"/>
      <c r="B648" s="159"/>
      <c r="C648" s="271" t="s">
        <v>802</v>
      </c>
      <c r="D648" s="272"/>
      <c r="E648" s="272"/>
      <c r="F648" s="272"/>
      <c r="G648" s="272"/>
      <c r="H648" s="160"/>
      <c r="I648" s="160"/>
      <c r="J648" s="160"/>
      <c r="K648" s="160"/>
      <c r="L648" s="160"/>
      <c r="M648" s="160"/>
      <c r="N648" s="160"/>
      <c r="O648" s="160"/>
      <c r="P648" s="160"/>
      <c r="Q648" s="160"/>
      <c r="R648" s="160"/>
      <c r="S648" s="160"/>
      <c r="T648" s="160"/>
      <c r="U648" s="160"/>
      <c r="V648" s="160"/>
      <c r="W648" s="160"/>
      <c r="X648" s="160"/>
      <c r="Y648" s="151"/>
      <c r="Z648" s="151"/>
      <c r="AA648" s="151"/>
      <c r="AB648" s="151"/>
      <c r="AC648" s="151"/>
      <c r="AD648" s="151"/>
      <c r="AE648" s="151"/>
      <c r="AF648" s="151"/>
      <c r="AG648" s="151" t="s">
        <v>190</v>
      </c>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row>
    <row r="649" spans="1:60" outlineLevel="1" x14ac:dyDescent="0.25">
      <c r="A649" s="158"/>
      <c r="B649" s="159"/>
      <c r="C649" s="271" t="s">
        <v>1282</v>
      </c>
      <c r="D649" s="272"/>
      <c r="E649" s="272"/>
      <c r="F649" s="272"/>
      <c r="G649" s="272"/>
      <c r="H649" s="160"/>
      <c r="I649" s="160"/>
      <c r="J649" s="160"/>
      <c r="K649" s="160"/>
      <c r="L649" s="160"/>
      <c r="M649" s="160"/>
      <c r="N649" s="160"/>
      <c r="O649" s="160"/>
      <c r="P649" s="160"/>
      <c r="Q649" s="160"/>
      <c r="R649" s="160"/>
      <c r="S649" s="160"/>
      <c r="T649" s="160"/>
      <c r="U649" s="160"/>
      <c r="V649" s="160"/>
      <c r="W649" s="160"/>
      <c r="X649" s="160"/>
      <c r="Y649" s="151"/>
      <c r="Z649" s="151"/>
      <c r="AA649" s="151"/>
      <c r="AB649" s="151"/>
      <c r="AC649" s="151"/>
      <c r="AD649" s="151"/>
      <c r="AE649" s="151"/>
      <c r="AF649" s="151"/>
      <c r="AG649" s="151" t="s">
        <v>190</v>
      </c>
      <c r="AH649" s="151"/>
      <c r="AI649" s="151"/>
      <c r="AJ649" s="151"/>
      <c r="AK649" s="151"/>
      <c r="AL649" s="151"/>
      <c r="AM649" s="151"/>
      <c r="AN649" s="151"/>
      <c r="AO649" s="151"/>
      <c r="AP649" s="151"/>
      <c r="AQ649" s="151"/>
      <c r="AR649" s="151"/>
      <c r="AS649" s="151"/>
      <c r="AT649" s="151"/>
      <c r="AU649" s="151"/>
      <c r="AV649" s="151"/>
      <c r="AW649" s="151"/>
      <c r="AX649" s="151"/>
      <c r="AY649" s="151"/>
      <c r="AZ649" s="151"/>
      <c r="BA649" s="184" t="str">
        <f>C649</f>
        <v>Dřevěná okenice z prken spojených dvěma svlaky, ve středu větrací otvor a zajišťující závora. Povrchová úprava: světlehnědá lazura.</v>
      </c>
      <c r="BB649" s="151"/>
      <c r="BC649" s="151"/>
      <c r="BD649" s="151"/>
      <c r="BE649" s="151"/>
      <c r="BF649" s="151"/>
      <c r="BG649" s="151"/>
      <c r="BH649" s="151"/>
    </row>
    <row r="650" spans="1:60" outlineLevel="1" x14ac:dyDescent="0.25">
      <c r="A650" s="158"/>
      <c r="B650" s="159"/>
      <c r="C650" s="271" t="s">
        <v>913</v>
      </c>
      <c r="D650" s="272"/>
      <c r="E650" s="272"/>
      <c r="F650" s="272"/>
      <c r="G650" s="272"/>
      <c r="H650" s="160"/>
      <c r="I650" s="160"/>
      <c r="J650" s="160"/>
      <c r="K650" s="160"/>
      <c r="L650" s="160"/>
      <c r="M650" s="160"/>
      <c r="N650" s="160"/>
      <c r="O650" s="160"/>
      <c r="P650" s="160"/>
      <c r="Q650" s="160"/>
      <c r="R650" s="160"/>
      <c r="S650" s="160"/>
      <c r="T650" s="160"/>
      <c r="U650" s="160"/>
      <c r="V650" s="160"/>
      <c r="W650" s="160"/>
      <c r="X650" s="160"/>
      <c r="Y650" s="151"/>
      <c r="Z650" s="151"/>
      <c r="AA650" s="151"/>
      <c r="AB650" s="151"/>
      <c r="AC650" s="151"/>
      <c r="AD650" s="151"/>
      <c r="AE650" s="151"/>
      <c r="AF650" s="151"/>
      <c r="AG650" s="151" t="s">
        <v>190</v>
      </c>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row>
    <row r="651" spans="1:60" outlineLevel="1" x14ac:dyDescent="0.25">
      <c r="A651" s="158"/>
      <c r="B651" s="159"/>
      <c r="C651" s="271" t="s">
        <v>1283</v>
      </c>
      <c r="D651" s="272"/>
      <c r="E651" s="272"/>
      <c r="F651" s="272"/>
      <c r="G651" s="272"/>
      <c r="H651" s="160"/>
      <c r="I651" s="160"/>
      <c r="J651" s="160"/>
      <c r="K651" s="160"/>
      <c r="L651" s="160"/>
      <c r="M651" s="160"/>
      <c r="N651" s="160"/>
      <c r="O651" s="160"/>
      <c r="P651" s="160"/>
      <c r="Q651" s="160"/>
      <c r="R651" s="160"/>
      <c r="S651" s="160"/>
      <c r="T651" s="160"/>
      <c r="U651" s="160"/>
      <c r="V651" s="160"/>
      <c r="W651" s="160"/>
      <c r="X651" s="160"/>
      <c r="Y651" s="151"/>
      <c r="Z651" s="151"/>
      <c r="AA651" s="151"/>
      <c r="AB651" s="151"/>
      <c r="AC651" s="151"/>
      <c r="AD651" s="151"/>
      <c r="AE651" s="151"/>
      <c r="AF651" s="151"/>
      <c r="AG651" s="151" t="s">
        <v>190</v>
      </c>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row>
    <row r="652" spans="1:60" outlineLevel="1" x14ac:dyDescent="0.25">
      <c r="A652" s="158"/>
      <c r="B652" s="159"/>
      <c r="C652" s="192" t="s">
        <v>204</v>
      </c>
      <c r="D652" s="161"/>
      <c r="E652" s="162"/>
      <c r="F652" s="163"/>
      <c r="G652" s="163"/>
      <c r="H652" s="160"/>
      <c r="I652" s="160"/>
      <c r="J652" s="160"/>
      <c r="K652" s="160"/>
      <c r="L652" s="160"/>
      <c r="M652" s="160"/>
      <c r="N652" s="160"/>
      <c r="O652" s="160"/>
      <c r="P652" s="160"/>
      <c r="Q652" s="160"/>
      <c r="R652" s="160"/>
      <c r="S652" s="160"/>
      <c r="T652" s="160"/>
      <c r="U652" s="160"/>
      <c r="V652" s="160"/>
      <c r="W652" s="160"/>
      <c r="X652" s="160"/>
      <c r="Y652" s="151"/>
      <c r="Z652" s="151"/>
      <c r="AA652" s="151"/>
      <c r="AB652" s="151"/>
      <c r="AC652" s="151"/>
      <c r="AD652" s="151"/>
      <c r="AE652" s="151"/>
      <c r="AF652" s="151"/>
      <c r="AG652" s="151" t="s">
        <v>190</v>
      </c>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row>
    <row r="653" spans="1:60" outlineLevel="1" x14ac:dyDescent="0.25">
      <c r="A653" s="158"/>
      <c r="B653" s="159"/>
      <c r="C653" s="271" t="s">
        <v>317</v>
      </c>
      <c r="D653" s="272"/>
      <c r="E653" s="272"/>
      <c r="F653" s="272"/>
      <c r="G653" s="272"/>
      <c r="H653" s="160"/>
      <c r="I653" s="160"/>
      <c r="J653" s="160"/>
      <c r="K653" s="160"/>
      <c r="L653" s="160"/>
      <c r="M653" s="160"/>
      <c r="N653" s="160"/>
      <c r="O653" s="160"/>
      <c r="P653" s="160"/>
      <c r="Q653" s="160"/>
      <c r="R653" s="160"/>
      <c r="S653" s="160"/>
      <c r="T653" s="160"/>
      <c r="U653" s="160"/>
      <c r="V653" s="160"/>
      <c r="W653" s="160"/>
      <c r="X653" s="160"/>
      <c r="Y653" s="151"/>
      <c r="Z653" s="151"/>
      <c r="AA653" s="151"/>
      <c r="AB653" s="151"/>
      <c r="AC653" s="151"/>
      <c r="AD653" s="151"/>
      <c r="AE653" s="151"/>
      <c r="AF653" s="151"/>
      <c r="AG653" s="151" t="s">
        <v>190</v>
      </c>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row>
    <row r="654" spans="1:60" outlineLevel="1" x14ac:dyDescent="0.25">
      <c r="A654" s="158"/>
      <c r="B654" s="159"/>
      <c r="C654" s="271" t="s">
        <v>953</v>
      </c>
      <c r="D654" s="272"/>
      <c r="E654" s="272"/>
      <c r="F654" s="272"/>
      <c r="G654" s="272"/>
      <c r="H654" s="160"/>
      <c r="I654" s="160"/>
      <c r="J654" s="160"/>
      <c r="K654" s="160"/>
      <c r="L654" s="160"/>
      <c r="M654" s="160"/>
      <c r="N654" s="160"/>
      <c r="O654" s="160"/>
      <c r="P654" s="160"/>
      <c r="Q654" s="160"/>
      <c r="R654" s="160"/>
      <c r="S654" s="160"/>
      <c r="T654" s="160"/>
      <c r="U654" s="160"/>
      <c r="V654" s="160"/>
      <c r="W654" s="160"/>
      <c r="X654" s="160"/>
      <c r="Y654" s="151"/>
      <c r="Z654" s="151"/>
      <c r="AA654" s="151"/>
      <c r="AB654" s="151"/>
      <c r="AC654" s="151"/>
      <c r="AD654" s="151"/>
      <c r="AE654" s="151"/>
      <c r="AF654" s="151"/>
      <c r="AG654" s="151" t="s">
        <v>190</v>
      </c>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row>
    <row r="655" spans="1:60" ht="20.399999999999999" outlineLevel="1" x14ac:dyDescent="0.25">
      <c r="A655" s="177">
        <v>76</v>
      </c>
      <c r="B655" s="178" t="s">
        <v>1284</v>
      </c>
      <c r="C655" s="187" t="s">
        <v>1285</v>
      </c>
      <c r="D655" s="179" t="s">
        <v>255</v>
      </c>
      <c r="E655" s="180">
        <v>1</v>
      </c>
      <c r="F655" s="181">
        <v>9600</v>
      </c>
      <c r="G655" s="182">
        <f>ROUND(E655*F655,2)</f>
        <v>9600</v>
      </c>
      <c r="H655" s="181"/>
      <c r="I655" s="182">
        <f>ROUND(E655*H655,2)</f>
        <v>0</v>
      </c>
      <c r="J655" s="181"/>
      <c r="K655" s="182">
        <f>ROUND(E655*J655,2)</f>
        <v>0</v>
      </c>
      <c r="L655" s="182">
        <v>21</v>
      </c>
      <c r="M655" s="182">
        <f>G655*(1+L655/100)</f>
        <v>11616</v>
      </c>
      <c r="N655" s="182">
        <v>1E-3</v>
      </c>
      <c r="O655" s="182">
        <f>ROUND(E655*N655,2)</f>
        <v>0</v>
      </c>
      <c r="P655" s="182">
        <v>0</v>
      </c>
      <c r="Q655" s="182">
        <f>ROUND(E655*P655,2)</f>
        <v>0</v>
      </c>
      <c r="R655" s="182"/>
      <c r="S655" s="182" t="s">
        <v>277</v>
      </c>
      <c r="T655" s="183" t="s">
        <v>186</v>
      </c>
      <c r="U655" s="160">
        <v>0</v>
      </c>
      <c r="V655" s="160">
        <f>ROUND(E655*U655,2)</f>
        <v>0</v>
      </c>
      <c r="W655" s="160"/>
      <c r="X655" s="160" t="s">
        <v>310</v>
      </c>
      <c r="Y655" s="151"/>
      <c r="Z655" s="151"/>
      <c r="AA655" s="151"/>
      <c r="AB655" s="151"/>
      <c r="AC655" s="151"/>
      <c r="AD655" s="151"/>
      <c r="AE655" s="151"/>
      <c r="AF655" s="151"/>
      <c r="AG655" s="151" t="s">
        <v>311</v>
      </c>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row>
    <row r="656" spans="1:60" outlineLevel="1" x14ac:dyDescent="0.25">
      <c r="A656" s="158"/>
      <c r="B656" s="159"/>
      <c r="C656" s="260" t="s">
        <v>1274</v>
      </c>
      <c r="D656" s="261"/>
      <c r="E656" s="261"/>
      <c r="F656" s="261"/>
      <c r="G656" s="261"/>
      <c r="H656" s="160"/>
      <c r="I656" s="160"/>
      <c r="J656" s="160"/>
      <c r="K656" s="160"/>
      <c r="L656" s="160"/>
      <c r="M656" s="160"/>
      <c r="N656" s="160"/>
      <c r="O656" s="160"/>
      <c r="P656" s="160"/>
      <c r="Q656" s="160"/>
      <c r="R656" s="160"/>
      <c r="S656" s="160"/>
      <c r="T656" s="160"/>
      <c r="U656" s="160"/>
      <c r="V656" s="160"/>
      <c r="W656" s="160"/>
      <c r="X656" s="160"/>
      <c r="Y656" s="151"/>
      <c r="Z656" s="151"/>
      <c r="AA656" s="151"/>
      <c r="AB656" s="151"/>
      <c r="AC656" s="151"/>
      <c r="AD656" s="151"/>
      <c r="AE656" s="151"/>
      <c r="AF656" s="151"/>
      <c r="AG656" s="151" t="s">
        <v>190</v>
      </c>
      <c r="AH656" s="151"/>
      <c r="AI656" s="151"/>
      <c r="AJ656" s="151"/>
      <c r="AK656" s="151"/>
      <c r="AL656" s="151"/>
      <c r="AM656" s="151"/>
      <c r="AN656" s="151"/>
      <c r="AO656" s="151"/>
      <c r="AP656" s="151"/>
      <c r="AQ656" s="151"/>
      <c r="AR656" s="151"/>
      <c r="AS656" s="151"/>
      <c r="AT656" s="151"/>
      <c r="AU656" s="151"/>
      <c r="AV656" s="151"/>
      <c r="AW656" s="151"/>
      <c r="AX656" s="151"/>
      <c r="AY656" s="151"/>
      <c r="AZ656" s="151"/>
      <c r="BA656" s="184" t="str">
        <f>C656</f>
        <v>2.NP - 1. patro, popis prvku a návrh na jeho opravu nebo restaurování viz D1.1.9 Tabulky truhlářských prvků</v>
      </c>
      <c r="BB656" s="151"/>
      <c r="BC656" s="151"/>
      <c r="BD656" s="151"/>
      <c r="BE656" s="151"/>
      <c r="BF656" s="151"/>
      <c r="BG656" s="151"/>
      <c r="BH656" s="151"/>
    </row>
    <row r="657" spans="1:60" outlineLevel="1" x14ac:dyDescent="0.25">
      <c r="A657" s="158"/>
      <c r="B657" s="159"/>
      <c r="C657" s="192" t="s">
        <v>204</v>
      </c>
      <c r="D657" s="161"/>
      <c r="E657" s="162"/>
      <c r="F657" s="163"/>
      <c r="G657" s="163"/>
      <c r="H657" s="160"/>
      <c r="I657" s="160"/>
      <c r="J657" s="160"/>
      <c r="K657" s="160"/>
      <c r="L657" s="160"/>
      <c r="M657" s="160"/>
      <c r="N657" s="160"/>
      <c r="O657" s="160"/>
      <c r="P657" s="160"/>
      <c r="Q657" s="160"/>
      <c r="R657" s="160"/>
      <c r="S657" s="160"/>
      <c r="T657" s="160"/>
      <c r="U657" s="160"/>
      <c r="V657" s="160"/>
      <c r="W657" s="160"/>
      <c r="X657" s="160"/>
      <c r="Y657" s="151"/>
      <c r="Z657" s="151"/>
      <c r="AA657" s="151"/>
      <c r="AB657" s="151"/>
      <c r="AC657" s="151"/>
      <c r="AD657" s="151"/>
      <c r="AE657" s="151"/>
      <c r="AF657" s="151"/>
      <c r="AG657" s="151" t="s">
        <v>190</v>
      </c>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row>
    <row r="658" spans="1:60" outlineLevel="1" x14ac:dyDescent="0.25">
      <c r="A658" s="158"/>
      <c r="B658" s="159"/>
      <c r="C658" s="271" t="s">
        <v>1286</v>
      </c>
      <c r="D658" s="272"/>
      <c r="E658" s="272"/>
      <c r="F658" s="272"/>
      <c r="G658" s="272"/>
      <c r="H658" s="160"/>
      <c r="I658" s="160"/>
      <c r="J658" s="160"/>
      <c r="K658" s="160"/>
      <c r="L658" s="160"/>
      <c r="M658" s="160"/>
      <c r="N658" s="160"/>
      <c r="O658" s="160"/>
      <c r="P658" s="160"/>
      <c r="Q658" s="160"/>
      <c r="R658" s="160"/>
      <c r="S658" s="160"/>
      <c r="T658" s="160"/>
      <c r="U658" s="160"/>
      <c r="V658" s="160"/>
      <c r="W658" s="160"/>
      <c r="X658" s="160"/>
      <c r="Y658" s="151"/>
      <c r="Z658" s="151"/>
      <c r="AA658" s="151"/>
      <c r="AB658" s="151"/>
      <c r="AC658" s="151"/>
      <c r="AD658" s="151"/>
      <c r="AE658" s="151"/>
      <c r="AF658" s="151"/>
      <c r="AG658" s="151" t="s">
        <v>190</v>
      </c>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row>
    <row r="659" spans="1:60" outlineLevel="1" x14ac:dyDescent="0.25">
      <c r="A659" s="158"/>
      <c r="B659" s="159"/>
      <c r="C659" s="271" t="s">
        <v>1287</v>
      </c>
      <c r="D659" s="272"/>
      <c r="E659" s="272"/>
      <c r="F659" s="272"/>
      <c r="G659" s="272"/>
      <c r="H659" s="160"/>
      <c r="I659" s="160"/>
      <c r="J659" s="160"/>
      <c r="K659" s="160"/>
      <c r="L659" s="160"/>
      <c r="M659" s="160"/>
      <c r="N659" s="160"/>
      <c r="O659" s="160"/>
      <c r="P659" s="160"/>
      <c r="Q659" s="160"/>
      <c r="R659" s="160"/>
      <c r="S659" s="160"/>
      <c r="T659" s="160"/>
      <c r="U659" s="160"/>
      <c r="V659" s="160"/>
      <c r="W659" s="160"/>
      <c r="X659" s="160"/>
      <c r="Y659" s="151"/>
      <c r="Z659" s="151"/>
      <c r="AA659" s="151"/>
      <c r="AB659" s="151"/>
      <c r="AC659" s="151"/>
      <c r="AD659" s="151"/>
      <c r="AE659" s="151"/>
      <c r="AF659" s="151"/>
      <c r="AG659" s="151" t="s">
        <v>190</v>
      </c>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row>
    <row r="660" spans="1:60" outlineLevel="1" x14ac:dyDescent="0.25">
      <c r="A660" s="158"/>
      <c r="B660" s="159"/>
      <c r="C660" s="271" t="s">
        <v>1288</v>
      </c>
      <c r="D660" s="272"/>
      <c r="E660" s="272"/>
      <c r="F660" s="272"/>
      <c r="G660" s="272"/>
      <c r="H660" s="160"/>
      <c r="I660" s="160"/>
      <c r="J660" s="160"/>
      <c r="K660" s="160"/>
      <c r="L660" s="160"/>
      <c r="M660" s="160"/>
      <c r="N660" s="160"/>
      <c r="O660" s="160"/>
      <c r="P660" s="160"/>
      <c r="Q660" s="160"/>
      <c r="R660" s="160"/>
      <c r="S660" s="160"/>
      <c r="T660" s="160"/>
      <c r="U660" s="160"/>
      <c r="V660" s="160"/>
      <c r="W660" s="160"/>
      <c r="X660" s="160"/>
      <c r="Y660" s="151"/>
      <c r="Z660" s="151"/>
      <c r="AA660" s="151"/>
      <c r="AB660" s="151"/>
      <c r="AC660" s="151"/>
      <c r="AD660" s="151"/>
      <c r="AE660" s="151"/>
      <c r="AF660" s="151"/>
      <c r="AG660" s="151" t="s">
        <v>190</v>
      </c>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row>
    <row r="661" spans="1:60" outlineLevel="1" x14ac:dyDescent="0.25">
      <c r="A661" s="158"/>
      <c r="B661" s="159"/>
      <c r="C661" s="271" t="s">
        <v>1289</v>
      </c>
      <c r="D661" s="272"/>
      <c r="E661" s="272"/>
      <c r="F661" s="272"/>
      <c r="G661" s="272"/>
      <c r="H661" s="160"/>
      <c r="I661" s="160"/>
      <c r="J661" s="160"/>
      <c r="K661" s="160"/>
      <c r="L661" s="160"/>
      <c r="M661" s="160"/>
      <c r="N661" s="160"/>
      <c r="O661" s="160"/>
      <c r="P661" s="160"/>
      <c r="Q661" s="160"/>
      <c r="R661" s="160"/>
      <c r="S661" s="160"/>
      <c r="T661" s="160"/>
      <c r="U661" s="160"/>
      <c r="V661" s="160"/>
      <c r="W661" s="160"/>
      <c r="X661" s="160"/>
      <c r="Y661" s="151"/>
      <c r="Z661" s="151"/>
      <c r="AA661" s="151"/>
      <c r="AB661" s="151"/>
      <c r="AC661" s="151"/>
      <c r="AD661" s="151"/>
      <c r="AE661" s="151"/>
      <c r="AF661" s="151"/>
      <c r="AG661" s="151" t="s">
        <v>190</v>
      </c>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row>
    <row r="662" spans="1:60" outlineLevel="1" x14ac:dyDescent="0.25">
      <c r="A662" s="158"/>
      <c r="B662" s="159"/>
      <c r="C662" s="271" t="s">
        <v>973</v>
      </c>
      <c r="D662" s="272"/>
      <c r="E662" s="272"/>
      <c r="F662" s="272"/>
      <c r="G662" s="272"/>
      <c r="H662" s="160"/>
      <c r="I662" s="160"/>
      <c r="J662" s="160"/>
      <c r="K662" s="160"/>
      <c r="L662" s="160"/>
      <c r="M662" s="160"/>
      <c r="N662" s="160"/>
      <c r="O662" s="160"/>
      <c r="P662" s="160"/>
      <c r="Q662" s="160"/>
      <c r="R662" s="160"/>
      <c r="S662" s="160"/>
      <c r="T662" s="160"/>
      <c r="U662" s="160"/>
      <c r="V662" s="160"/>
      <c r="W662" s="160"/>
      <c r="X662" s="160"/>
      <c r="Y662" s="151"/>
      <c r="Z662" s="151"/>
      <c r="AA662" s="151"/>
      <c r="AB662" s="151"/>
      <c r="AC662" s="151"/>
      <c r="AD662" s="151"/>
      <c r="AE662" s="151"/>
      <c r="AF662" s="151"/>
      <c r="AG662" s="151" t="s">
        <v>190</v>
      </c>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row>
    <row r="663" spans="1:60" outlineLevel="1" x14ac:dyDescent="0.25">
      <c r="A663" s="158"/>
      <c r="B663" s="159"/>
      <c r="C663" s="271" t="s">
        <v>771</v>
      </c>
      <c r="D663" s="272"/>
      <c r="E663" s="272"/>
      <c r="F663" s="272"/>
      <c r="G663" s="272"/>
      <c r="H663" s="160"/>
      <c r="I663" s="160"/>
      <c r="J663" s="160"/>
      <c r="K663" s="160"/>
      <c r="L663" s="160"/>
      <c r="M663" s="160"/>
      <c r="N663" s="160"/>
      <c r="O663" s="160"/>
      <c r="P663" s="160"/>
      <c r="Q663" s="160"/>
      <c r="R663" s="160"/>
      <c r="S663" s="160"/>
      <c r="T663" s="160"/>
      <c r="U663" s="160"/>
      <c r="V663" s="160"/>
      <c r="W663" s="160"/>
      <c r="X663" s="160"/>
      <c r="Y663" s="151"/>
      <c r="Z663" s="151"/>
      <c r="AA663" s="151"/>
      <c r="AB663" s="151"/>
      <c r="AC663" s="151"/>
      <c r="AD663" s="151"/>
      <c r="AE663" s="151"/>
      <c r="AF663" s="151"/>
      <c r="AG663" s="151" t="s">
        <v>190</v>
      </c>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row>
    <row r="664" spans="1:60" outlineLevel="1" x14ac:dyDescent="0.25">
      <c r="A664" s="158"/>
      <c r="B664" s="159"/>
      <c r="C664" s="192" t="s">
        <v>204</v>
      </c>
      <c r="D664" s="161"/>
      <c r="E664" s="162"/>
      <c r="F664" s="163"/>
      <c r="G664" s="163"/>
      <c r="H664" s="160"/>
      <c r="I664" s="160"/>
      <c r="J664" s="160"/>
      <c r="K664" s="160"/>
      <c r="L664" s="160"/>
      <c r="M664" s="160"/>
      <c r="N664" s="160"/>
      <c r="O664" s="160"/>
      <c r="P664" s="160"/>
      <c r="Q664" s="160"/>
      <c r="R664" s="160"/>
      <c r="S664" s="160"/>
      <c r="T664" s="160"/>
      <c r="U664" s="160"/>
      <c r="V664" s="160"/>
      <c r="W664" s="160"/>
      <c r="X664" s="160"/>
      <c r="Y664" s="151"/>
      <c r="Z664" s="151"/>
      <c r="AA664" s="151"/>
      <c r="AB664" s="151"/>
      <c r="AC664" s="151"/>
      <c r="AD664" s="151"/>
      <c r="AE664" s="151"/>
      <c r="AF664" s="151"/>
      <c r="AG664" s="151" t="s">
        <v>190</v>
      </c>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row>
    <row r="665" spans="1:60" outlineLevel="1" x14ac:dyDescent="0.25">
      <c r="A665" s="158"/>
      <c r="B665" s="159"/>
      <c r="C665" s="271" t="s">
        <v>802</v>
      </c>
      <c r="D665" s="272"/>
      <c r="E665" s="272"/>
      <c r="F665" s="272"/>
      <c r="G665" s="272"/>
      <c r="H665" s="160"/>
      <c r="I665" s="160"/>
      <c r="J665" s="160"/>
      <c r="K665" s="160"/>
      <c r="L665" s="160"/>
      <c r="M665" s="160"/>
      <c r="N665" s="160"/>
      <c r="O665" s="160"/>
      <c r="P665" s="160"/>
      <c r="Q665" s="160"/>
      <c r="R665" s="160"/>
      <c r="S665" s="160"/>
      <c r="T665" s="160"/>
      <c r="U665" s="160"/>
      <c r="V665" s="160"/>
      <c r="W665" s="160"/>
      <c r="X665" s="160"/>
      <c r="Y665" s="151"/>
      <c r="Z665" s="151"/>
      <c r="AA665" s="151"/>
      <c r="AB665" s="151"/>
      <c r="AC665" s="151"/>
      <c r="AD665" s="151"/>
      <c r="AE665" s="151"/>
      <c r="AF665" s="151"/>
      <c r="AG665" s="151" t="s">
        <v>190</v>
      </c>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row>
    <row r="666" spans="1:60" ht="21" outlineLevel="1" x14ac:dyDescent="0.25">
      <c r="A666" s="158"/>
      <c r="B666" s="159"/>
      <c r="C666" s="271" t="s">
        <v>1290</v>
      </c>
      <c r="D666" s="272"/>
      <c r="E666" s="272"/>
      <c r="F666" s="272"/>
      <c r="G666" s="272"/>
      <c r="H666" s="160"/>
      <c r="I666" s="160"/>
      <c r="J666" s="160"/>
      <c r="K666" s="160"/>
      <c r="L666" s="160"/>
      <c r="M666" s="160"/>
      <c r="N666" s="160"/>
      <c r="O666" s="160"/>
      <c r="P666" s="160"/>
      <c r="Q666" s="160"/>
      <c r="R666" s="160"/>
      <c r="S666" s="160"/>
      <c r="T666" s="160"/>
      <c r="U666" s="160"/>
      <c r="V666" s="160"/>
      <c r="W666" s="160"/>
      <c r="X666" s="160"/>
      <c r="Y666" s="151"/>
      <c r="Z666" s="151"/>
      <c r="AA666" s="151"/>
      <c r="AB666" s="151"/>
      <c r="AC666" s="151"/>
      <c r="AD666" s="151"/>
      <c r="AE666" s="151"/>
      <c r="AF666" s="151"/>
      <c r="AG666" s="151" t="s">
        <v>190</v>
      </c>
      <c r="AH666" s="151"/>
      <c r="AI666" s="151"/>
      <c r="AJ666" s="151"/>
      <c r="AK666" s="151"/>
      <c r="AL666" s="151"/>
      <c r="AM666" s="151"/>
      <c r="AN666" s="151"/>
      <c r="AO666" s="151"/>
      <c r="AP666" s="151"/>
      <c r="AQ666" s="151"/>
      <c r="AR666" s="151"/>
      <c r="AS666" s="151"/>
      <c r="AT666" s="151"/>
      <c r="AU666" s="151"/>
      <c r="AV666" s="151"/>
      <c r="AW666" s="151"/>
      <c r="AX666" s="151"/>
      <c r="AY666" s="151"/>
      <c r="AZ666" s="151"/>
      <c r="BA666" s="184" t="str">
        <f>C666</f>
        <v>Sdružené okno složeno ze čtyř rámů vsazených do kamenného ostění. Okenní křídla jednoduchá bez členění, jednokřídlá, dovnitř nasazovací. Rámy jsou ke kamennému ostění připevněny kovanými skobami, křídla jsou zajištěna pouze pomocí kovaných obrtlíků. Povrchová úprava: černý krycí nátěr.</v>
      </c>
      <c r="BB666" s="151"/>
      <c r="BC666" s="151"/>
      <c r="BD666" s="151"/>
      <c r="BE666" s="151"/>
      <c r="BF666" s="151"/>
      <c r="BG666" s="151"/>
      <c r="BH666" s="151"/>
    </row>
    <row r="667" spans="1:60" outlineLevel="1" x14ac:dyDescent="0.25">
      <c r="A667" s="158"/>
      <c r="B667" s="159"/>
      <c r="C667" s="271" t="s">
        <v>913</v>
      </c>
      <c r="D667" s="272"/>
      <c r="E667" s="272"/>
      <c r="F667" s="272"/>
      <c r="G667" s="272"/>
      <c r="H667" s="160"/>
      <c r="I667" s="160"/>
      <c r="J667" s="160"/>
      <c r="K667" s="160"/>
      <c r="L667" s="160"/>
      <c r="M667" s="160"/>
      <c r="N667" s="160"/>
      <c r="O667" s="160"/>
      <c r="P667" s="160"/>
      <c r="Q667" s="160"/>
      <c r="R667" s="160"/>
      <c r="S667" s="160"/>
      <c r="T667" s="160"/>
      <c r="U667" s="160"/>
      <c r="V667" s="160"/>
      <c r="W667" s="160"/>
      <c r="X667" s="160"/>
      <c r="Y667" s="151"/>
      <c r="Z667" s="151"/>
      <c r="AA667" s="151"/>
      <c r="AB667" s="151"/>
      <c r="AC667" s="151"/>
      <c r="AD667" s="151"/>
      <c r="AE667" s="151"/>
      <c r="AF667" s="151"/>
      <c r="AG667" s="151" t="s">
        <v>190</v>
      </c>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row>
    <row r="668" spans="1:60" outlineLevel="1" x14ac:dyDescent="0.25">
      <c r="A668" s="158"/>
      <c r="B668" s="159"/>
      <c r="C668" s="271" t="s">
        <v>952</v>
      </c>
      <c r="D668" s="272"/>
      <c r="E668" s="272"/>
      <c r="F668" s="272"/>
      <c r="G668" s="272"/>
      <c r="H668" s="160"/>
      <c r="I668" s="160"/>
      <c r="J668" s="160"/>
      <c r="K668" s="160"/>
      <c r="L668" s="160"/>
      <c r="M668" s="160"/>
      <c r="N668" s="160"/>
      <c r="O668" s="160"/>
      <c r="P668" s="160"/>
      <c r="Q668" s="160"/>
      <c r="R668" s="160"/>
      <c r="S668" s="160"/>
      <c r="T668" s="160"/>
      <c r="U668" s="160"/>
      <c r="V668" s="160"/>
      <c r="W668" s="160"/>
      <c r="X668" s="160"/>
      <c r="Y668" s="151"/>
      <c r="Z668" s="151"/>
      <c r="AA668" s="151"/>
      <c r="AB668" s="151"/>
      <c r="AC668" s="151"/>
      <c r="AD668" s="151"/>
      <c r="AE668" s="151"/>
      <c r="AF668" s="151"/>
      <c r="AG668" s="151" t="s">
        <v>190</v>
      </c>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row>
    <row r="669" spans="1:60" outlineLevel="1" x14ac:dyDescent="0.25">
      <c r="A669" s="158"/>
      <c r="B669" s="159"/>
      <c r="C669" s="192" t="s">
        <v>204</v>
      </c>
      <c r="D669" s="161"/>
      <c r="E669" s="162"/>
      <c r="F669" s="163"/>
      <c r="G669" s="163"/>
      <c r="H669" s="160"/>
      <c r="I669" s="160"/>
      <c r="J669" s="160"/>
      <c r="K669" s="160"/>
      <c r="L669" s="160"/>
      <c r="M669" s="160"/>
      <c r="N669" s="160"/>
      <c r="O669" s="160"/>
      <c r="P669" s="160"/>
      <c r="Q669" s="160"/>
      <c r="R669" s="160"/>
      <c r="S669" s="160"/>
      <c r="T669" s="160"/>
      <c r="U669" s="160"/>
      <c r="V669" s="160"/>
      <c r="W669" s="160"/>
      <c r="X669" s="160"/>
      <c r="Y669" s="151"/>
      <c r="Z669" s="151"/>
      <c r="AA669" s="151"/>
      <c r="AB669" s="151"/>
      <c r="AC669" s="151"/>
      <c r="AD669" s="151"/>
      <c r="AE669" s="151"/>
      <c r="AF669" s="151"/>
      <c r="AG669" s="151" t="s">
        <v>190</v>
      </c>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row>
    <row r="670" spans="1:60" outlineLevel="1" x14ac:dyDescent="0.25">
      <c r="A670" s="158"/>
      <c r="B670" s="159"/>
      <c r="C670" s="271" t="s">
        <v>317</v>
      </c>
      <c r="D670" s="272"/>
      <c r="E670" s="272"/>
      <c r="F670" s="272"/>
      <c r="G670" s="272"/>
      <c r="H670" s="160"/>
      <c r="I670" s="160"/>
      <c r="J670" s="160"/>
      <c r="K670" s="160"/>
      <c r="L670" s="160"/>
      <c r="M670" s="160"/>
      <c r="N670" s="160"/>
      <c r="O670" s="160"/>
      <c r="P670" s="160"/>
      <c r="Q670" s="160"/>
      <c r="R670" s="160"/>
      <c r="S670" s="160"/>
      <c r="T670" s="160"/>
      <c r="U670" s="160"/>
      <c r="V670" s="160"/>
      <c r="W670" s="160"/>
      <c r="X670" s="160"/>
      <c r="Y670" s="151"/>
      <c r="Z670" s="151"/>
      <c r="AA670" s="151"/>
      <c r="AB670" s="151"/>
      <c r="AC670" s="151"/>
      <c r="AD670" s="151"/>
      <c r="AE670" s="151"/>
      <c r="AF670" s="151"/>
      <c r="AG670" s="151" t="s">
        <v>190</v>
      </c>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row>
    <row r="671" spans="1:60" outlineLevel="1" x14ac:dyDescent="0.25">
      <c r="A671" s="158"/>
      <c r="B671" s="159"/>
      <c r="C671" s="271" t="s">
        <v>953</v>
      </c>
      <c r="D671" s="272"/>
      <c r="E671" s="272"/>
      <c r="F671" s="272"/>
      <c r="G671" s="272"/>
      <c r="H671" s="160"/>
      <c r="I671" s="160"/>
      <c r="J671" s="160"/>
      <c r="K671" s="160"/>
      <c r="L671" s="160"/>
      <c r="M671" s="160"/>
      <c r="N671" s="160"/>
      <c r="O671" s="160"/>
      <c r="P671" s="160"/>
      <c r="Q671" s="160"/>
      <c r="R671" s="160"/>
      <c r="S671" s="160"/>
      <c r="T671" s="160"/>
      <c r="U671" s="160"/>
      <c r="V671" s="160"/>
      <c r="W671" s="160"/>
      <c r="X671" s="160"/>
      <c r="Y671" s="151"/>
      <c r="Z671" s="151"/>
      <c r="AA671" s="151"/>
      <c r="AB671" s="151"/>
      <c r="AC671" s="151"/>
      <c r="AD671" s="151"/>
      <c r="AE671" s="151"/>
      <c r="AF671" s="151"/>
      <c r="AG671" s="151" t="s">
        <v>190</v>
      </c>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row>
    <row r="672" spans="1:60" outlineLevel="1" x14ac:dyDescent="0.25">
      <c r="A672" s="158"/>
      <c r="B672" s="159"/>
      <c r="C672" s="271" t="s">
        <v>717</v>
      </c>
      <c r="D672" s="272"/>
      <c r="E672" s="272"/>
      <c r="F672" s="272"/>
      <c r="G672" s="272"/>
      <c r="H672" s="160"/>
      <c r="I672" s="160"/>
      <c r="J672" s="160"/>
      <c r="K672" s="160"/>
      <c r="L672" s="160"/>
      <c r="M672" s="160"/>
      <c r="N672" s="160"/>
      <c r="O672" s="160"/>
      <c r="P672" s="160"/>
      <c r="Q672" s="160"/>
      <c r="R672" s="160"/>
      <c r="S672" s="160"/>
      <c r="T672" s="160"/>
      <c r="U672" s="160"/>
      <c r="V672" s="160"/>
      <c r="W672" s="160"/>
      <c r="X672" s="160"/>
      <c r="Y672" s="151"/>
      <c r="Z672" s="151"/>
      <c r="AA672" s="151"/>
      <c r="AB672" s="151"/>
      <c r="AC672" s="151"/>
      <c r="AD672" s="151"/>
      <c r="AE672" s="151"/>
      <c r="AF672" s="151"/>
      <c r="AG672" s="151" t="s">
        <v>190</v>
      </c>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row>
    <row r="673" spans="1:60" ht="20.399999999999999" outlineLevel="1" x14ac:dyDescent="0.25">
      <c r="A673" s="177">
        <v>77</v>
      </c>
      <c r="B673" s="178" t="s">
        <v>1291</v>
      </c>
      <c r="C673" s="187" t="s">
        <v>1292</v>
      </c>
      <c r="D673" s="179" t="s">
        <v>255</v>
      </c>
      <c r="E673" s="180">
        <v>1</v>
      </c>
      <c r="F673" s="181">
        <v>9600</v>
      </c>
      <c r="G673" s="182">
        <f>ROUND(E673*F673,2)</f>
        <v>9600</v>
      </c>
      <c r="H673" s="181"/>
      <c r="I673" s="182">
        <f>ROUND(E673*H673,2)</f>
        <v>0</v>
      </c>
      <c r="J673" s="181"/>
      <c r="K673" s="182">
        <f>ROUND(E673*J673,2)</f>
        <v>0</v>
      </c>
      <c r="L673" s="182">
        <v>21</v>
      </c>
      <c r="M673" s="182">
        <f>G673*(1+L673/100)</f>
        <v>11616</v>
      </c>
      <c r="N673" s="182">
        <v>1E-3</v>
      </c>
      <c r="O673" s="182">
        <f>ROUND(E673*N673,2)</f>
        <v>0</v>
      </c>
      <c r="P673" s="182">
        <v>0</v>
      </c>
      <c r="Q673" s="182">
        <f>ROUND(E673*P673,2)</f>
        <v>0</v>
      </c>
      <c r="R673" s="182"/>
      <c r="S673" s="182" t="s">
        <v>277</v>
      </c>
      <c r="T673" s="183" t="s">
        <v>186</v>
      </c>
      <c r="U673" s="160">
        <v>0</v>
      </c>
      <c r="V673" s="160">
        <f>ROUND(E673*U673,2)</f>
        <v>0</v>
      </c>
      <c r="W673" s="160"/>
      <c r="X673" s="160" t="s">
        <v>310</v>
      </c>
      <c r="Y673" s="151"/>
      <c r="Z673" s="151"/>
      <c r="AA673" s="151"/>
      <c r="AB673" s="151"/>
      <c r="AC673" s="151"/>
      <c r="AD673" s="151"/>
      <c r="AE673" s="151"/>
      <c r="AF673" s="151"/>
      <c r="AG673" s="151" t="s">
        <v>311</v>
      </c>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row>
    <row r="674" spans="1:60" outlineLevel="1" x14ac:dyDescent="0.25">
      <c r="A674" s="158"/>
      <c r="B674" s="159"/>
      <c r="C674" s="260" t="s">
        <v>1274</v>
      </c>
      <c r="D674" s="261"/>
      <c r="E674" s="261"/>
      <c r="F674" s="261"/>
      <c r="G674" s="261"/>
      <c r="H674" s="160"/>
      <c r="I674" s="160"/>
      <c r="J674" s="160"/>
      <c r="K674" s="160"/>
      <c r="L674" s="160"/>
      <c r="M674" s="160"/>
      <c r="N674" s="160"/>
      <c r="O674" s="160"/>
      <c r="P674" s="160"/>
      <c r="Q674" s="160"/>
      <c r="R674" s="160"/>
      <c r="S674" s="160"/>
      <c r="T674" s="160"/>
      <c r="U674" s="160"/>
      <c r="V674" s="160"/>
      <c r="W674" s="160"/>
      <c r="X674" s="160"/>
      <c r="Y674" s="151"/>
      <c r="Z674" s="151"/>
      <c r="AA674" s="151"/>
      <c r="AB674" s="151"/>
      <c r="AC674" s="151"/>
      <c r="AD674" s="151"/>
      <c r="AE674" s="151"/>
      <c r="AF674" s="151"/>
      <c r="AG674" s="151" t="s">
        <v>190</v>
      </c>
      <c r="AH674" s="151"/>
      <c r="AI674" s="151"/>
      <c r="AJ674" s="151"/>
      <c r="AK674" s="151"/>
      <c r="AL674" s="151"/>
      <c r="AM674" s="151"/>
      <c r="AN674" s="151"/>
      <c r="AO674" s="151"/>
      <c r="AP674" s="151"/>
      <c r="AQ674" s="151"/>
      <c r="AR674" s="151"/>
      <c r="AS674" s="151"/>
      <c r="AT674" s="151"/>
      <c r="AU674" s="151"/>
      <c r="AV674" s="151"/>
      <c r="AW674" s="151"/>
      <c r="AX674" s="151"/>
      <c r="AY674" s="151"/>
      <c r="AZ674" s="151"/>
      <c r="BA674" s="184" t="str">
        <f>C674</f>
        <v>2.NP - 1. patro, popis prvku a návrh na jeho opravu nebo restaurování viz D1.1.9 Tabulky truhlářských prvků</v>
      </c>
      <c r="BB674" s="151"/>
      <c r="BC674" s="151"/>
      <c r="BD674" s="151"/>
      <c r="BE674" s="151"/>
      <c r="BF674" s="151"/>
      <c r="BG674" s="151"/>
      <c r="BH674" s="151"/>
    </row>
    <row r="675" spans="1:60" outlineLevel="1" x14ac:dyDescent="0.25">
      <c r="A675" s="158"/>
      <c r="B675" s="159"/>
      <c r="C675" s="192" t="s">
        <v>204</v>
      </c>
      <c r="D675" s="161"/>
      <c r="E675" s="162"/>
      <c r="F675" s="163"/>
      <c r="G675" s="163"/>
      <c r="H675" s="160"/>
      <c r="I675" s="160"/>
      <c r="J675" s="160"/>
      <c r="K675" s="160"/>
      <c r="L675" s="160"/>
      <c r="M675" s="160"/>
      <c r="N675" s="160"/>
      <c r="O675" s="160"/>
      <c r="P675" s="160"/>
      <c r="Q675" s="160"/>
      <c r="R675" s="160"/>
      <c r="S675" s="160"/>
      <c r="T675" s="160"/>
      <c r="U675" s="160"/>
      <c r="V675" s="160"/>
      <c r="W675" s="160"/>
      <c r="X675" s="160"/>
      <c r="Y675" s="151"/>
      <c r="Z675" s="151"/>
      <c r="AA675" s="151"/>
      <c r="AB675" s="151"/>
      <c r="AC675" s="151"/>
      <c r="AD675" s="151"/>
      <c r="AE675" s="151"/>
      <c r="AF675" s="151"/>
      <c r="AG675" s="151" t="s">
        <v>190</v>
      </c>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row>
    <row r="676" spans="1:60" outlineLevel="1" x14ac:dyDescent="0.25">
      <c r="A676" s="158"/>
      <c r="B676" s="159"/>
      <c r="C676" s="271" t="s">
        <v>1293</v>
      </c>
      <c r="D676" s="272"/>
      <c r="E676" s="272"/>
      <c r="F676" s="272"/>
      <c r="G676" s="272"/>
      <c r="H676" s="160"/>
      <c r="I676" s="160"/>
      <c r="J676" s="160"/>
      <c r="K676" s="160"/>
      <c r="L676" s="160"/>
      <c r="M676" s="160"/>
      <c r="N676" s="160"/>
      <c r="O676" s="160"/>
      <c r="P676" s="160"/>
      <c r="Q676" s="160"/>
      <c r="R676" s="160"/>
      <c r="S676" s="160"/>
      <c r="T676" s="160"/>
      <c r="U676" s="160"/>
      <c r="V676" s="160"/>
      <c r="W676" s="160"/>
      <c r="X676" s="160"/>
      <c r="Y676" s="151"/>
      <c r="Z676" s="151"/>
      <c r="AA676" s="151"/>
      <c r="AB676" s="151"/>
      <c r="AC676" s="151"/>
      <c r="AD676" s="151"/>
      <c r="AE676" s="151"/>
      <c r="AF676" s="151"/>
      <c r="AG676" s="151" t="s">
        <v>190</v>
      </c>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row>
    <row r="677" spans="1:60" outlineLevel="1" x14ac:dyDescent="0.25">
      <c r="A677" s="158"/>
      <c r="B677" s="159"/>
      <c r="C677" s="271" t="s">
        <v>1287</v>
      </c>
      <c r="D677" s="272"/>
      <c r="E677" s="272"/>
      <c r="F677" s="272"/>
      <c r="G677" s="272"/>
      <c r="H677" s="160"/>
      <c r="I677" s="160"/>
      <c r="J677" s="160"/>
      <c r="K677" s="160"/>
      <c r="L677" s="160"/>
      <c r="M677" s="160"/>
      <c r="N677" s="160"/>
      <c r="O677" s="160"/>
      <c r="P677" s="160"/>
      <c r="Q677" s="160"/>
      <c r="R677" s="160"/>
      <c r="S677" s="160"/>
      <c r="T677" s="160"/>
      <c r="U677" s="160"/>
      <c r="V677" s="160"/>
      <c r="W677" s="160"/>
      <c r="X677" s="160"/>
      <c r="Y677" s="151"/>
      <c r="Z677" s="151"/>
      <c r="AA677" s="151"/>
      <c r="AB677" s="151"/>
      <c r="AC677" s="151"/>
      <c r="AD677" s="151"/>
      <c r="AE677" s="151"/>
      <c r="AF677" s="151"/>
      <c r="AG677" s="151" t="s">
        <v>190</v>
      </c>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row>
    <row r="678" spans="1:60" outlineLevel="1" x14ac:dyDescent="0.25">
      <c r="A678" s="158"/>
      <c r="B678" s="159"/>
      <c r="C678" s="271" t="s">
        <v>1288</v>
      </c>
      <c r="D678" s="272"/>
      <c r="E678" s="272"/>
      <c r="F678" s="272"/>
      <c r="G678" s="272"/>
      <c r="H678" s="160"/>
      <c r="I678" s="160"/>
      <c r="J678" s="160"/>
      <c r="K678" s="160"/>
      <c r="L678" s="160"/>
      <c r="M678" s="160"/>
      <c r="N678" s="160"/>
      <c r="O678" s="160"/>
      <c r="P678" s="160"/>
      <c r="Q678" s="160"/>
      <c r="R678" s="160"/>
      <c r="S678" s="160"/>
      <c r="T678" s="160"/>
      <c r="U678" s="160"/>
      <c r="V678" s="160"/>
      <c r="W678" s="160"/>
      <c r="X678" s="160"/>
      <c r="Y678" s="151"/>
      <c r="Z678" s="151"/>
      <c r="AA678" s="151"/>
      <c r="AB678" s="151"/>
      <c r="AC678" s="151"/>
      <c r="AD678" s="151"/>
      <c r="AE678" s="151"/>
      <c r="AF678" s="151"/>
      <c r="AG678" s="151" t="s">
        <v>190</v>
      </c>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row>
    <row r="679" spans="1:60" outlineLevel="1" x14ac:dyDescent="0.25">
      <c r="A679" s="158"/>
      <c r="B679" s="159"/>
      <c r="C679" s="271" t="s">
        <v>1289</v>
      </c>
      <c r="D679" s="272"/>
      <c r="E679" s="272"/>
      <c r="F679" s="272"/>
      <c r="G679" s="272"/>
      <c r="H679" s="160"/>
      <c r="I679" s="160"/>
      <c r="J679" s="160"/>
      <c r="K679" s="160"/>
      <c r="L679" s="160"/>
      <c r="M679" s="160"/>
      <c r="N679" s="160"/>
      <c r="O679" s="160"/>
      <c r="P679" s="160"/>
      <c r="Q679" s="160"/>
      <c r="R679" s="160"/>
      <c r="S679" s="160"/>
      <c r="T679" s="160"/>
      <c r="U679" s="160"/>
      <c r="V679" s="160"/>
      <c r="W679" s="160"/>
      <c r="X679" s="160"/>
      <c r="Y679" s="151"/>
      <c r="Z679" s="151"/>
      <c r="AA679" s="151"/>
      <c r="AB679" s="151"/>
      <c r="AC679" s="151"/>
      <c r="AD679" s="151"/>
      <c r="AE679" s="151"/>
      <c r="AF679" s="151"/>
      <c r="AG679" s="151" t="s">
        <v>190</v>
      </c>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row>
    <row r="680" spans="1:60" outlineLevel="1" x14ac:dyDescent="0.25">
      <c r="A680" s="158"/>
      <c r="B680" s="159"/>
      <c r="C680" s="271" t="s">
        <v>973</v>
      </c>
      <c r="D680" s="272"/>
      <c r="E680" s="272"/>
      <c r="F680" s="272"/>
      <c r="G680" s="272"/>
      <c r="H680" s="160"/>
      <c r="I680" s="160"/>
      <c r="J680" s="160"/>
      <c r="K680" s="160"/>
      <c r="L680" s="160"/>
      <c r="M680" s="160"/>
      <c r="N680" s="160"/>
      <c r="O680" s="160"/>
      <c r="P680" s="160"/>
      <c r="Q680" s="160"/>
      <c r="R680" s="160"/>
      <c r="S680" s="160"/>
      <c r="T680" s="160"/>
      <c r="U680" s="160"/>
      <c r="V680" s="160"/>
      <c r="W680" s="160"/>
      <c r="X680" s="160"/>
      <c r="Y680" s="151"/>
      <c r="Z680" s="151"/>
      <c r="AA680" s="151"/>
      <c r="AB680" s="151"/>
      <c r="AC680" s="151"/>
      <c r="AD680" s="151"/>
      <c r="AE680" s="151"/>
      <c r="AF680" s="151"/>
      <c r="AG680" s="151" t="s">
        <v>190</v>
      </c>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row>
    <row r="681" spans="1:60" outlineLevel="1" x14ac:dyDescent="0.25">
      <c r="A681" s="158"/>
      <c r="B681" s="159"/>
      <c r="C681" s="271" t="s">
        <v>771</v>
      </c>
      <c r="D681" s="272"/>
      <c r="E681" s="272"/>
      <c r="F681" s="272"/>
      <c r="G681" s="272"/>
      <c r="H681" s="160"/>
      <c r="I681" s="160"/>
      <c r="J681" s="160"/>
      <c r="K681" s="160"/>
      <c r="L681" s="160"/>
      <c r="M681" s="160"/>
      <c r="N681" s="160"/>
      <c r="O681" s="160"/>
      <c r="P681" s="160"/>
      <c r="Q681" s="160"/>
      <c r="R681" s="160"/>
      <c r="S681" s="160"/>
      <c r="T681" s="160"/>
      <c r="U681" s="160"/>
      <c r="V681" s="160"/>
      <c r="W681" s="160"/>
      <c r="X681" s="160"/>
      <c r="Y681" s="151"/>
      <c r="Z681" s="151"/>
      <c r="AA681" s="151"/>
      <c r="AB681" s="151"/>
      <c r="AC681" s="151"/>
      <c r="AD681" s="151"/>
      <c r="AE681" s="151"/>
      <c r="AF681" s="151"/>
      <c r="AG681" s="151" t="s">
        <v>190</v>
      </c>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row>
    <row r="682" spans="1:60" outlineLevel="1" x14ac:dyDescent="0.25">
      <c r="A682" s="158"/>
      <c r="B682" s="159"/>
      <c r="C682" s="192" t="s">
        <v>204</v>
      </c>
      <c r="D682" s="161"/>
      <c r="E682" s="162"/>
      <c r="F682" s="163"/>
      <c r="G682" s="163"/>
      <c r="H682" s="160"/>
      <c r="I682" s="160"/>
      <c r="J682" s="160"/>
      <c r="K682" s="160"/>
      <c r="L682" s="160"/>
      <c r="M682" s="160"/>
      <c r="N682" s="160"/>
      <c r="O682" s="160"/>
      <c r="P682" s="160"/>
      <c r="Q682" s="160"/>
      <c r="R682" s="160"/>
      <c r="S682" s="160"/>
      <c r="T682" s="160"/>
      <c r="U682" s="160"/>
      <c r="V682" s="160"/>
      <c r="W682" s="160"/>
      <c r="X682" s="160"/>
      <c r="Y682" s="151"/>
      <c r="Z682" s="151"/>
      <c r="AA682" s="151"/>
      <c r="AB682" s="151"/>
      <c r="AC682" s="151"/>
      <c r="AD682" s="151"/>
      <c r="AE682" s="151"/>
      <c r="AF682" s="151"/>
      <c r="AG682" s="151" t="s">
        <v>190</v>
      </c>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row>
    <row r="683" spans="1:60" outlineLevel="1" x14ac:dyDescent="0.25">
      <c r="A683" s="158"/>
      <c r="B683" s="159"/>
      <c r="C683" s="271" t="s">
        <v>802</v>
      </c>
      <c r="D683" s="272"/>
      <c r="E683" s="272"/>
      <c r="F683" s="272"/>
      <c r="G683" s="272"/>
      <c r="H683" s="160"/>
      <c r="I683" s="160"/>
      <c r="J683" s="160"/>
      <c r="K683" s="160"/>
      <c r="L683" s="160"/>
      <c r="M683" s="160"/>
      <c r="N683" s="160"/>
      <c r="O683" s="160"/>
      <c r="P683" s="160"/>
      <c r="Q683" s="160"/>
      <c r="R683" s="160"/>
      <c r="S683" s="160"/>
      <c r="T683" s="160"/>
      <c r="U683" s="160"/>
      <c r="V683" s="160"/>
      <c r="W683" s="160"/>
      <c r="X683" s="160"/>
      <c r="Y683" s="151"/>
      <c r="Z683" s="151"/>
      <c r="AA683" s="151"/>
      <c r="AB683" s="151"/>
      <c r="AC683" s="151"/>
      <c r="AD683" s="151"/>
      <c r="AE683" s="151"/>
      <c r="AF683" s="151"/>
      <c r="AG683" s="151" t="s">
        <v>190</v>
      </c>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row>
    <row r="684" spans="1:60" ht="21" outlineLevel="1" x14ac:dyDescent="0.25">
      <c r="A684" s="158"/>
      <c r="B684" s="159"/>
      <c r="C684" s="271" t="s">
        <v>1290</v>
      </c>
      <c r="D684" s="272"/>
      <c r="E684" s="272"/>
      <c r="F684" s="272"/>
      <c r="G684" s="272"/>
      <c r="H684" s="160"/>
      <c r="I684" s="160"/>
      <c r="J684" s="160"/>
      <c r="K684" s="160"/>
      <c r="L684" s="160"/>
      <c r="M684" s="160"/>
      <c r="N684" s="160"/>
      <c r="O684" s="160"/>
      <c r="P684" s="160"/>
      <c r="Q684" s="160"/>
      <c r="R684" s="160"/>
      <c r="S684" s="160"/>
      <c r="T684" s="160"/>
      <c r="U684" s="160"/>
      <c r="V684" s="160"/>
      <c r="W684" s="160"/>
      <c r="X684" s="160"/>
      <c r="Y684" s="151"/>
      <c r="Z684" s="151"/>
      <c r="AA684" s="151"/>
      <c r="AB684" s="151"/>
      <c r="AC684" s="151"/>
      <c r="AD684" s="151"/>
      <c r="AE684" s="151"/>
      <c r="AF684" s="151"/>
      <c r="AG684" s="151" t="s">
        <v>190</v>
      </c>
      <c r="AH684" s="151"/>
      <c r="AI684" s="151"/>
      <c r="AJ684" s="151"/>
      <c r="AK684" s="151"/>
      <c r="AL684" s="151"/>
      <c r="AM684" s="151"/>
      <c r="AN684" s="151"/>
      <c r="AO684" s="151"/>
      <c r="AP684" s="151"/>
      <c r="AQ684" s="151"/>
      <c r="AR684" s="151"/>
      <c r="AS684" s="151"/>
      <c r="AT684" s="151"/>
      <c r="AU684" s="151"/>
      <c r="AV684" s="151"/>
      <c r="AW684" s="151"/>
      <c r="AX684" s="151"/>
      <c r="AY684" s="151"/>
      <c r="AZ684" s="151"/>
      <c r="BA684" s="184" t="str">
        <f>C684</f>
        <v>Sdružené okno složeno ze čtyř rámů vsazených do kamenného ostění. Okenní křídla jednoduchá bez členění, jednokřídlá, dovnitř nasazovací. Rámy jsou ke kamennému ostění připevněny kovanými skobami, křídla jsou zajištěna pouze pomocí kovaných obrtlíků. Povrchová úprava: černý krycí nátěr.</v>
      </c>
      <c r="BB684" s="151"/>
      <c r="BC684" s="151"/>
      <c r="BD684" s="151"/>
      <c r="BE684" s="151"/>
      <c r="BF684" s="151"/>
      <c r="BG684" s="151"/>
      <c r="BH684" s="151"/>
    </row>
    <row r="685" spans="1:60" outlineLevel="1" x14ac:dyDescent="0.25">
      <c r="A685" s="158"/>
      <c r="B685" s="159"/>
      <c r="C685" s="271" t="s">
        <v>913</v>
      </c>
      <c r="D685" s="272"/>
      <c r="E685" s="272"/>
      <c r="F685" s="272"/>
      <c r="G685" s="272"/>
      <c r="H685" s="160"/>
      <c r="I685" s="160"/>
      <c r="J685" s="160"/>
      <c r="K685" s="160"/>
      <c r="L685" s="160"/>
      <c r="M685" s="160"/>
      <c r="N685" s="160"/>
      <c r="O685" s="160"/>
      <c r="P685" s="160"/>
      <c r="Q685" s="160"/>
      <c r="R685" s="160"/>
      <c r="S685" s="160"/>
      <c r="T685" s="160"/>
      <c r="U685" s="160"/>
      <c r="V685" s="160"/>
      <c r="W685" s="160"/>
      <c r="X685" s="160"/>
      <c r="Y685" s="151"/>
      <c r="Z685" s="151"/>
      <c r="AA685" s="151"/>
      <c r="AB685" s="151"/>
      <c r="AC685" s="151"/>
      <c r="AD685" s="151"/>
      <c r="AE685" s="151"/>
      <c r="AF685" s="151"/>
      <c r="AG685" s="151" t="s">
        <v>190</v>
      </c>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row>
    <row r="686" spans="1:60" outlineLevel="1" x14ac:dyDescent="0.25">
      <c r="A686" s="158"/>
      <c r="B686" s="159"/>
      <c r="C686" s="271" t="s">
        <v>952</v>
      </c>
      <c r="D686" s="272"/>
      <c r="E686" s="272"/>
      <c r="F686" s="272"/>
      <c r="G686" s="272"/>
      <c r="H686" s="160"/>
      <c r="I686" s="160"/>
      <c r="J686" s="160"/>
      <c r="K686" s="160"/>
      <c r="L686" s="160"/>
      <c r="M686" s="160"/>
      <c r="N686" s="160"/>
      <c r="O686" s="160"/>
      <c r="P686" s="160"/>
      <c r="Q686" s="160"/>
      <c r="R686" s="160"/>
      <c r="S686" s="160"/>
      <c r="T686" s="160"/>
      <c r="U686" s="160"/>
      <c r="V686" s="160"/>
      <c r="W686" s="160"/>
      <c r="X686" s="160"/>
      <c r="Y686" s="151"/>
      <c r="Z686" s="151"/>
      <c r="AA686" s="151"/>
      <c r="AB686" s="151"/>
      <c r="AC686" s="151"/>
      <c r="AD686" s="151"/>
      <c r="AE686" s="151"/>
      <c r="AF686" s="151"/>
      <c r="AG686" s="151" t="s">
        <v>190</v>
      </c>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row>
    <row r="687" spans="1:60" outlineLevel="1" x14ac:dyDescent="0.25">
      <c r="A687" s="158"/>
      <c r="B687" s="159"/>
      <c r="C687" s="192" t="s">
        <v>204</v>
      </c>
      <c r="D687" s="161"/>
      <c r="E687" s="162"/>
      <c r="F687" s="163"/>
      <c r="G687" s="163"/>
      <c r="H687" s="160"/>
      <c r="I687" s="160"/>
      <c r="J687" s="160"/>
      <c r="K687" s="160"/>
      <c r="L687" s="160"/>
      <c r="M687" s="160"/>
      <c r="N687" s="160"/>
      <c r="O687" s="160"/>
      <c r="P687" s="160"/>
      <c r="Q687" s="160"/>
      <c r="R687" s="160"/>
      <c r="S687" s="160"/>
      <c r="T687" s="160"/>
      <c r="U687" s="160"/>
      <c r="V687" s="160"/>
      <c r="W687" s="160"/>
      <c r="X687" s="160"/>
      <c r="Y687" s="151"/>
      <c r="Z687" s="151"/>
      <c r="AA687" s="151"/>
      <c r="AB687" s="151"/>
      <c r="AC687" s="151"/>
      <c r="AD687" s="151"/>
      <c r="AE687" s="151"/>
      <c r="AF687" s="151"/>
      <c r="AG687" s="151" t="s">
        <v>190</v>
      </c>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row>
    <row r="688" spans="1:60" outlineLevel="1" x14ac:dyDescent="0.25">
      <c r="A688" s="158"/>
      <c r="B688" s="159"/>
      <c r="C688" s="271" t="s">
        <v>317</v>
      </c>
      <c r="D688" s="272"/>
      <c r="E688" s="272"/>
      <c r="F688" s="272"/>
      <c r="G688" s="272"/>
      <c r="H688" s="160"/>
      <c r="I688" s="160"/>
      <c r="J688" s="160"/>
      <c r="K688" s="160"/>
      <c r="L688" s="160"/>
      <c r="M688" s="160"/>
      <c r="N688" s="160"/>
      <c r="O688" s="160"/>
      <c r="P688" s="160"/>
      <c r="Q688" s="160"/>
      <c r="R688" s="160"/>
      <c r="S688" s="160"/>
      <c r="T688" s="160"/>
      <c r="U688" s="160"/>
      <c r="V688" s="160"/>
      <c r="W688" s="160"/>
      <c r="X688" s="160"/>
      <c r="Y688" s="151"/>
      <c r="Z688" s="151"/>
      <c r="AA688" s="151"/>
      <c r="AB688" s="151"/>
      <c r="AC688" s="151"/>
      <c r="AD688" s="151"/>
      <c r="AE688" s="151"/>
      <c r="AF688" s="151"/>
      <c r="AG688" s="151" t="s">
        <v>190</v>
      </c>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row>
    <row r="689" spans="1:60" outlineLevel="1" x14ac:dyDescent="0.25">
      <c r="A689" s="158"/>
      <c r="B689" s="159"/>
      <c r="C689" s="271" t="s">
        <v>953</v>
      </c>
      <c r="D689" s="272"/>
      <c r="E689" s="272"/>
      <c r="F689" s="272"/>
      <c r="G689" s="272"/>
      <c r="H689" s="160"/>
      <c r="I689" s="160"/>
      <c r="J689" s="160"/>
      <c r="K689" s="160"/>
      <c r="L689" s="160"/>
      <c r="M689" s="160"/>
      <c r="N689" s="160"/>
      <c r="O689" s="160"/>
      <c r="P689" s="160"/>
      <c r="Q689" s="160"/>
      <c r="R689" s="160"/>
      <c r="S689" s="160"/>
      <c r="T689" s="160"/>
      <c r="U689" s="160"/>
      <c r="V689" s="160"/>
      <c r="W689" s="160"/>
      <c r="X689" s="160"/>
      <c r="Y689" s="151"/>
      <c r="Z689" s="151"/>
      <c r="AA689" s="151"/>
      <c r="AB689" s="151"/>
      <c r="AC689" s="151"/>
      <c r="AD689" s="151"/>
      <c r="AE689" s="151"/>
      <c r="AF689" s="151"/>
      <c r="AG689" s="151" t="s">
        <v>190</v>
      </c>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row>
    <row r="690" spans="1:60" outlineLevel="1" x14ac:dyDescent="0.25">
      <c r="A690" s="158"/>
      <c r="B690" s="159"/>
      <c r="C690" s="271" t="s">
        <v>717</v>
      </c>
      <c r="D690" s="272"/>
      <c r="E690" s="272"/>
      <c r="F690" s="272"/>
      <c r="G690" s="272"/>
      <c r="H690" s="160"/>
      <c r="I690" s="160"/>
      <c r="J690" s="160"/>
      <c r="K690" s="160"/>
      <c r="L690" s="160"/>
      <c r="M690" s="160"/>
      <c r="N690" s="160"/>
      <c r="O690" s="160"/>
      <c r="P690" s="160"/>
      <c r="Q690" s="160"/>
      <c r="R690" s="160"/>
      <c r="S690" s="160"/>
      <c r="T690" s="160"/>
      <c r="U690" s="160"/>
      <c r="V690" s="160"/>
      <c r="W690" s="160"/>
      <c r="X690" s="160"/>
      <c r="Y690" s="151"/>
      <c r="Z690" s="151"/>
      <c r="AA690" s="151"/>
      <c r="AB690" s="151"/>
      <c r="AC690" s="151"/>
      <c r="AD690" s="151"/>
      <c r="AE690" s="151"/>
      <c r="AF690" s="151"/>
      <c r="AG690" s="151" t="s">
        <v>190</v>
      </c>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row>
    <row r="691" spans="1:60" ht="20.399999999999999" outlineLevel="1" x14ac:dyDescent="0.25">
      <c r="A691" s="177">
        <v>78</v>
      </c>
      <c r="B691" s="178" t="s">
        <v>1294</v>
      </c>
      <c r="C691" s="187" t="s">
        <v>1295</v>
      </c>
      <c r="D691" s="179" t="s">
        <v>255</v>
      </c>
      <c r="E691" s="180">
        <v>1</v>
      </c>
      <c r="F691" s="181">
        <v>7680</v>
      </c>
      <c r="G691" s="182">
        <f>ROUND(E691*F691,2)</f>
        <v>7680</v>
      </c>
      <c r="H691" s="181"/>
      <c r="I691" s="182">
        <f>ROUND(E691*H691,2)</f>
        <v>0</v>
      </c>
      <c r="J691" s="181"/>
      <c r="K691" s="182">
        <f>ROUND(E691*J691,2)</f>
        <v>0</v>
      </c>
      <c r="L691" s="182">
        <v>21</v>
      </c>
      <c r="M691" s="182">
        <f>G691*(1+L691/100)</f>
        <v>9292.7999999999993</v>
      </c>
      <c r="N691" s="182">
        <v>1E-3</v>
      </c>
      <c r="O691" s="182">
        <f>ROUND(E691*N691,2)</f>
        <v>0</v>
      </c>
      <c r="P691" s="182">
        <v>0</v>
      </c>
      <c r="Q691" s="182">
        <f>ROUND(E691*P691,2)</f>
        <v>0</v>
      </c>
      <c r="R691" s="182"/>
      <c r="S691" s="182" t="s">
        <v>277</v>
      </c>
      <c r="T691" s="183" t="s">
        <v>186</v>
      </c>
      <c r="U691" s="160">
        <v>0</v>
      </c>
      <c r="V691" s="160">
        <f>ROUND(E691*U691,2)</f>
        <v>0</v>
      </c>
      <c r="W691" s="160"/>
      <c r="X691" s="160" t="s">
        <v>310</v>
      </c>
      <c r="Y691" s="151"/>
      <c r="Z691" s="151"/>
      <c r="AA691" s="151"/>
      <c r="AB691" s="151"/>
      <c r="AC691" s="151"/>
      <c r="AD691" s="151"/>
      <c r="AE691" s="151"/>
      <c r="AF691" s="151"/>
      <c r="AG691" s="151" t="s">
        <v>311</v>
      </c>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row>
    <row r="692" spans="1:60" outlineLevel="1" x14ac:dyDescent="0.25">
      <c r="A692" s="158"/>
      <c r="B692" s="159"/>
      <c r="C692" s="260" t="s">
        <v>1274</v>
      </c>
      <c r="D692" s="261"/>
      <c r="E692" s="261"/>
      <c r="F692" s="261"/>
      <c r="G692" s="261"/>
      <c r="H692" s="160"/>
      <c r="I692" s="160"/>
      <c r="J692" s="160"/>
      <c r="K692" s="160"/>
      <c r="L692" s="160"/>
      <c r="M692" s="160"/>
      <c r="N692" s="160"/>
      <c r="O692" s="160"/>
      <c r="P692" s="160"/>
      <c r="Q692" s="160"/>
      <c r="R692" s="160"/>
      <c r="S692" s="160"/>
      <c r="T692" s="160"/>
      <c r="U692" s="160"/>
      <c r="V692" s="160"/>
      <c r="W692" s="160"/>
      <c r="X692" s="160"/>
      <c r="Y692" s="151"/>
      <c r="Z692" s="151"/>
      <c r="AA692" s="151"/>
      <c r="AB692" s="151"/>
      <c r="AC692" s="151"/>
      <c r="AD692" s="151"/>
      <c r="AE692" s="151"/>
      <c r="AF692" s="151"/>
      <c r="AG692" s="151" t="s">
        <v>190</v>
      </c>
      <c r="AH692" s="151"/>
      <c r="AI692" s="151"/>
      <c r="AJ692" s="151"/>
      <c r="AK692" s="151"/>
      <c r="AL692" s="151"/>
      <c r="AM692" s="151"/>
      <c r="AN692" s="151"/>
      <c r="AO692" s="151"/>
      <c r="AP692" s="151"/>
      <c r="AQ692" s="151"/>
      <c r="AR692" s="151"/>
      <c r="AS692" s="151"/>
      <c r="AT692" s="151"/>
      <c r="AU692" s="151"/>
      <c r="AV692" s="151"/>
      <c r="AW692" s="151"/>
      <c r="AX692" s="151"/>
      <c r="AY692" s="151"/>
      <c r="AZ692" s="151"/>
      <c r="BA692" s="184" t="str">
        <f>C692</f>
        <v>2.NP - 1. patro, popis prvku a návrh na jeho opravu nebo restaurování viz D1.1.9 Tabulky truhlářských prvků</v>
      </c>
      <c r="BB692" s="151"/>
      <c r="BC692" s="151"/>
      <c r="BD692" s="151"/>
      <c r="BE692" s="151"/>
      <c r="BF692" s="151"/>
      <c r="BG692" s="151"/>
      <c r="BH692" s="151"/>
    </row>
    <row r="693" spans="1:60" outlineLevel="1" x14ac:dyDescent="0.25">
      <c r="A693" s="158"/>
      <c r="B693" s="159"/>
      <c r="C693" s="192" t="s">
        <v>204</v>
      </c>
      <c r="D693" s="161"/>
      <c r="E693" s="162"/>
      <c r="F693" s="163"/>
      <c r="G693" s="163"/>
      <c r="H693" s="160"/>
      <c r="I693" s="160"/>
      <c r="J693" s="160"/>
      <c r="K693" s="160"/>
      <c r="L693" s="160"/>
      <c r="M693" s="160"/>
      <c r="N693" s="160"/>
      <c r="O693" s="160"/>
      <c r="P693" s="160"/>
      <c r="Q693" s="160"/>
      <c r="R693" s="160"/>
      <c r="S693" s="160"/>
      <c r="T693" s="160"/>
      <c r="U693" s="160"/>
      <c r="V693" s="160"/>
      <c r="W693" s="160"/>
      <c r="X693" s="160"/>
      <c r="Y693" s="151"/>
      <c r="Z693" s="151"/>
      <c r="AA693" s="151"/>
      <c r="AB693" s="151"/>
      <c r="AC693" s="151"/>
      <c r="AD693" s="151"/>
      <c r="AE693" s="151"/>
      <c r="AF693" s="151"/>
      <c r="AG693" s="151" t="s">
        <v>190</v>
      </c>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row>
    <row r="694" spans="1:60" outlineLevel="1" x14ac:dyDescent="0.25">
      <c r="A694" s="158"/>
      <c r="B694" s="159"/>
      <c r="C694" s="271" t="s">
        <v>1296</v>
      </c>
      <c r="D694" s="272"/>
      <c r="E694" s="272"/>
      <c r="F694" s="272"/>
      <c r="G694" s="272"/>
      <c r="H694" s="160"/>
      <c r="I694" s="160"/>
      <c r="J694" s="160"/>
      <c r="K694" s="160"/>
      <c r="L694" s="160"/>
      <c r="M694" s="160"/>
      <c r="N694" s="160"/>
      <c r="O694" s="160"/>
      <c r="P694" s="160"/>
      <c r="Q694" s="160"/>
      <c r="R694" s="160"/>
      <c r="S694" s="160"/>
      <c r="T694" s="160"/>
      <c r="U694" s="160"/>
      <c r="V694" s="160"/>
      <c r="W694" s="160"/>
      <c r="X694" s="160"/>
      <c r="Y694" s="151"/>
      <c r="Z694" s="151"/>
      <c r="AA694" s="151"/>
      <c r="AB694" s="151"/>
      <c r="AC694" s="151"/>
      <c r="AD694" s="151"/>
      <c r="AE694" s="151"/>
      <c r="AF694" s="151"/>
      <c r="AG694" s="151" t="s">
        <v>190</v>
      </c>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row>
    <row r="695" spans="1:60" outlineLevel="1" x14ac:dyDescent="0.25">
      <c r="A695" s="158"/>
      <c r="B695" s="159"/>
      <c r="C695" s="271" t="s">
        <v>1297</v>
      </c>
      <c r="D695" s="272"/>
      <c r="E695" s="272"/>
      <c r="F695" s="272"/>
      <c r="G695" s="272"/>
      <c r="H695" s="160"/>
      <c r="I695" s="160"/>
      <c r="J695" s="160"/>
      <c r="K695" s="160"/>
      <c r="L695" s="160"/>
      <c r="M695" s="160"/>
      <c r="N695" s="160"/>
      <c r="O695" s="160"/>
      <c r="P695" s="160"/>
      <c r="Q695" s="160"/>
      <c r="R695" s="160"/>
      <c r="S695" s="160"/>
      <c r="T695" s="160"/>
      <c r="U695" s="160"/>
      <c r="V695" s="160"/>
      <c r="W695" s="160"/>
      <c r="X695" s="160"/>
      <c r="Y695" s="151"/>
      <c r="Z695" s="151"/>
      <c r="AA695" s="151"/>
      <c r="AB695" s="151"/>
      <c r="AC695" s="151"/>
      <c r="AD695" s="151"/>
      <c r="AE695" s="151"/>
      <c r="AF695" s="151"/>
      <c r="AG695" s="151" t="s">
        <v>190</v>
      </c>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row>
    <row r="696" spans="1:60" outlineLevel="1" x14ac:dyDescent="0.25">
      <c r="A696" s="158"/>
      <c r="B696" s="159"/>
      <c r="C696" s="271" t="s">
        <v>973</v>
      </c>
      <c r="D696" s="272"/>
      <c r="E696" s="272"/>
      <c r="F696" s="272"/>
      <c r="G696" s="272"/>
      <c r="H696" s="160"/>
      <c r="I696" s="160"/>
      <c r="J696" s="160"/>
      <c r="K696" s="160"/>
      <c r="L696" s="160"/>
      <c r="M696" s="160"/>
      <c r="N696" s="160"/>
      <c r="O696" s="160"/>
      <c r="P696" s="160"/>
      <c r="Q696" s="160"/>
      <c r="R696" s="160"/>
      <c r="S696" s="160"/>
      <c r="T696" s="160"/>
      <c r="U696" s="160"/>
      <c r="V696" s="160"/>
      <c r="W696" s="160"/>
      <c r="X696" s="160"/>
      <c r="Y696" s="151"/>
      <c r="Z696" s="151"/>
      <c r="AA696" s="151"/>
      <c r="AB696" s="151"/>
      <c r="AC696" s="151"/>
      <c r="AD696" s="151"/>
      <c r="AE696" s="151"/>
      <c r="AF696" s="151"/>
      <c r="AG696" s="151" t="s">
        <v>190</v>
      </c>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row>
    <row r="697" spans="1:60" outlineLevel="1" x14ac:dyDescent="0.25">
      <c r="A697" s="158"/>
      <c r="B697" s="159"/>
      <c r="C697" s="271" t="s">
        <v>771</v>
      </c>
      <c r="D697" s="272"/>
      <c r="E697" s="272"/>
      <c r="F697" s="272"/>
      <c r="G697" s="272"/>
      <c r="H697" s="160"/>
      <c r="I697" s="160"/>
      <c r="J697" s="160"/>
      <c r="K697" s="160"/>
      <c r="L697" s="160"/>
      <c r="M697" s="160"/>
      <c r="N697" s="160"/>
      <c r="O697" s="160"/>
      <c r="P697" s="160"/>
      <c r="Q697" s="160"/>
      <c r="R697" s="160"/>
      <c r="S697" s="160"/>
      <c r="T697" s="160"/>
      <c r="U697" s="160"/>
      <c r="V697" s="160"/>
      <c r="W697" s="160"/>
      <c r="X697" s="160"/>
      <c r="Y697" s="151"/>
      <c r="Z697" s="151"/>
      <c r="AA697" s="151"/>
      <c r="AB697" s="151"/>
      <c r="AC697" s="151"/>
      <c r="AD697" s="151"/>
      <c r="AE697" s="151"/>
      <c r="AF697" s="151"/>
      <c r="AG697" s="151" t="s">
        <v>190</v>
      </c>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row>
    <row r="698" spans="1:60" outlineLevel="1" x14ac:dyDescent="0.25">
      <c r="A698" s="158"/>
      <c r="B698" s="159"/>
      <c r="C698" s="192" t="s">
        <v>204</v>
      </c>
      <c r="D698" s="161"/>
      <c r="E698" s="162"/>
      <c r="F698" s="163"/>
      <c r="G698" s="163"/>
      <c r="H698" s="160"/>
      <c r="I698" s="160"/>
      <c r="J698" s="160"/>
      <c r="K698" s="160"/>
      <c r="L698" s="160"/>
      <c r="M698" s="160"/>
      <c r="N698" s="160"/>
      <c r="O698" s="160"/>
      <c r="P698" s="160"/>
      <c r="Q698" s="160"/>
      <c r="R698" s="160"/>
      <c r="S698" s="160"/>
      <c r="T698" s="160"/>
      <c r="U698" s="160"/>
      <c r="V698" s="160"/>
      <c r="W698" s="160"/>
      <c r="X698" s="160"/>
      <c r="Y698" s="151"/>
      <c r="Z698" s="151"/>
      <c r="AA698" s="151"/>
      <c r="AB698" s="151"/>
      <c r="AC698" s="151"/>
      <c r="AD698" s="151"/>
      <c r="AE698" s="151"/>
      <c r="AF698" s="151"/>
      <c r="AG698" s="151" t="s">
        <v>190</v>
      </c>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row>
    <row r="699" spans="1:60" outlineLevel="1" x14ac:dyDescent="0.25">
      <c r="A699" s="158"/>
      <c r="B699" s="159"/>
      <c r="C699" s="271" t="s">
        <v>802</v>
      </c>
      <c r="D699" s="272"/>
      <c r="E699" s="272"/>
      <c r="F699" s="272"/>
      <c r="G699" s="272"/>
      <c r="H699" s="160"/>
      <c r="I699" s="160"/>
      <c r="J699" s="160"/>
      <c r="K699" s="160"/>
      <c r="L699" s="160"/>
      <c r="M699" s="160"/>
      <c r="N699" s="160"/>
      <c r="O699" s="160"/>
      <c r="P699" s="160"/>
      <c r="Q699" s="160"/>
      <c r="R699" s="160"/>
      <c r="S699" s="160"/>
      <c r="T699" s="160"/>
      <c r="U699" s="160"/>
      <c r="V699" s="160"/>
      <c r="W699" s="160"/>
      <c r="X699" s="160"/>
      <c r="Y699" s="151"/>
      <c r="Z699" s="151"/>
      <c r="AA699" s="151"/>
      <c r="AB699" s="151"/>
      <c r="AC699" s="151"/>
      <c r="AD699" s="151"/>
      <c r="AE699" s="151"/>
      <c r="AF699" s="151"/>
      <c r="AG699" s="151" t="s">
        <v>190</v>
      </c>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row>
    <row r="700" spans="1:60" ht="21" outlineLevel="1" x14ac:dyDescent="0.25">
      <c r="A700" s="158"/>
      <c r="B700" s="159"/>
      <c r="C700" s="271" t="s">
        <v>1298</v>
      </c>
      <c r="D700" s="272"/>
      <c r="E700" s="272"/>
      <c r="F700" s="272"/>
      <c r="G700" s="272"/>
      <c r="H700" s="160"/>
      <c r="I700" s="160"/>
      <c r="J700" s="160"/>
      <c r="K700" s="160"/>
      <c r="L700" s="160"/>
      <c r="M700" s="160"/>
      <c r="N700" s="160"/>
      <c r="O700" s="160"/>
      <c r="P700" s="160"/>
      <c r="Q700" s="160"/>
      <c r="R700" s="160"/>
      <c r="S700" s="160"/>
      <c r="T700" s="160"/>
      <c r="U700" s="160"/>
      <c r="V700" s="160"/>
      <c r="W700" s="160"/>
      <c r="X700" s="160"/>
      <c r="Y700" s="151"/>
      <c r="Z700" s="151"/>
      <c r="AA700" s="151"/>
      <c r="AB700" s="151"/>
      <c r="AC700" s="151"/>
      <c r="AD700" s="151"/>
      <c r="AE700" s="151"/>
      <c r="AF700" s="151"/>
      <c r="AG700" s="151" t="s">
        <v>190</v>
      </c>
      <c r="AH700" s="151"/>
      <c r="AI700" s="151"/>
      <c r="AJ700" s="151"/>
      <c r="AK700" s="151"/>
      <c r="AL700" s="151"/>
      <c r="AM700" s="151"/>
      <c r="AN700" s="151"/>
      <c r="AO700" s="151"/>
      <c r="AP700" s="151"/>
      <c r="AQ700" s="151"/>
      <c r="AR700" s="151"/>
      <c r="AS700" s="151"/>
      <c r="AT700" s="151"/>
      <c r="AU700" s="151"/>
      <c r="AV700" s="151"/>
      <c r="AW700" s="151"/>
      <c r="AX700" s="151"/>
      <c r="AY700" s="151"/>
      <c r="AZ700" s="151"/>
      <c r="BA700" s="184" t="str">
        <f>C700</f>
        <v>Jednoduché jednokřídlé čtyřtabulkové okno s jednou svislou a jednou vodorovnou příčkou, dovnitř otevíravé, vsazené do kamenného ostění. Dva novodobé okenní závěsy, zajištění jedním kovaným obrtlíkem s protikusem na křídle. Povrchová úprava: černý krycí nátěr.</v>
      </c>
      <c r="BB700" s="151"/>
      <c r="BC700" s="151"/>
      <c r="BD700" s="151"/>
      <c r="BE700" s="151"/>
      <c r="BF700" s="151"/>
      <c r="BG700" s="151"/>
      <c r="BH700" s="151"/>
    </row>
    <row r="701" spans="1:60" outlineLevel="1" x14ac:dyDescent="0.25">
      <c r="A701" s="158"/>
      <c r="B701" s="159"/>
      <c r="C701" s="271" t="s">
        <v>913</v>
      </c>
      <c r="D701" s="272"/>
      <c r="E701" s="272"/>
      <c r="F701" s="272"/>
      <c r="G701" s="272"/>
      <c r="H701" s="160"/>
      <c r="I701" s="160"/>
      <c r="J701" s="160"/>
      <c r="K701" s="160"/>
      <c r="L701" s="160"/>
      <c r="M701" s="160"/>
      <c r="N701" s="160"/>
      <c r="O701" s="160"/>
      <c r="P701" s="160"/>
      <c r="Q701" s="160"/>
      <c r="R701" s="160"/>
      <c r="S701" s="160"/>
      <c r="T701" s="160"/>
      <c r="U701" s="160"/>
      <c r="V701" s="160"/>
      <c r="W701" s="160"/>
      <c r="X701" s="160"/>
      <c r="Y701" s="151"/>
      <c r="Z701" s="151"/>
      <c r="AA701" s="151"/>
      <c r="AB701" s="151"/>
      <c r="AC701" s="151"/>
      <c r="AD701" s="151"/>
      <c r="AE701" s="151"/>
      <c r="AF701" s="151"/>
      <c r="AG701" s="151" t="s">
        <v>190</v>
      </c>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row>
    <row r="702" spans="1:60" outlineLevel="1" x14ac:dyDescent="0.25">
      <c r="A702" s="158"/>
      <c r="B702" s="159"/>
      <c r="C702" s="271" t="s">
        <v>1299</v>
      </c>
      <c r="D702" s="272"/>
      <c r="E702" s="272"/>
      <c r="F702" s="272"/>
      <c r="G702" s="272"/>
      <c r="H702" s="160"/>
      <c r="I702" s="160"/>
      <c r="J702" s="160"/>
      <c r="K702" s="160"/>
      <c r="L702" s="160"/>
      <c r="M702" s="160"/>
      <c r="N702" s="160"/>
      <c r="O702" s="160"/>
      <c r="P702" s="160"/>
      <c r="Q702" s="160"/>
      <c r="R702" s="160"/>
      <c r="S702" s="160"/>
      <c r="T702" s="160"/>
      <c r="U702" s="160"/>
      <c r="V702" s="160"/>
      <c r="W702" s="160"/>
      <c r="X702" s="160"/>
      <c r="Y702" s="151"/>
      <c r="Z702" s="151"/>
      <c r="AA702" s="151"/>
      <c r="AB702" s="151"/>
      <c r="AC702" s="151"/>
      <c r="AD702" s="151"/>
      <c r="AE702" s="151"/>
      <c r="AF702" s="151"/>
      <c r="AG702" s="151" t="s">
        <v>190</v>
      </c>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row>
    <row r="703" spans="1:60" outlineLevel="1" x14ac:dyDescent="0.25">
      <c r="A703" s="158"/>
      <c r="B703" s="159"/>
      <c r="C703" s="192" t="s">
        <v>204</v>
      </c>
      <c r="D703" s="161"/>
      <c r="E703" s="162"/>
      <c r="F703" s="163"/>
      <c r="G703" s="163"/>
      <c r="H703" s="160"/>
      <c r="I703" s="160"/>
      <c r="J703" s="160"/>
      <c r="K703" s="160"/>
      <c r="L703" s="160"/>
      <c r="M703" s="160"/>
      <c r="N703" s="160"/>
      <c r="O703" s="160"/>
      <c r="P703" s="160"/>
      <c r="Q703" s="160"/>
      <c r="R703" s="160"/>
      <c r="S703" s="160"/>
      <c r="T703" s="160"/>
      <c r="U703" s="160"/>
      <c r="V703" s="160"/>
      <c r="W703" s="160"/>
      <c r="X703" s="160"/>
      <c r="Y703" s="151"/>
      <c r="Z703" s="151"/>
      <c r="AA703" s="151"/>
      <c r="AB703" s="151"/>
      <c r="AC703" s="151"/>
      <c r="AD703" s="151"/>
      <c r="AE703" s="151"/>
      <c r="AF703" s="151"/>
      <c r="AG703" s="151" t="s">
        <v>190</v>
      </c>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row>
    <row r="704" spans="1:60" outlineLevel="1" x14ac:dyDescent="0.25">
      <c r="A704" s="158"/>
      <c r="B704" s="159"/>
      <c r="C704" s="271" t="s">
        <v>317</v>
      </c>
      <c r="D704" s="272"/>
      <c r="E704" s="272"/>
      <c r="F704" s="272"/>
      <c r="G704" s="272"/>
      <c r="H704" s="160"/>
      <c r="I704" s="160"/>
      <c r="J704" s="160"/>
      <c r="K704" s="160"/>
      <c r="L704" s="160"/>
      <c r="M704" s="160"/>
      <c r="N704" s="160"/>
      <c r="O704" s="160"/>
      <c r="P704" s="160"/>
      <c r="Q704" s="160"/>
      <c r="R704" s="160"/>
      <c r="S704" s="160"/>
      <c r="T704" s="160"/>
      <c r="U704" s="160"/>
      <c r="V704" s="160"/>
      <c r="W704" s="160"/>
      <c r="X704" s="160"/>
      <c r="Y704" s="151"/>
      <c r="Z704" s="151"/>
      <c r="AA704" s="151"/>
      <c r="AB704" s="151"/>
      <c r="AC704" s="151"/>
      <c r="AD704" s="151"/>
      <c r="AE704" s="151"/>
      <c r="AF704" s="151"/>
      <c r="AG704" s="151" t="s">
        <v>190</v>
      </c>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row>
    <row r="705" spans="1:60" outlineLevel="1" x14ac:dyDescent="0.25">
      <c r="A705" s="158"/>
      <c r="B705" s="159"/>
      <c r="C705" s="271" t="s">
        <v>953</v>
      </c>
      <c r="D705" s="272"/>
      <c r="E705" s="272"/>
      <c r="F705" s="272"/>
      <c r="G705" s="272"/>
      <c r="H705" s="160"/>
      <c r="I705" s="160"/>
      <c r="J705" s="160"/>
      <c r="K705" s="160"/>
      <c r="L705" s="160"/>
      <c r="M705" s="160"/>
      <c r="N705" s="160"/>
      <c r="O705" s="160"/>
      <c r="P705" s="160"/>
      <c r="Q705" s="160"/>
      <c r="R705" s="160"/>
      <c r="S705" s="160"/>
      <c r="T705" s="160"/>
      <c r="U705" s="160"/>
      <c r="V705" s="160"/>
      <c r="W705" s="160"/>
      <c r="X705" s="160"/>
      <c r="Y705" s="151"/>
      <c r="Z705" s="151"/>
      <c r="AA705" s="151"/>
      <c r="AB705" s="151"/>
      <c r="AC705" s="151"/>
      <c r="AD705" s="151"/>
      <c r="AE705" s="151"/>
      <c r="AF705" s="151"/>
      <c r="AG705" s="151" t="s">
        <v>190</v>
      </c>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row>
    <row r="706" spans="1:60" outlineLevel="1" x14ac:dyDescent="0.25">
      <c r="A706" s="158"/>
      <c r="B706" s="159"/>
      <c r="C706" s="271" t="s">
        <v>717</v>
      </c>
      <c r="D706" s="272"/>
      <c r="E706" s="272"/>
      <c r="F706" s="272"/>
      <c r="G706" s="272"/>
      <c r="H706" s="160"/>
      <c r="I706" s="160"/>
      <c r="J706" s="160"/>
      <c r="K706" s="160"/>
      <c r="L706" s="160"/>
      <c r="M706" s="160"/>
      <c r="N706" s="160"/>
      <c r="O706" s="160"/>
      <c r="P706" s="160"/>
      <c r="Q706" s="160"/>
      <c r="R706" s="160"/>
      <c r="S706" s="160"/>
      <c r="T706" s="160"/>
      <c r="U706" s="160"/>
      <c r="V706" s="160"/>
      <c r="W706" s="160"/>
      <c r="X706" s="160"/>
      <c r="Y706" s="151"/>
      <c r="Z706" s="151"/>
      <c r="AA706" s="151"/>
      <c r="AB706" s="151"/>
      <c r="AC706" s="151"/>
      <c r="AD706" s="151"/>
      <c r="AE706" s="151"/>
      <c r="AF706" s="151"/>
      <c r="AG706" s="151" t="s">
        <v>190</v>
      </c>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row>
    <row r="707" spans="1:60" outlineLevel="1" x14ac:dyDescent="0.25">
      <c r="A707" s="177">
        <v>79</v>
      </c>
      <c r="B707" s="178" t="s">
        <v>1300</v>
      </c>
      <c r="C707" s="187" t="s">
        <v>1301</v>
      </c>
      <c r="D707" s="179" t="s">
        <v>255</v>
      </c>
      <c r="E707" s="180">
        <v>1</v>
      </c>
      <c r="F707" s="181">
        <v>88488</v>
      </c>
      <c r="G707" s="182">
        <f>ROUND(E707*F707,2)</f>
        <v>88488</v>
      </c>
      <c r="H707" s="181"/>
      <c r="I707" s="182">
        <f>ROUND(E707*H707,2)</f>
        <v>0</v>
      </c>
      <c r="J707" s="181"/>
      <c r="K707" s="182">
        <f>ROUND(E707*J707,2)</f>
        <v>0</v>
      </c>
      <c r="L707" s="182">
        <v>21</v>
      </c>
      <c r="M707" s="182">
        <f>G707*(1+L707/100)</f>
        <v>107070.48</v>
      </c>
      <c r="N707" s="182">
        <v>5.0000000000000001E-3</v>
      </c>
      <c r="O707" s="182">
        <f>ROUND(E707*N707,2)</f>
        <v>0.01</v>
      </c>
      <c r="P707" s="182">
        <v>0</v>
      </c>
      <c r="Q707" s="182">
        <f>ROUND(E707*P707,2)</f>
        <v>0</v>
      </c>
      <c r="R707" s="182"/>
      <c r="S707" s="182" t="s">
        <v>277</v>
      </c>
      <c r="T707" s="183" t="s">
        <v>186</v>
      </c>
      <c r="U707" s="160">
        <v>0</v>
      </c>
      <c r="V707" s="160">
        <f>ROUND(E707*U707,2)</f>
        <v>0</v>
      </c>
      <c r="W707" s="160"/>
      <c r="X707" s="160" t="s">
        <v>310</v>
      </c>
      <c r="Y707" s="151"/>
      <c r="Z707" s="151"/>
      <c r="AA707" s="151"/>
      <c r="AB707" s="151"/>
      <c r="AC707" s="151"/>
      <c r="AD707" s="151"/>
      <c r="AE707" s="151"/>
      <c r="AF707" s="151"/>
      <c r="AG707" s="151" t="s">
        <v>311</v>
      </c>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row>
    <row r="708" spans="1:60" outlineLevel="1" x14ac:dyDescent="0.25">
      <c r="A708" s="158"/>
      <c r="B708" s="159"/>
      <c r="C708" s="260" t="s">
        <v>1274</v>
      </c>
      <c r="D708" s="261"/>
      <c r="E708" s="261"/>
      <c r="F708" s="261"/>
      <c r="G708" s="261"/>
      <c r="H708" s="160"/>
      <c r="I708" s="160"/>
      <c r="J708" s="160"/>
      <c r="K708" s="160"/>
      <c r="L708" s="160"/>
      <c r="M708" s="160"/>
      <c r="N708" s="160"/>
      <c r="O708" s="160"/>
      <c r="P708" s="160"/>
      <c r="Q708" s="160"/>
      <c r="R708" s="160"/>
      <c r="S708" s="160"/>
      <c r="T708" s="160"/>
      <c r="U708" s="160"/>
      <c r="V708" s="160"/>
      <c r="W708" s="160"/>
      <c r="X708" s="160"/>
      <c r="Y708" s="151"/>
      <c r="Z708" s="151"/>
      <c r="AA708" s="151"/>
      <c r="AB708" s="151"/>
      <c r="AC708" s="151"/>
      <c r="AD708" s="151"/>
      <c r="AE708" s="151"/>
      <c r="AF708" s="151"/>
      <c r="AG708" s="151" t="s">
        <v>190</v>
      </c>
      <c r="AH708" s="151"/>
      <c r="AI708" s="151"/>
      <c r="AJ708" s="151"/>
      <c r="AK708" s="151"/>
      <c r="AL708" s="151"/>
      <c r="AM708" s="151"/>
      <c r="AN708" s="151"/>
      <c r="AO708" s="151"/>
      <c r="AP708" s="151"/>
      <c r="AQ708" s="151"/>
      <c r="AR708" s="151"/>
      <c r="AS708" s="151"/>
      <c r="AT708" s="151"/>
      <c r="AU708" s="151"/>
      <c r="AV708" s="151"/>
      <c r="AW708" s="151"/>
      <c r="AX708" s="151"/>
      <c r="AY708" s="151"/>
      <c r="AZ708" s="151"/>
      <c r="BA708" s="184" t="str">
        <f>C708</f>
        <v>2.NP - 1. patro, popis prvku a návrh na jeho opravu nebo restaurování viz D1.1.9 Tabulky truhlářských prvků</v>
      </c>
      <c r="BB708" s="151"/>
      <c r="BC708" s="151"/>
      <c r="BD708" s="151"/>
      <c r="BE708" s="151"/>
      <c r="BF708" s="151"/>
      <c r="BG708" s="151"/>
      <c r="BH708" s="151"/>
    </row>
    <row r="709" spans="1:60" outlineLevel="1" x14ac:dyDescent="0.25">
      <c r="A709" s="158"/>
      <c r="B709" s="159"/>
      <c r="C709" s="192" t="s">
        <v>204</v>
      </c>
      <c r="D709" s="161"/>
      <c r="E709" s="162"/>
      <c r="F709" s="163"/>
      <c r="G709" s="163"/>
      <c r="H709" s="160"/>
      <c r="I709" s="160"/>
      <c r="J709" s="160"/>
      <c r="K709" s="160"/>
      <c r="L709" s="160"/>
      <c r="M709" s="160"/>
      <c r="N709" s="160"/>
      <c r="O709" s="160"/>
      <c r="P709" s="160"/>
      <c r="Q709" s="160"/>
      <c r="R709" s="160"/>
      <c r="S709" s="160"/>
      <c r="T709" s="160"/>
      <c r="U709" s="160"/>
      <c r="V709" s="160"/>
      <c r="W709" s="160"/>
      <c r="X709" s="160"/>
      <c r="Y709" s="151"/>
      <c r="Z709" s="151"/>
      <c r="AA709" s="151"/>
      <c r="AB709" s="151"/>
      <c r="AC709" s="151"/>
      <c r="AD709" s="151"/>
      <c r="AE709" s="151"/>
      <c r="AF709" s="151"/>
      <c r="AG709" s="151" t="s">
        <v>190</v>
      </c>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row>
    <row r="710" spans="1:60" outlineLevel="1" x14ac:dyDescent="0.25">
      <c r="A710" s="158"/>
      <c r="B710" s="159"/>
      <c r="C710" s="271" t="s">
        <v>1301</v>
      </c>
      <c r="D710" s="272"/>
      <c r="E710" s="272"/>
      <c r="F710" s="272"/>
      <c r="G710" s="272"/>
      <c r="H710" s="160"/>
      <c r="I710" s="160"/>
      <c r="J710" s="160"/>
      <c r="K710" s="160"/>
      <c r="L710" s="160"/>
      <c r="M710" s="160"/>
      <c r="N710" s="160"/>
      <c r="O710" s="160"/>
      <c r="P710" s="160"/>
      <c r="Q710" s="160"/>
      <c r="R710" s="160"/>
      <c r="S710" s="160"/>
      <c r="T710" s="160"/>
      <c r="U710" s="160"/>
      <c r="V710" s="160"/>
      <c r="W710" s="160"/>
      <c r="X710" s="160"/>
      <c r="Y710" s="151"/>
      <c r="Z710" s="151"/>
      <c r="AA710" s="151"/>
      <c r="AB710" s="151"/>
      <c r="AC710" s="151"/>
      <c r="AD710" s="151"/>
      <c r="AE710" s="151"/>
      <c r="AF710" s="151"/>
      <c r="AG710" s="151" t="s">
        <v>190</v>
      </c>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row>
    <row r="711" spans="1:60" outlineLevel="1" x14ac:dyDescent="0.25">
      <c r="A711" s="158"/>
      <c r="B711" s="159"/>
      <c r="C711" s="271" t="s">
        <v>1302</v>
      </c>
      <c r="D711" s="272"/>
      <c r="E711" s="272"/>
      <c r="F711" s="272"/>
      <c r="G711" s="272"/>
      <c r="H711" s="160"/>
      <c r="I711" s="160"/>
      <c r="J711" s="160"/>
      <c r="K711" s="160"/>
      <c r="L711" s="160"/>
      <c r="M711" s="160"/>
      <c r="N711" s="160"/>
      <c r="O711" s="160"/>
      <c r="P711" s="160"/>
      <c r="Q711" s="160"/>
      <c r="R711" s="160"/>
      <c r="S711" s="160"/>
      <c r="T711" s="160"/>
      <c r="U711" s="160"/>
      <c r="V711" s="160"/>
      <c r="W711" s="160"/>
      <c r="X711" s="160"/>
      <c r="Y711" s="151"/>
      <c r="Z711" s="151"/>
      <c r="AA711" s="151"/>
      <c r="AB711" s="151"/>
      <c r="AC711" s="151"/>
      <c r="AD711" s="151"/>
      <c r="AE711" s="151"/>
      <c r="AF711" s="151"/>
      <c r="AG711" s="151" t="s">
        <v>190</v>
      </c>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row>
    <row r="712" spans="1:60" outlineLevel="1" x14ac:dyDescent="0.25">
      <c r="A712" s="158"/>
      <c r="B712" s="159"/>
      <c r="C712" s="271" t="s">
        <v>1303</v>
      </c>
      <c r="D712" s="272"/>
      <c r="E712" s="272"/>
      <c r="F712" s="272"/>
      <c r="G712" s="272"/>
      <c r="H712" s="160"/>
      <c r="I712" s="160"/>
      <c r="J712" s="160"/>
      <c r="K712" s="160"/>
      <c r="L712" s="160"/>
      <c r="M712" s="160"/>
      <c r="N712" s="160"/>
      <c r="O712" s="160"/>
      <c r="P712" s="160"/>
      <c r="Q712" s="160"/>
      <c r="R712" s="160"/>
      <c r="S712" s="160"/>
      <c r="T712" s="160"/>
      <c r="U712" s="160"/>
      <c r="V712" s="160"/>
      <c r="W712" s="160"/>
      <c r="X712" s="160"/>
      <c r="Y712" s="151"/>
      <c r="Z712" s="151"/>
      <c r="AA712" s="151"/>
      <c r="AB712" s="151"/>
      <c r="AC712" s="151"/>
      <c r="AD712" s="151"/>
      <c r="AE712" s="151"/>
      <c r="AF712" s="151"/>
      <c r="AG712" s="151" t="s">
        <v>190</v>
      </c>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row>
    <row r="713" spans="1:60" outlineLevel="1" x14ac:dyDescent="0.25">
      <c r="A713" s="158"/>
      <c r="B713" s="159"/>
      <c r="C713" s="271" t="s">
        <v>918</v>
      </c>
      <c r="D713" s="272"/>
      <c r="E713" s="272"/>
      <c r="F713" s="272"/>
      <c r="G713" s="272"/>
      <c r="H713" s="160"/>
      <c r="I713" s="160"/>
      <c r="J713" s="160"/>
      <c r="K713" s="160"/>
      <c r="L713" s="160"/>
      <c r="M713" s="160"/>
      <c r="N713" s="160"/>
      <c r="O713" s="160"/>
      <c r="P713" s="160"/>
      <c r="Q713" s="160"/>
      <c r="R713" s="160"/>
      <c r="S713" s="160"/>
      <c r="T713" s="160"/>
      <c r="U713" s="160"/>
      <c r="V713" s="160"/>
      <c r="W713" s="160"/>
      <c r="X713" s="160"/>
      <c r="Y713" s="151"/>
      <c r="Z713" s="151"/>
      <c r="AA713" s="151"/>
      <c r="AB713" s="151"/>
      <c r="AC713" s="151"/>
      <c r="AD713" s="151"/>
      <c r="AE713" s="151"/>
      <c r="AF713" s="151"/>
      <c r="AG713" s="151" t="s">
        <v>190</v>
      </c>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row>
    <row r="714" spans="1:60" outlineLevel="1" x14ac:dyDescent="0.25">
      <c r="A714" s="158"/>
      <c r="B714" s="159"/>
      <c r="C714" s="271" t="s">
        <v>911</v>
      </c>
      <c r="D714" s="272"/>
      <c r="E714" s="272"/>
      <c r="F714" s="272"/>
      <c r="G714" s="272"/>
      <c r="H714" s="160"/>
      <c r="I714" s="160"/>
      <c r="J714" s="160"/>
      <c r="K714" s="160"/>
      <c r="L714" s="160"/>
      <c r="M714" s="160"/>
      <c r="N714" s="160"/>
      <c r="O714" s="160"/>
      <c r="P714" s="160"/>
      <c r="Q714" s="160"/>
      <c r="R714" s="160"/>
      <c r="S714" s="160"/>
      <c r="T714" s="160"/>
      <c r="U714" s="160"/>
      <c r="V714" s="160"/>
      <c r="W714" s="160"/>
      <c r="X714" s="160"/>
      <c r="Y714" s="151"/>
      <c r="Z714" s="151"/>
      <c r="AA714" s="151"/>
      <c r="AB714" s="151"/>
      <c r="AC714" s="151"/>
      <c r="AD714" s="151"/>
      <c r="AE714" s="151"/>
      <c r="AF714" s="151"/>
      <c r="AG714" s="151" t="s">
        <v>190</v>
      </c>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row>
    <row r="715" spans="1:60" outlineLevel="1" x14ac:dyDescent="0.25">
      <c r="A715" s="158"/>
      <c r="B715" s="159"/>
      <c r="C715" s="192" t="s">
        <v>204</v>
      </c>
      <c r="D715" s="161"/>
      <c r="E715" s="162"/>
      <c r="F715" s="163"/>
      <c r="G715" s="163"/>
      <c r="H715" s="160"/>
      <c r="I715" s="160"/>
      <c r="J715" s="160"/>
      <c r="K715" s="160"/>
      <c r="L715" s="160"/>
      <c r="M715" s="160"/>
      <c r="N715" s="160"/>
      <c r="O715" s="160"/>
      <c r="P715" s="160"/>
      <c r="Q715" s="160"/>
      <c r="R715" s="160"/>
      <c r="S715" s="160"/>
      <c r="T715" s="160"/>
      <c r="U715" s="160"/>
      <c r="V715" s="160"/>
      <c r="W715" s="160"/>
      <c r="X715" s="160"/>
      <c r="Y715" s="151"/>
      <c r="Z715" s="151"/>
      <c r="AA715" s="151"/>
      <c r="AB715" s="151"/>
      <c r="AC715" s="151"/>
      <c r="AD715" s="151"/>
      <c r="AE715" s="151"/>
      <c r="AF715" s="151"/>
      <c r="AG715" s="151" t="s">
        <v>190</v>
      </c>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row>
    <row r="716" spans="1:60" outlineLevel="1" x14ac:dyDescent="0.25">
      <c r="A716" s="158"/>
      <c r="B716" s="159"/>
      <c r="C716" s="271" t="s">
        <v>802</v>
      </c>
      <c r="D716" s="272"/>
      <c r="E716" s="272"/>
      <c r="F716" s="272"/>
      <c r="G716" s="272"/>
      <c r="H716" s="160"/>
      <c r="I716" s="160"/>
      <c r="J716" s="160"/>
      <c r="K716" s="160"/>
      <c r="L716" s="160"/>
      <c r="M716" s="160"/>
      <c r="N716" s="160"/>
      <c r="O716" s="160"/>
      <c r="P716" s="160"/>
      <c r="Q716" s="160"/>
      <c r="R716" s="160"/>
      <c r="S716" s="160"/>
      <c r="T716" s="160"/>
      <c r="U716" s="160"/>
      <c r="V716" s="160"/>
      <c r="W716" s="160"/>
      <c r="X716" s="160"/>
      <c r="Y716" s="151"/>
      <c r="Z716" s="151"/>
      <c r="AA716" s="151"/>
      <c r="AB716" s="151"/>
      <c r="AC716" s="151"/>
      <c r="AD716" s="151"/>
      <c r="AE716" s="151"/>
      <c r="AF716" s="151"/>
      <c r="AG716" s="151" t="s">
        <v>190</v>
      </c>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row>
    <row r="717" spans="1:60" ht="21" outlineLevel="1" x14ac:dyDescent="0.25">
      <c r="A717" s="158"/>
      <c r="B717" s="159"/>
      <c r="C717" s="271" t="s">
        <v>1304</v>
      </c>
      <c r="D717" s="272"/>
      <c r="E717" s="272"/>
      <c r="F717" s="272"/>
      <c r="G717" s="272"/>
      <c r="H717" s="160"/>
      <c r="I717" s="160"/>
      <c r="J717" s="160"/>
      <c r="K717" s="160"/>
      <c r="L717" s="160"/>
      <c r="M717" s="160"/>
      <c r="N717" s="160"/>
      <c r="O717" s="160"/>
      <c r="P717" s="160"/>
      <c r="Q717" s="160"/>
      <c r="R717" s="160"/>
      <c r="S717" s="160"/>
      <c r="T717" s="160"/>
      <c r="U717" s="160"/>
      <c r="V717" s="160"/>
      <c r="W717" s="160"/>
      <c r="X717" s="160"/>
      <c r="Y717" s="151"/>
      <c r="Z717" s="151"/>
      <c r="AA717" s="151"/>
      <c r="AB717" s="151"/>
      <c r="AC717" s="151"/>
      <c r="AD717" s="151"/>
      <c r="AE717" s="151"/>
      <c r="AF717" s="151"/>
      <c r="AG717" s="151" t="s">
        <v>190</v>
      </c>
      <c r="AH717" s="151"/>
      <c r="AI717" s="151"/>
      <c r="AJ717" s="151"/>
      <c r="AK717" s="151"/>
      <c r="AL717" s="151"/>
      <c r="AM717" s="151"/>
      <c r="AN717" s="151"/>
      <c r="AO717" s="151"/>
      <c r="AP717" s="151"/>
      <c r="AQ717" s="151"/>
      <c r="AR717" s="151"/>
      <c r="AS717" s="151"/>
      <c r="AT717" s="151"/>
      <c r="AU717" s="151"/>
      <c r="AV717" s="151"/>
      <c r="AW717" s="151"/>
      <c r="AX717" s="151"/>
      <c r="AY717" s="151"/>
      <c r="AZ717" s="151"/>
      <c r="BA717" s="184" t="str">
        <f>C717</f>
        <v>Otevřené, schodnicové zalomené schodiště s prkennými stupni a mezipodestou, hranaté sloupky s jednoduchým madlem. Dřevo bez povrchové úpravy.</v>
      </c>
      <c r="BB717" s="151"/>
      <c r="BC717" s="151"/>
      <c r="BD717" s="151"/>
      <c r="BE717" s="151"/>
      <c r="BF717" s="151"/>
      <c r="BG717" s="151"/>
      <c r="BH717" s="151"/>
    </row>
    <row r="718" spans="1:60" outlineLevel="1" x14ac:dyDescent="0.25">
      <c r="A718" s="158"/>
      <c r="B718" s="159"/>
      <c r="C718" s="192" t="s">
        <v>204</v>
      </c>
      <c r="D718" s="161"/>
      <c r="E718" s="162"/>
      <c r="F718" s="163"/>
      <c r="G718" s="163"/>
      <c r="H718" s="160"/>
      <c r="I718" s="160"/>
      <c r="J718" s="160"/>
      <c r="K718" s="160"/>
      <c r="L718" s="160"/>
      <c r="M718" s="160"/>
      <c r="N718" s="160"/>
      <c r="O718" s="160"/>
      <c r="P718" s="160"/>
      <c r="Q718" s="160"/>
      <c r="R718" s="160"/>
      <c r="S718" s="160"/>
      <c r="T718" s="160"/>
      <c r="U718" s="160"/>
      <c r="V718" s="160"/>
      <c r="W718" s="160"/>
      <c r="X718" s="160"/>
      <c r="Y718" s="151"/>
      <c r="Z718" s="151"/>
      <c r="AA718" s="151"/>
      <c r="AB718" s="151"/>
      <c r="AC718" s="151"/>
      <c r="AD718" s="151"/>
      <c r="AE718" s="151"/>
      <c r="AF718" s="151"/>
      <c r="AG718" s="151" t="s">
        <v>190</v>
      </c>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row>
    <row r="719" spans="1:60" outlineLevel="1" x14ac:dyDescent="0.25">
      <c r="A719" s="158"/>
      <c r="B719" s="159"/>
      <c r="C719" s="271" t="s">
        <v>913</v>
      </c>
      <c r="D719" s="272"/>
      <c r="E719" s="272"/>
      <c r="F719" s="272"/>
      <c r="G719" s="272"/>
      <c r="H719" s="160"/>
      <c r="I719" s="160"/>
      <c r="J719" s="160"/>
      <c r="K719" s="160"/>
      <c r="L719" s="160"/>
      <c r="M719" s="160"/>
      <c r="N719" s="160"/>
      <c r="O719" s="160"/>
      <c r="P719" s="160"/>
      <c r="Q719" s="160"/>
      <c r="R719" s="160"/>
      <c r="S719" s="160"/>
      <c r="T719" s="160"/>
      <c r="U719" s="160"/>
      <c r="V719" s="160"/>
      <c r="W719" s="160"/>
      <c r="X719" s="160"/>
      <c r="Y719" s="151"/>
      <c r="Z719" s="151"/>
      <c r="AA719" s="151"/>
      <c r="AB719" s="151"/>
      <c r="AC719" s="151"/>
      <c r="AD719" s="151"/>
      <c r="AE719" s="151"/>
      <c r="AF719" s="151"/>
      <c r="AG719" s="151" t="s">
        <v>190</v>
      </c>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row>
    <row r="720" spans="1:60" outlineLevel="1" x14ac:dyDescent="0.25">
      <c r="A720" s="158"/>
      <c r="B720" s="159"/>
      <c r="C720" s="271" t="s">
        <v>1278</v>
      </c>
      <c r="D720" s="272"/>
      <c r="E720" s="272"/>
      <c r="F720" s="272"/>
      <c r="G720" s="272"/>
      <c r="H720" s="160"/>
      <c r="I720" s="160"/>
      <c r="J720" s="160"/>
      <c r="K720" s="160"/>
      <c r="L720" s="160"/>
      <c r="M720" s="160"/>
      <c r="N720" s="160"/>
      <c r="O720" s="160"/>
      <c r="P720" s="160"/>
      <c r="Q720" s="160"/>
      <c r="R720" s="160"/>
      <c r="S720" s="160"/>
      <c r="T720" s="160"/>
      <c r="U720" s="160"/>
      <c r="V720" s="160"/>
      <c r="W720" s="160"/>
      <c r="X720" s="160"/>
      <c r="Y720" s="151"/>
      <c r="Z720" s="151"/>
      <c r="AA720" s="151"/>
      <c r="AB720" s="151"/>
      <c r="AC720" s="151"/>
      <c r="AD720" s="151"/>
      <c r="AE720" s="151"/>
      <c r="AF720" s="151"/>
      <c r="AG720" s="151" t="s">
        <v>190</v>
      </c>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row>
    <row r="721" spans="1:60" outlineLevel="1" x14ac:dyDescent="0.25">
      <c r="A721" s="158"/>
      <c r="B721" s="159"/>
      <c r="C721" s="192" t="s">
        <v>204</v>
      </c>
      <c r="D721" s="161"/>
      <c r="E721" s="162"/>
      <c r="F721" s="163"/>
      <c r="G721" s="163"/>
      <c r="H721" s="160"/>
      <c r="I721" s="160"/>
      <c r="J721" s="160"/>
      <c r="K721" s="160"/>
      <c r="L721" s="160"/>
      <c r="M721" s="160"/>
      <c r="N721" s="160"/>
      <c r="O721" s="160"/>
      <c r="P721" s="160"/>
      <c r="Q721" s="160"/>
      <c r="R721" s="160"/>
      <c r="S721" s="160"/>
      <c r="T721" s="160"/>
      <c r="U721" s="160"/>
      <c r="V721" s="160"/>
      <c r="W721" s="160"/>
      <c r="X721" s="160"/>
      <c r="Y721" s="151"/>
      <c r="Z721" s="151"/>
      <c r="AA721" s="151"/>
      <c r="AB721" s="151"/>
      <c r="AC721" s="151"/>
      <c r="AD721" s="151"/>
      <c r="AE721" s="151"/>
      <c r="AF721" s="151"/>
      <c r="AG721" s="151" t="s">
        <v>190</v>
      </c>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row>
    <row r="722" spans="1:60" outlineLevel="1" x14ac:dyDescent="0.25">
      <c r="A722" s="158"/>
      <c r="B722" s="159"/>
      <c r="C722" s="271" t="s">
        <v>317</v>
      </c>
      <c r="D722" s="272"/>
      <c r="E722" s="272"/>
      <c r="F722" s="272"/>
      <c r="G722" s="272"/>
      <c r="H722" s="160"/>
      <c r="I722" s="160"/>
      <c r="J722" s="160"/>
      <c r="K722" s="160"/>
      <c r="L722" s="160"/>
      <c r="M722" s="160"/>
      <c r="N722" s="160"/>
      <c r="O722" s="160"/>
      <c r="P722" s="160"/>
      <c r="Q722" s="160"/>
      <c r="R722" s="160"/>
      <c r="S722" s="160"/>
      <c r="T722" s="160"/>
      <c r="U722" s="160"/>
      <c r="V722" s="160"/>
      <c r="W722" s="160"/>
      <c r="X722" s="160"/>
      <c r="Y722" s="151"/>
      <c r="Z722" s="151"/>
      <c r="AA722" s="151"/>
      <c r="AB722" s="151"/>
      <c r="AC722" s="151"/>
      <c r="AD722" s="151"/>
      <c r="AE722" s="151"/>
      <c r="AF722" s="151"/>
      <c r="AG722" s="151" t="s">
        <v>190</v>
      </c>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row>
    <row r="723" spans="1:60" outlineLevel="1" x14ac:dyDescent="0.25">
      <c r="A723" s="158"/>
      <c r="B723" s="159"/>
      <c r="C723" s="271" t="s">
        <v>921</v>
      </c>
      <c r="D723" s="272"/>
      <c r="E723" s="272"/>
      <c r="F723" s="272"/>
      <c r="G723" s="272"/>
      <c r="H723" s="160"/>
      <c r="I723" s="160"/>
      <c r="J723" s="160"/>
      <c r="K723" s="160"/>
      <c r="L723" s="160"/>
      <c r="M723" s="160"/>
      <c r="N723" s="160"/>
      <c r="O723" s="160"/>
      <c r="P723" s="160"/>
      <c r="Q723" s="160"/>
      <c r="R723" s="160"/>
      <c r="S723" s="160"/>
      <c r="T723" s="160"/>
      <c r="U723" s="160"/>
      <c r="V723" s="160"/>
      <c r="W723" s="160"/>
      <c r="X723" s="160"/>
      <c r="Y723" s="151"/>
      <c r="Z723" s="151"/>
      <c r="AA723" s="151"/>
      <c r="AB723" s="151"/>
      <c r="AC723" s="151"/>
      <c r="AD723" s="151"/>
      <c r="AE723" s="151"/>
      <c r="AF723" s="151"/>
      <c r="AG723" s="151" t="s">
        <v>190</v>
      </c>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row>
    <row r="724" spans="1:60" outlineLevel="1" x14ac:dyDescent="0.25">
      <c r="A724" s="158"/>
      <c r="B724" s="159"/>
      <c r="C724" s="271" t="s">
        <v>1305</v>
      </c>
      <c r="D724" s="272"/>
      <c r="E724" s="272"/>
      <c r="F724" s="272"/>
      <c r="G724" s="272"/>
      <c r="H724" s="160"/>
      <c r="I724" s="160"/>
      <c r="J724" s="160"/>
      <c r="K724" s="160"/>
      <c r="L724" s="160"/>
      <c r="M724" s="160"/>
      <c r="N724" s="160"/>
      <c r="O724" s="160"/>
      <c r="P724" s="160"/>
      <c r="Q724" s="160"/>
      <c r="R724" s="160"/>
      <c r="S724" s="160"/>
      <c r="T724" s="160"/>
      <c r="U724" s="160"/>
      <c r="V724" s="160"/>
      <c r="W724" s="160"/>
      <c r="X724" s="160"/>
      <c r="Y724" s="151"/>
      <c r="Z724" s="151"/>
      <c r="AA724" s="151"/>
      <c r="AB724" s="151"/>
      <c r="AC724" s="151"/>
      <c r="AD724" s="151"/>
      <c r="AE724" s="151"/>
      <c r="AF724" s="151"/>
      <c r="AG724" s="151" t="s">
        <v>190</v>
      </c>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row>
    <row r="725" spans="1:60" outlineLevel="1" x14ac:dyDescent="0.25">
      <c r="A725" s="158"/>
      <c r="B725" s="159"/>
      <c r="C725" s="271" t="s">
        <v>1306</v>
      </c>
      <c r="D725" s="272"/>
      <c r="E725" s="272"/>
      <c r="F725" s="272"/>
      <c r="G725" s="272"/>
      <c r="H725" s="160"/>
      <c r="I725" s="160"/>
      <c r="J725" s="160"/>
      <c r="K725" s="160"/>
      <c r="L725" s="160"/>
      <c r="M725" s="160"/>
      <c r="N725" s="160"/>
      <c r="O725" s="160"/>
      <c r="P725" s="160"/>
      <c r="Q725" s="160"/>
      <c r="R725" s="160"/>
      <c r="S725" s="160"/>
      <c r="T725" s="160"/>
      <c r="U725" s="160"/>
      <c r="V725" s="160"/>
      <c r="W725" s="160"/>
      <c r="X725" s="160"/>
      <c r="Y725" s="151"/>
      <c r="Z725" s="151"/>
      <c r="AA725" s="151"/>
      <c r="AB725" s="151"/>
      <c r="AC725" s="151"/>
      <c r="AD725" s="151"/>
      <c r="AE725" s="151"/>
      <c r="AF725" s="151"/>
      <c r="AG725" s="151" t="s">
        <v>190</v>
      </c>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row>
    <row r="726" spans="1:60" outlineLevel="1" x14ac:dyDescent="0.25">
      <c r="A726" s="158"/>
      <c r="B726" s="159"/>
      <c r="C726" s="271" t="s">
        <v>933</v>
      </c>
      <c r="D726" s="272"/>
      <c r="E726" s="272"/>
      <c r="F726" s="272"/>
      <c r="G726" s="272"/>
      <c r="H726" s="160"/>
      <c r="I726" s="160"/>
      <c r="J726" s="160"/>
      <c r="K726" s="160"/>
      <c r="L726" s="160"/>
      <c r="M726" s="160"/>
      <c r="N726" s="160"/>
      <c r="O726" s="160"/>
      <c r="P726" s="160"/>
      <c r="Q726" s="160"/>
      <c r="R726" s="160"/>
      <c r="S726" s="160"/>
      <c r="T726" s="160"/>
      <c r="U726" s="160"/>
      <c r="V726" s="160"/>
      <c r="W726" s="160"/>
      <c r="X726" s="160"/>
      <c r="Y726" s="151"/>
      <c r="Z726" s="151"/>
      <c r="AA726" s="151"/>
      <c r="AB726" s="151"/>
      <c r="AC726" s="151"/>
      <c r="AD726" s="151"/>
      <c r="AE726" s="151"/>
      <c r="AF726" s="151"/>
      <c r="AG726" s="151" t="s">
        <v>190</v>
      </c>
      <c r="AH726" s="151"/>
      <c r="AI726" s="151"/>
      <c r="AJ726" s="151"/>
      <c r="AK726" s="151"/>
      <c r="AL726" s="151"/>
      <c r="AM726" s="151"/>
      <c r="AN726" s="151"/>
      <c r="AO726" s="151"/>
      <c r="AP726" s="151"/>
      <c r="AQ726" s="151"/>
      <c r="AR726" s="151"/>
      <c r="AS726" s="151"/>
      <c r="AT726" s="151"/>
      <c r="AU726" s="151"/>
      <c r="AV726" s="151"/>
      <c r="AW726" s="151"/>
      <c r="AX726" s="151"/>
      <c r="AY726" s="151"/>
      <c r="AZ726" s="151"/>
      <c r="BA726" s="184" t="str">
        <f>C726</f>
        <v>V místech poškození sanace bezbarvým ochranným fungicidním prostředkem proti dřevokazným škůdcům a plísním</v>
      </c>
      <c r="BB726" s="151"/>
      <c r="BC726" s="151"/>
      <c r="BD726" s="151"/>
      <c r="BE726" s="151"/>
      <c r="BF726" s="151"/>
      <c r="BG726" s="151"/>
      <c r="BH726" s="151"/>
    </row>
    <row r="727" spans="1:60" outlineLevel="1" x14ac:dyDescent="0.25">
      <c r="A727" s="158"/>
      <c r="B727" s="159"/>
      <c r="C727" s="271" t="s">
        <v>923</v>
      </c>
      <c r="D727" s="272"/>
      <c r="E727" s="272"/>
      <c r="F727" s="272"/>
      <c r="G727" s="272"/>
      <c r="H727" s="160"/>
      <c r="I727" s="160"/>
      <c r="J727" s="160"/>
      <c r="K727" s="160"/>
      <c r="L727" s="160"/>
      <c r="M727" s="160"/>
      <c r="N727" s="160"/>
      <c r="O727" s="160"/>
      <c r="P727" s="160"/>
      <c r="Q727" s="160"/>
      <c r="R727" s="160"/>
      <c r="S727" s="160"/>
      <c r="T727" s="160"/>
      <c r="U727" s="160"/>
      <c r="V727" s="160"/>
      <c r="W727" s="160"/>
      <c r="X727" s="160"/>
      <c r="Y727" s="151"/>
      <c r="Z727" s="151"/>
      <c r="AA727" s="151"/>
      <c r="AB727" s="151"/>
      <c r="AC727" s="151"/>
      <c r="AD727" s="151"/>
      <c r="AE727" s="151"/>
      <c r="AF727" s="151"/>
      <c r="AG727" s="151" t="s">
        <v>190</v>
      </c>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row>
    <row r="728" spans="1:60" outlineLevel="1" x14ac:dyDescent="0.25">
      <c r="A728" s="158"/>
      <c r="B728" s="159"/>
      <c r="C728" s="271" t="s">
        <v>717</v>
      </c>
      <c r="D728" s="272"/>
      <c r="E728" s="272"/>
      <c r="F728" s="272"/>
      <c r="G728" s="272"/>
      <c r="H728" s="160"/>
      <c r="I728" s="160"/>
      <c r="J728" s="160"/>
      <c r="K728" s="160"/>
      <c r="L728" s="160"/>
      <c r="M728" s="160"/>
      <c r="N728" s="160"/>
      <c r="O728" s="160"/>
      <c r="P728" s="160"/>
      <c r="Q728" s="160"/>
      <c r="R728" s="160"/>
      <c r="S728" s="160"/>
      <c r="T728" s="160"/>
      <c r="U728" s="160"/>
      <c r="V728" s="160"/>
      <c r="W728" s="160"/>
      <c r="X728" s="160"/>
      <c r="Y728" s="151"/>
      <c r="Z728" s="151"/>
      <c r="AA728" s="151"/>
      <c r="AB728" s="151"/>
      <c r="AC728" s="151"/>
      <c r="AD728" s="151"/>
      <c r="AE728" s="151"/>
      <c r="AF728" s="151"/>
      <c r="AG728" s="151" t="s">
        <v>190</v>
      </c>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row>
    <row r="729" spans="1:60" outlineLevel="1" x14ac:dyDescent="0.25">
      <c r="A729" s="158"/>
      <c r="B729" s="159"/>
      <c r="C729" s="271" t="s">
        <v>722</v>
      </c>
      <c r="D729" s="272"/>
      <c r="E729" s="272"/>
      <c r="F729" s="272"/>
      <c r="G729" s="272"/>
      <c r="H729" s="160"/>
      <c r="I729" s="160"/>
      <c r="J729" s="160"/>
      <c r="K729" s="160"/>
      <c r="L729" s="160"/>
      <c r="M729" s="160"/>
      <c r="N729" s="160"/>
      <c r="O729" s="160"/>
      <c r="P729" s="160"/>
      <c r="Q729" s="160"/>
      <c r="R729" s="160"/>
      <c r="S729" s="160"/>
      <c r="T729" s="160"/>
      <c r="U729" s="160"/>
      <c r="V729" s="160"/>
      <c r="W729" s="160"/>
      <c r="X729" s="160"/>
      <c r="Y729" s="151"/>
      <c r="Z729" s="151"/>
      <c r="AA729" s="151"/>
      <c r="AB729" s="151"/>
      <c r="AC729" s="151"/>
      <c r="AD729" s="151"/>
      <c r="AE729" s="151"/>
      <c r="AF729" s="151"/>
      <c r="AG729" s="151" t="s">
        <v>190</v>
      </c>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row>
    <row r="730" spans="1:60" outlineLevel="1" x14ac:dyDescent="0.25">
      <c r="A730" s="158"/>
      <c r="B730" s="159"/>
      <c r="C730" s="192" t="s">
        <v>204</v>
      </c>
      <c r="D730" s="161"/>
      <c r="E730" s="162"/>
      <c r="F730" s="163"/>
      <c r="G730" s="163"/>
      <c r="H730" s="160"/>
      <c r="I730" s="160"/>
      <c r="J730" s="160"/>
      <c r="K730" s="160"/>
      <c r="L730" s="160"/>
      <c r="M730" s="160"/>
      <c r="N730" s="160"/>
      <c r="O730" s="160"/>
      <c r="P730" s="160"/>
      <c r="Q730" s="160"/>
      <c r="R730" s="160"/>
      <c r="S730" s="160"/>
      <c r="T730" s="160"/>
      <c r="U730" s="160"/>
      <c r="V730" s="160"/>
      <c r="W730" s="160"/>
      <c r="X730" s="160"/>
      <c r="Y730" s="151"/>
      <c r="Z730" s="151"/>
      <c r="AA730" s="151"/>
      <c r="AB730" s="151"/>
      <c r="AC730" s="151"/>
      <c r="AD730" s="151"/>
      <c r="AE730" s="151"/>
      <c r="AF730" s="151"/>
      <c r="AG730" s="151" t="s">
        <v>190</v>
      </c>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row>
    <row r="731" spans="1:60" outlineLevel="1" x14ac:dyDescent="0.25">
      <c r="A731" s="158"/>
      <c r="B731" s="159"/>
      <c r="C731" s="192" t="s">
        <v>204</v>
      </c>
      <c r="D731" s="161"/>
      <c r="E731" s="162"/>
      <c r="F731" s="163"/>
      <c r="G731" s="163"/>
      <c r="H731" s="160"/>
      <c r="I731" s="160"/>
      <c r="J731" s="160"/>
      <c r="K731" s="160"/>
      <c r="L731" s="160"/>
      <c r="M731" s="160"/>
      <c r="N731" s="160"/>
      <c r="O731" s="160"/>
      <c r="P731" s="160"/>
      <c r="Q731" s="160"/>
      <c r="R731" s="160"/>
      <c r="S731" s="160"/>
      <c r="T731" s="160"/>
      <c r="U731" s="160"/>
      <c r="V731" s="160"/>
      <c r="W731" s="160"/>
      <c r="X731" s="160"/>
      <c r="Y731" s="151"/>
      <c r="Z731" s="151"/>
      <c r="AA731" s="151"/>
      <c r="AB731" s="151"/>
      <c r="AC731" s="151"/>
      <c r="AD731" s="151"/>
      <c r="AE731" s="151"/>
      <c r="AF731" s="151"/>
      <c r="AG731" s="151" t="s">
        <v>190</v>
      </c>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row>
    <row r="732" spans="1:60" outlineLevel="1" x14ac:dyDescent="0.25">
      <c r="A732" s="158"/>
      <c r="B732" s="159"/>
      <c r="C732" s="271" t="s">
        <v>1307</v>
      </c>
      <c r="D732" s="272"/>
      <c r="E732" s="272"/>
      <c r="F732" s="272"/>
      <c r="G732" s="272"/>
      <c r="H732" s="160"/>
      <c r="I732" s="160"/>
      <c r="J732" s="160"/>
      <c r="K732" s="160"/>
      <c r="L732" s="160"/>
      <c r="M732" s="160"/>
      <c r="N732" s="160"/>
      <c r="O732" s="160"/>
      <c r="P732" s="160"/>
      <c r="Q732" s="160"/>
      <c r="R732" s="160"/>
      <c r="S732" s="160"/>
      <c r="T732" s="160"/>
      <c r="U732" s="160"/>
      <c r="V732" s="160"/>
      <c r="W732" s="160"/>
      <c r="X732" s="160"/>
      <c r="Y732" s="151"/>
      <c r="Z732" s="151"/>
      <c r="AA732" s="151"/>
      <c r="AB732" s="151"/>
      <c r="AC732" s="151"/>
      <c r="AD732" s="151"/>
      <c r="AE732" s="151"/>
      <c r="AF732" s="151"/>
      <c r="AG732" s="151" t="s">
        <v>190</v>
      </c>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row>
    <row r="733" spans="1:60" outlineLevel="1" x14ac:dyDescent="0.25">
      <c r="A733" s="158"/>
      <c r="B733" s="159"/>
      <c r="C733" s="271" t="s">
        <v>1308</v>
      </c>
      <c r="D733" s="272"/>
      <c r="E733" s="272"/>
      <c r="F733" s="272"/>
      <c r="G733" s="272"/>
      <c r="H733" s="160"/>
      <c r="I733" s="160"/>
      <c r="J733" s="160"/>
      <c r="K733" s="160"/>
      <c r="L733" s="160"/>
      <c r="M733" s="160"/>
      <c r="N733" s="160"/>
      <c r="O733" s="160"/>
      <c r="P733" s="160"/>
      <c r="Q733" s="160"/>
      <c r="R733" s="160"/>
      <c r="S733" s="160"/>
      <c r="T733" s="160"/>
      <c r="U733" s="160"/>
      <c r="V733" s="160"/>
      <c r="W733" s="160"/>
      <c r="X733" s="160"/>
      <c r="Y733" s="151"/>
      <c r="Z733" s="151"/>
      <c r="AA733" s="151"/>
      <c r="AB733" s="151"/>
      <c r="AC733" s="151"/>
      <c r="AD733" s="151"/>
      <c r="AE733" s="151"/>
      <c r="AF733" s="151"/>
      <c r="AG733" s="151" t="s">
        <v>190</v>
      </c>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row>
    <row r="734" spans="1:60" outlineLevel="1" x14ac:dyDescent="0.25">
      <c r="A734" s="158"/>
      <c r="B734" s="159"/>
      <c r="C734" s="192" t="s">
        <v>204</v>
      </c>
      <c r="D734" s="161"/>
      <c r="E734" s="162"/>
      <c r="F734" s="163"/>
      <c r="G734" s="163"/>
      <c r="H734" s="160"/>
      <c r="I734" s="160"/>
      <c r="J734" s="160"/>
      <c r="K734" s="160"/>
      <c r="L734" s="160"/>
      <c r="M734" s="160"/>
      <c r="N734" s="160"/>
      <c r="O734" s="160"/>
      <c r="P734" s="160"/>
      <c r="Q734" s="160"/>
      <c r="R734" s="160"/>
      <c r="S734" s="160"/>
      <c r="T734" s="160"/>
      <c r="U734" s="160"/>
      <c r="V734" s="160"/>
      <c r="W734" s="160"/>
      <c r="X734" s="160"/>
      <c r="Y734" s="151"/>
      <c r="Z734" s="151"/>
      <c r="AA734" s="151"/>
      <c r="AB734" s="151"/>
      <c r="AC734" s="151"/>
      <c r="AD734" s="151"/>
      <c r="AE734" s="151"/>
      <c r="AF734" s="151"/>
      <c r="AG734" s="151" t="s">
        <v>190</v>
      </c>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row>
    <row r="735" spans="1:60" outlineLevel="1" x14ac:dyDescent="0.25">
      <c r="A735" s="158"/>
      <c r="B735" s="159"/>
      <c r="C735" s="271" t="s">
        <v>804</v>
      </c>
      <c r="D735" s="272"/>
      <c r="E735" s="272"/>
      <c r="F735" s="272"/>
      <c r="G735" s="272"/>
      <c r="H735" s="160"/>
      <c r="I735" s="160"/>
      <c r="J735" s="160"/>
      <c r="K735" s="160"/>
      <c r="L735" s="160"/>
      <c r="M735" s="160"/>
      <c r="N735" s="160"/>
      <c r="O735" s="160"/>
      <c r="P735" s="160"/>
      <c r="Q735" s="160"/>
      <c r="R735" s="160"/>
      <c r="S735" s="160"/>
      <c r="T735" s="160"/>
      <c r="U735" s="160"/>
      <c r="V735" s="160"/>
      <c r="W735" s="160"/>
      <c r="X735" s="160"/>
      <c r="Y735" s="151"/>
      <c r="Z735" s="151"/>
      <c r="AA735" s="151"/>
      <c r="AB735" s="151"/>
      <c r="AC735" s="151"/>
      <c r="AD735" s="151"/>
      <c r="AE735" s="151"/>
      <c r="AF735" s="151"/>
      <c r="AG735" s="151" t="s">
        <v>190</v>
      </c>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row>
    <row r="736" spans="1:60" outlineLevel="1" x14ac:dyDescent="0.25">
      <c r="A736" s="158"/>
      <c r="B736" s="159"/>
      <c r="C736" s="192" t="s">
        <v>204</v>
      </c>
      <c r="D736" s="161"/>
      <c r="E736" s="162"/>
      <c r="F736" s="163"/>
      <c r="G736" s="163"/>
      <c r="H736" s="160"/>
      <c r="I736" s="160"/>
      <c r="J736" s="160"/>
      <c r="K736" s="160"/>
      <c r="L736" s="160"/>
      <c r="M736" s="160"/>
      <c r="N736" s="160"/>
      <c r="O736" s="160"/>
      <c r="P736" s="160"/>
      <c r="Q736" s="160"/>
      <c r="R736" s="160"/>
      <c r="S736" s="160"/>
      <c r="T736" s="160"/>
      <c r="U736" s="160"/>
      <c r="V736" s="160"/>
      <c r="W736" s="160"/>
      <c r="X736" s="160"/>
      <c r="Y736" s="151"/>
      <c r="Z736" s="151"/>
      <c r="AA736" s="151"/>
      <c r="AB736" s="151"/>
      <c r="AC736" s="151"/>
      <c r="AD736" s="151"/>
      <c r="AE736" s="151"/>
      <c r="AF736" s="151"/>
      <c r="AG736" s="151" t="s">
        <v>190</v>
      </c>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row>
    <row r="737" spans="1:60" outlineLevel="1" x14ac:dyDescent="0.25">
      <c r="A737" s="158"/>
      <c r="B737" s="159"/>
      <c r="C737" s="271" t="s">
        <v>785</v>
      </c>
      <c r="D737" s="272"/>
      <c r="E737" s="272"/>
      <c r="F737" s="272"/>
      <c r="G737" s="272"/>
      <c r="H737" s="160"/>
      <c r="I737" s="160"/>
      <c r="J737" s="160"/>
      <c r="K737" s="160"/>
      <c r="L737" s="160"/>
      <c r="M737" s="160"/>
      <c r="N737" s="160"/>
      <c r="O737" s="160"/>
      <c r="P737" s="160"/>
      <c r="Q737" s="160"/>
      <c r="R737" s="160"/>
      <c r="S737" s="160"/>
      <c r="T737" s="160"/>
      <c r="U737" s="160"/>
      <c r="V737" s="160"/>
      <c r="W737" s="160"/>
      <c r="X737" s="160"/>
      <c r="Y737" s="151"/>
      <c r="Z737" s="151"/>
      <c r="AA737" s="151"/>
      <c r="AB737" s="151"/>
      <c r="AC737" s="151"/>
      <c r="AD737" s="151"/>
      <c r="AE737" s="151"/>
      <c r="AF737" s="151"/>
      <c r="AG737" s="151" t="s">
        <v>190</v>
      </c>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row>
    <row r="738" spans="1:60" outlineLevel="1" x14ac:dyDescent="0.25">
      <c r="A738" s="158"/>
      <c r="B738" s="159"/>
      <c r="C738" s="271" t="s">
        <v>725</v>
      </c>
      <c r="D738" s="272"/>
      <c r="E738" s="272"/>
      <c r="F738" s="272"/>
      <c r="G738" s="272"/>
      <c r="H738" s="160"/>
      <c r="I738" s="160"/>
      <c r="J738" s="160"/>
      <c r="K738" s="160"/>
      <c r="L738" s="160"/>
      <c r="M738" s="160"/>
      <c r="N738" s="160"/>
      <c r="O738" s="160"/>
      <c r="P738" s="160"/>
      <c r="Q738" s="160"/>
      <c r="R738" s="160"/>
      <c r="S738" s="160"/>
      <c r="T738" s="160"/>
      <c r="U738" s="160"/>
      <c r="V738" s="160"/>
      <c r="W738" s="160"/>
      <c r="X738" s="160"/>
      <c r="Y738" s="151"/>
      <c r="Z738" s="151"/>
      <c r="AA738" s="151"/>
      <c r="AB738" s="151"/>
      <c r="AC738" s="151"/>
      <c r="AD738" s="151"/>
      <c r="AE738" s="151"/>
      <c r="AF738" s="151"/>
      <c r="AG738" s="151" t="s">
        <v>190</v>
      </c>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row>
    <row r="739" spans="1:60" outlineLevel="1" x14ac:dyDescent="0.25">
      <c r="A739" s="158"/>
      <c r="B739" s="159"/>
      <c r="C739" s="271" t="s">
        <v>726</v>
      </c>
      <c r="D739" s="272"/>
      <c r="E739" s="272"/>
      <c r="F739" s="272"/>
      <c r="G739" s="272"/>
      <c r="H739" s="160"/>
      <c r="I739" s="160"/>
      <c r="J739" s="160"/>
      <c r="K739" s="160"/>
      <c r="L739" s="160"/>
      <c r="M739" s="160"/>
      <c r="N739" s="160"/>
      <c r="O739" s="160"/>
      <c r="P739" s="160"/>
      <c r="Q739" s="160"/>
      <c r="R739" s="160"/>
      <c r="S739" s="160"/>
      <c r="T739" s="160"/>
      <c r="U739" s="160"/>
      <c r="V739" s="160"/>
      <c r="W739" s="160"/>
      <c r="X739" s="160"/>
      <c r="Y739" s="151"/>
      <c r="Z739" s="151"/>
      <c r="AA739" s="151"/>
      <c r="AB739" s="151"/>
      <c r="AC739" s="151"/>
      <c r="AD739" s="151"/>
      <c r="AE739" s="151"/>
      <c r="AF739" s="151"/>
      <c r="AG739" s="151" t="s">
        <v>190</v>
      </c>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row>
    <row r="740" spans="1:60" outlineLevel="1" x14ac:dyDescent="0.25">
      <c r="A740" s="158"/>
      <c r="B740" s="159"/>
      <c r="C740" s="271" t="s">
        <v>1309</v>
      </c>
      <c r="D740" s="272"/>
      <c r="E740" s="272"/>
      <c r="F740" s="272"/>
      <c r="G740" s="272"/>
      <c r="H740" s="160"/>
      <c r="I740" s="160"/>
      <c r="J740" s="160"/>
      <c r="K740" s="160"/>
      <c r="L740" s="160"/>
      <c r="M740" s="160"/>
      <c r="N740" s="160"/>
      <c r="O740" s="160"/>
      <c r="P740" s="160"/>
      <c r="Q740" s="160"/>
      <c r="R740" s="160"/>
      <c r="S740" s="160"/>
      <c r="T740" s="160"/>
      <c r="U740" s="160"/>
      <c r="V740" s="160"/>
      <c r="W740" s="160"/>
      <c r="X740" s="160"/>
      <c r="Y740" s="151"/>
      <c r="Z740" s="151"/>
      <c r="AA740" s="151"/>
      <c r="AB740" s="151"/>
      <c r="AC740" s="151"/>
      <c r="AD740" s="151"/>
      <c r="AE740" s="151"/>
      <c r="AF740" s="151"/>
      <c r="AG740" s="151" t="s">
        <v>190</v>
      </c>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row>
    <row r="741" spans="1:60" outlineLevel="1" x14ac:dyDescent="0.25">
      <c r="A741" s="158"/>
      <c r="B741" s="159"/>
      <c r="C741" s="271" t="s">
        <v>1310</v>
      </c>
      <c r="D741" s="272"/>
      <c r="E741" s="272"/>
      <c r="F741" s="272"/>
      <c r="G741" s="272"/>
      <c r="H741" s="160"/>
      <c r="I741" s="160"/>
      <c r="J741" s="160"/>
      <c r="K741" s="160"/>
      <c r="L741" s="160"/>
      <c r="M741" s="160"/>
      <c r="N741" s="160"/>
      <c r="O741" s="160"/>
      <c r="P741" s="160"/>
      <c r="Q741" s="160"/>
      <c r="R741" s="160"/>
      <c r="S741" s="160"/>
      <c r="T741" s="160"/>
      <c r="U741" s="160"/>
      <c r="V741" s="160"/>
      <c r="W741" s="160"/>
      <c r="X741" s="160"/>
      <c r="Y741" s="151"/>
      <c r="Z741" s="151"/>
      <c r="AA741" s="151"/>
      <c r="AB741" s="151"/>
      <c r="AC741" s="151"/>
      <c r="AD741" s="151"/>
      <c r="AE741" s="151"/>
      <c r="AF741" s="151"/>
      <c r="AG741" s="151" t="s">
        <v>190</v>
      </c>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row>
    <row r="742" spans="1:60" outlineLevel="1" x14ac:dyDescent="0.25">
      <c r="A742" s="158"/>
      <c r="B742" s="159"/>
      <c r="C742" s="192" t="s">
        <v>204</v>
      </c>
      <c r="D742" s="161"/>
      <c r="E742" s="162"/>
      <c r="F742" s="163"/>
      <c r="G742" s="163"/>
      <c r="H742" s="160"/>
      <c r="I742" s="160"/>
      <c r="J742" s="160"/>
      <c r="K742" s="160"/>
      <c r="L742" s="160"/>
      <c r="M742" s="160"/>
      <c r="N742" s="160"/>
      <c r="O742" s="160"/>
      <c r="P742" s="160"/>
      <c r="Q742" s="160"/>
      <c r="R742" s="160"/>
      <c r="S742" s="160"/>
      <c r="T742" s="160"/>
      <c r="U742" s="160"/>
      <c r="V742" s="160"/>
      <c r="W742" s="160"/>
      <c r="X742" s="160"/>
      <c r="Y742" s="151"/>
      <c r="Z742" s="151"/>
      <c r="AA742" s="151"/>
      <c r="AB742" s="151"/>
      <c r="AC742" s="151"/>
      <c r="AD742" s="151"/>
      <c r="AE742" s="151"/>
      <c r="AF742" s="151"/>
      <c r="AG742" s="151" t="s">
        <v>190</v>
      </c>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row>
    <row r="743" spans="1:60" outlineLevel="1" x14ac:dyDescent="0.25">
      <c r="A743" s="158"/>
      <c r="B743" s="159"/>
      <c r="C743" s="271" t="s">
        <v>728</v>
      </c>
      <c r="D743" s="272"/>
      <c r="E743" s="272"/>
      <c r="F743" s="272"/>
      <c r="G743" s="272"/>
      <c r="H743" s="160"/>
      <c r="I743" s="160"/>
      <c r="J743" s="160"/>
      <c r="K743" s="160"/>
      <c r="L743" s="160"/>
      <c r="M743" s="160"/>
      <c r="N743" s="160"/>
      <c r="O743" s="160"/>
      <c r="P743" s="160"/>
      <c r="Q743" s="160"/>
      <c r="R743" s="160"/>
      <c r="S743" s="160"/>
      <c r="T743" s="160"/>
      <c r="U743" s="160"/>
      <c r="V743" s="160"/>
      <c r="W743" s="160"/>
      <c r="X743" s="160"/>
      <c r="Y743" s="151"/>
      <c r="Z743" s="151"/>
      <c r="AA743" s="151"/>
      <c r="AB743" s="151"/>
      <c r="AC743" s="151"/>
      <c r="AD743" s="151"/>
      <c r="AE743" s="151"/>
      <c r="AF743" s="151"/>
      <c r="AG743" s="151" t="s">
        <v>190</v>
      </c>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row>
    <row r="744" spans="1:60" outlineLevel="1" x14ac:dyDescent="0.25">
      <c r="A744" s="158"/>
      <c r="B744" s="159"/>
      <c r="C744" s="271" t="s">
        <v>1311</v>
      </c>
      <c r="D744" s="272"/>
      <c r="E744" s="272"/>
      <c r="F744" s="272"/>
      <c r="G744" s="272"/>
      <c r="H744" s="160"/>
      <c r="I744" s="160"/>
      <c r="J744" s="160"/>
      <c r="K744" s="160"/>
      <c r="L744" s="160"/>
      <c r="M744" s="160"/>
      <c r="N744" s="160"/>
      <c r="O744" s="160"/>
      <c r="P744" s="160"/>
      <c r="Q744" s="160"/>
      <c r="R744" s="160"/>
      <c r="S744" s="160"/>
      <c r="T744" s="160"/>
      <c r="U744" s="160"/>
      <c r="V744" s="160"/>
      <c r="W744" s="160"/>
      <c r="X744" s="160"/>
      <c r="Y744" s="151"/>
      <c r="Z744" s="151"/>
      <c r="AA744" s="151"/>
      <c r="AB744" s="151"/>
      <c r="AC744" s="151"/>
      <c r="AD744" s="151"/>
      <c r="AE744" s="151"/>
      <c r="AF744" s="151"/>
      <c r="AG744" s="151" t="s">
        <v>190</v>
      </c>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row>
    <row r="745" spans="1:60" outlineLevel="1" x14ac:dyDescent="0.25">
      <c r="A745" s="158"/>
      <c r="B745" s="159"/>
      <c r="C745" s="271" t="s">
        <v>1312</v>
      </c>
      <c r="D745" s="272"/>
      <c r="E745" s="272"/>
      <c r="F745" s="272"/>
      <c r="G745" s="272"/>
      <c r="H745" s="160"/>
      <c r="I745" s="160"/>
      <c r="J745" s="160"/>
      <c r="K745" s="160"/>
      <c r="L745" s="160"/>
      <c r="M745" s="160"/>
      <c r="N745" s="160"/>
      <c r="O745" s="160"/>
      <c r="P745" s="160"/>
      <c r="Q745" s="160"/>
      <c r="R745" s="160"/>
      <c r="S745" s="160"/>
      <c r="T745" s="160"/>
      <c r="U745" s="160"/>
      <c r="V745" s="160"/>
      <c r="W745" s="160"/>
      <c r="X745" s="160"/>
      <c r="Y745" s="151"/>
      <c r="Z745" s="151"/>
      <c r="AA745" s="151"/>
      <c r="AB745" s="151"/>
      <c r="AC745" s="151"/>
      <c r="AD745" s="151"/>
      <c r="AE745" s="151"/>
      <c r="AF745" s="151"/>
      <c r="AG745" s="151" t="s">
        <v>190</v>
      </c>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row>
    <row r="746" spans="1:60" outlineLevel="1" x14ac:dyDescent="0.25">
      <c r="A746" s="158"/>
      <c r="B746" s="159"/>
      <c r="C746" s="271" t="s">
        <v>1313</v>
      </c>
      <c r="D746" s="272"/>
      <c r="E746" s="272"/>
      <c r="F746" s="272"/>
      <c r="G746" s="272"/>
      <c r="H746" s="160"/>
      <c r="I746" s="160"/>
      <c r="J746" s="160"/>
      <c r="K746" s="160"/>
      <c r="L746" s="160"/>
      <c r="M746" s="160"/>
      <c r="N746" s="160"/>
      <c r="O746" s="160"/>
      <c r="P746" s="160"/>
      <c r="Q746" s="160"/>
      <c r="R746" s="160"/>
      <c r="S746" s="160"/>
      <c r="T746" s="160"/>
      <c r="U746" s="160"/>
      <c r="V746" s="160"/>
      <c r="W746" s="160"/>
      <c r="X746" s="160"/>
      <c r="Y746" s="151"/>
      <c r="Z746" s="151"/>
      <c r="AA746" s="151"/>
      <c r="AB746" s="151"/>
      <c r="AC746" s="151"/>
      <c r="AD746" s="151"/>
      <c r="AE746" s="151"/>
      <c r="AF746" s="151"/>
      <c r="AG746" s="151" t="s">
        <v>190</v>
      </c>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row>
    <row r="747" spans="1:60" outlineLevel="1" x14ac:dyDescent="0.25">
      <c r="A747" s="158"/>
      <c r="B747" s="159"/>
      <c r="C747" s="271" t="s">
        <v>1314</v>
      </c>
      <c r="D747" s="272"/>
      <c r="E747" s="272"/>
      <c r="F747" s="272"/>
      <c r="G747" s="272"/>
      <c r="H747" s="160"/>
      <c r="I747" s="160"/>
      <c r="J747" s="160"/>
      <c r="K747" s="160"/>
      <c r="L747" s="160"/>
      <c r="M747" s="160"/>
      <c r="N747" s="160"/>
      <c r="O747" s="160"/>
      <c r="P747" s="160"/>
      <c r="Q747" s="160"/>
      <c r="R747" s="160"/>
      <c r="S747" s="160"/>
      <c r="T747" s="160"/>
      <c r="U747" s="160"/>
      <c r="V747" s="160"/>
      <c r="W747" s="160"/>
      <c r="X747" s="160"/>
      <c r="Y747" s="151"/>
      <c r="Z747" s="151"/>
      <c r="AA747" s="151"/>
      <c r="AB747" s="151"/>
      <c r="AC747" s="151"/>
      <c r="AD747" s="151"/>
      <c r="AE747" s="151"/>
      <c r="AF747" s="151"/>
      <c r="AG747" s="151" t="s">
        <v>190</v>
      </c>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row>
    <row r="748" spans="1:60" outlineLevel="1" x14ac:dyDescent="0.25">
      <c r="A748" s="158"/>
      <c r="B748" s="159"/>
      <c r="C748" s="192" t="s">
        <v>204</v>
      </c>
      <c r="D748" s="161"/>
      <c r="E748" s="162"/>
      <c r="F748" s="163"/>
      <c r="G748" s="163"/>
      <c r="H748" s="160"/>
      <c r="I748" s="160"/>
      <c r="J748" s="160"/>
      <c r="K748" s="160"/>
      <c r="L748" s="160"/>
      <c r="M748" s="160"/>
      <c r="N748" s="160"/>
      <c r="O748" s="160"/>
      <c r="P748" s="160"/>
      <c r="Q748" s="160"/>
      <c r="R748" s="160"/>
      <c r="S748" s="160"/>
      <c r="T748" s="160"/>
      <c r="U748" s="160"/>
      <c r="V748" s="160"/>
      <c r="W748" s="160"/>
      <c r="X748" s="160"/>
      <c r="Y748" s="151"/>
      <c r="Z748" s="151"/>
      <c r="AA748" s="151"/>
      <c r="AB748" s="151"/>
      <c r="AC748" s="151"/>
      <c r="AD748" s="151"/>
      <c r="AE748" s="151"/>
      <c r="AF748" s="151"/>
      <c r="AG748" s="151" t="s">
        <v>190</v>
      </c>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row>
    <row r="749" spans="1:60" outlineLevel="1" x14ac:dyDescent="0.25">
      <c r="A749" s="158"/>
      <c r="B749" s="159"/>
      <c r="C749" s="271" t="s">
        <v>733</v>
      </c>
      <c r="D749" s="272"/>
      <c r="E749" s="272"/>
      <c r="F749" s="272"/>
      <c r="G749" s="272"/>
      <c r="H749" s="160"/>
      <c r="I749" s="160"/>
      <c r="J749" s="160"/>
      <c r="K749" s="160"/>
      <c r="L749" s="160"/>
      <c r="M749" s="160"/>
      <c r="N749" s="160"/>
      <c r="O749" s="160"/>
      <c r="P749" s="160"/>
      <c r="Q749" s="160"/>
      <c r="R749" s="160"/>
      <c r="S749" s="160"/>
      <c r="T749" s="160"/>
      <c r="U749" s="160"/>
      <c r="V749" s="160"/>
      <c r="W749" s="160"/>
      <c r="X749" s="160"/>
      <c r="Y749" s="151"/>
      <c r="Z749" s="151"/>
      <c r="AA749" s="151"/>
      <c r="AB749" s="151"/>
      <c r="AC749" s="151"/>
      <c r="AD749" s="151"/>
      <c r="AE749" s="151"/>
      <c r="AF749" s="151"/>
      <c r="AG749" s="151" t="s">
        <v>190</v>
      </c>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row>
    <row r="750" spans="1:60" outlineLevel="1" x14ac:dyDescent="0.25">
      <c r="A750" s="158"/>
      <c r="B750" s="159"/>
      <c r="C750" s="271" t="s">
        <v>734</v>
      </c>
      <c r="D750" s="272"/>
      <c r="E750" s="272"/>
      <c r="F750" s="272"/>
      <c r="G750" s="272"/>
      <c r="H750" s="160"/>
      <c r="I750" s="160"/>
      <c r="J750" s="160"/>
      <c r="K750" s="160"/>
      <c r="L750" s="160"/>
      <c r="M750" s="160"/>
      <c r="N750" s="160"/>
      <c r="O750" s="160"/>
      <c r="P750" s="160"/>
      <c r="Q750" s="160"/>
      <c r="R750" s="160"/>
      <c r="S750" s="160"/>
      <c r="T750" s="160"/>
      <c r="U750" s="160"/>
      <c r="V750" s="160"/>
      <c r="W750" s="160"/>
      <c r="X750" s="160"/>
      <c r="Y750" s="151"/>
      <c r="Z750" s="151"/>
      <c r="AA750" s="151"/>
      <c r="AB750" s="151"/>
      <c r="AC750" s="151"/>
      <c r="AD750" s="151"/>
      <c r="AE750" s="151"/>
      <c r="AF750" s="151"/>
      <c r="AG750" s="151" t="s">
        <v>190</v>
      </c>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row>
    <row r="751" spans="1:60" outlineLevel="1" x14ac:dyDescent="0.25">
      <c r="A751" s="158"/>
      <c r="B751" s="159"/>
      <c r="C751" s="271" t="s">
        <v>735</v>
      </c>
      <c r="D751" s="272"/>
      <c r="E751" s="272"/>
      <c r="F751" s="272"/>
      <c r="G751" s="272"/>
      <c r="H751" s="160"/>
      <c r="I751" s="160"/>
      <c r="J751" s="160"/>
      <c r="K751" s="160"/>
      <c r="L751" s="160"/>
      <c r="M751" s="160"/>
      <c r="N751" s="160"/>
      <c r="O751" s="160"/>
      <c r="P751" s="160"/>
      <c r="Q751" s="160"/>
      <c r="R751" s="160"/>
      <c r="S751" s="160"/>
      <c r="T751" s="160"/>
      <c r="U751" s="160"/>
      <c r="V751" s="160"/>
      <c r="W751" s="160"/>
      <c r="X751" s="160"/>
      <c r="Y751" s="151"/>
      <c r="Z751" s="151"/>
      <c r="AA751" s="151"/>
      <c r="AB751" s="151"/>
      <c r="AC751" s="151"/>
      <c r="AD751" s="151"/>
      <c r="AE751" s="151"/>
      <c r="AF751" s="151"/>
      <c r="AG751" s="151" t="s">
        <v>190</v>
      </c>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row>
    <row r="752" spans="1:60" outlineLevel="1" x14ac:dyDescent="0.25">
      <c r="A752" s="158"/>
      <c r="B752" s="159"/>
      <c r="C752" s="271" t="s">
        <v>1315</v>
      </c>
      <c r="D752" s="272"/>
      <c r="E752" s="272"/>
      <c r="F752" s="272"/>
      <c r="G752" s="272"/>
      <c r="H752" s="160"/>
      <c r="I752" s="160"/>
      <c r="J752" s="160"/>
      <c r="K752" s="160"/>
      <c r="L752" s="160"/>
      <c r="M752" s="160"/>
      <c r="N752" s="160"/>
      <c r="O752" s="160"/>
      <c r="P752" s="160"/>
      <c r="Q752" s="160"/>
      <c r="R752" s="160"/>
      <c r="S752" s="160"/>
      <c r="T752" s="160"/>
      <c r="U752" s="160"/>
      <c r="V752" s="160"/>
      <c r="W752" s="160"/>
      <c r="X752" s="160"/>
      <c r="Y752" s="151"/>
      <c r="Z752" s="151"/>
      <c r="AA752" s="151"/>
      <c r="AB752" s="151"/>
      <c r="AC752" s="151"/>
      <c r="AD752" s="151"/>
      <c r="AE752" s="151"/>
      <c r="AF752" s="151"/>
      <c r="AG752" s="151" t="s">
        <v>190</v>
      </c>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row>
    <row r="753" spans="1:60" outlineLevel="1" x14ac:dyDescent="0.25">
      <c r="A753" s="158"/>
      <c r="B753" s="159"/>
      <c r="C753" s="271" t="s">
        <v>1316</v>
      </c>
      <c r="D753" s="272"/>
      <c r="E753" s="272"/>
      <c r="F753" s="272"/>
      <c r="G753" s="272"/>
      <c r="H753" s="160"/>
      <c r="I753" s="160"/>
      <c r="J753" s="160"/>
      <c r="K753" s="160"/>
      <c r="L753" s="160"/>
      <c r="M753" s="160"/>
      <c r="N753" s="160"/>
      <c r="O753" s="160"/>
      <c r="P753" s="160"/>
      <c r="Q753" s="160"/>
      <c r="R753" s="160"/>
      <c r="S753" s="160"/>
      <c r="T753" s="160"/>
      <c r="U753" s="160"/>
      <c r="V753" s="160"/>
      <c r="W753" s="160"/>
      <c r="X753" s="160"/>
      <c r="Y753" s="151"/>
      <c r="Z753" s="151"/>
      <c r="AA753" s="151"/>
      <c r="AB753" s="151"/>
      <c r="AC753" s="151"/>
      <c r="AD753" s="151"/>
      <c r="AE753" s="151"/>
      <c r="AF753" s="151"/>
      <c r="AG753" s="151" t="s">
        <v>190</v>
      </c>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row>
    <row r="754" spans="1:60" outlineLevel="1" x14ac:dyDescent="0.25">
      <c r="A754" s="158"/>
      <c r="B754" s="159"/>
      <c r="C754" s="192" t="s">
        <v>204</v>
      </c>
      <c r="D754" s="161"/>
      <c r="E754" s="162"/>
      <c r="F754" s="163"/>
      <c r="G754" s="163"/>
      <c r="H754" s="160"/>
      <c r="I754" s="160"/>
      <c r="J754" s="160"/>
      <c r="K754" s="160"/>
      <c r="L754" s="160"/>
      <c r="M754" s="160"/>
      <c r="N754" s="160"/>
      <c r="O754" s="160"/>
      <c r="P754" s="160"/>
      <c r="Q754" s="160"/>
      <c r="R754" s="160"/>
      <c r="S754" s="160"/>
      <c r="T754" s="160"/>
      <c r="U754" s="160"/>
      <c r="V754" s="160"/>
      <c r="W754" s="160"/>
      <c r="X754" s="160"/>
      <c r="Y754" s="151"/>
      <c r="Z754" s="151"/>
      <c r="AA754" s="151"/>
      <c r="AB754" s="151"/>
      <c r="AC754" s="151"/>
      <c r="AD754" s="151"/>
      <c r="AE754" s="151"/>
      <c r="AF754" s="151"/>
      <c r="AG754" s="151" t="s">
        <v>190</v>
      </c>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row>
    <row r="755" spans="1:60" outlineLevel="1" x14ac:dyDescent="0.25">
      <c r="A755" s="158"/>
      <c r="B755" s="159"/>
      <c r="C755" s="271" t="s">
        <v>1317</v>
      </c>
      <c r="D755" s="272"/>
      <c r="E755" s="272"/>
      <c r="F755" s="272"/>
      <c r="G755" s="272"/>
      <c r="H755" s="160"/>
      <c r="I755" s="160"/>
      <c r="J755" s="160"/>
      <c r="K755" s="160"/>
      <c r="L755" s="160"/>
      <c r="M755" s="160"/>
      <c r="N755" s="160"/>
      <c r="O755" s="160"/>
      <c r="P755" s="160"/>
      <c r="Q755" s="160"/>
      <c r="R755" s="160"/>
      <c r="S755" s="160"/>
      <c r="T755" s="160"/>
      <c r="U755" s="160"/>
      <c r="V755" s="160"/>
      <c r="W755" s="160"/>
      <c r="X755" s="160"/>
      <c r="Y755" s="151"/>
      <c r="Z755" s="151"/>
      <c r="AA755" s="151"/>
      <c r="AB755" s="151"/>
      <c r="AC755" s="151"/>
      <c r="AD755" s="151"/>
      <c r="AE755" s="151"/>
      <c r="AF755" s="151"/>
      <c r="AG755" s="151" t="s">
        <v>190</v>
      </c>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row>
    <row r="756" spans="1:60" outlineLevel="1" x14ac:dyDescent="0.25">
      <c r="A756" s="177">
        <v>80</v>
      </c>
      <c r="B756" s="178" t="s">
        <v>1318</v>
      </c>
      <c r="C756" s="187" t="s">
        <v>1319</v>
      </c>
      <c r="D756" s="179" t="s">
        <v>255</v>
      </c>
      <c r="E756" s="180">
        <v>1</v>
      </c>
      <c r="F756" s="181">
        <v>13440</v>
      </c>
      <c r="G756" s="182">
        <f>ROUND(E756*F756,2)</f>
        <v>13440</v>
      </c>
      <c r="H756" s="181"/>
      <c r="I756" s="182">
        <f>ROUND(E756*H756,2)</f>
        <v>0</v>
      </c>
      <c r="J756" s="181"/>
      <c r="K756" s="182">
        <f>ROUND(E756*J756,2)</f>
        <v>0</v>
      </c>
      <c r="L756" s="182">
        <v>21</v>
      </c>
      <c r="M756" s="182">
        <f>G756*(1+L756/100)</f>
        <v>16262.4</v>
      </c>
      <c r="N756" s="182">
        <v>1E-3</v>
      </c>
      <c r="O756" s="182">
        <f>ROUND(E756*N756,2)</f>
        <v>0</v>
      </c>
      <c r="P756" s="182">
        <v>0</v>
      </c>
      <c r="Q756" s="182">
        <f>ROUND(E756*P756,2)</f>
        <v>0</v>
      </c>
      <c r="R756" s="182"/>
      <c r="S756" s="182" t="s">
        <v>277</v>
      </c>
      <c r="T756" s="183" t="s">
        <v>186</v>
      </c>
      <c r="U756" s="160">
        <v>0</v>
      </c>
      <c r="V756" s="160">
        <f>ROUND(E756*U756,2)</f>
        <v>0</v>
      </c>
      <c r="W756" s="160"/>
      <c r="X756" s="160" t="s">
        <v>310</v>
      </c>
      <c r="Y756" s="151"/>
      <c r="Z756" s="151"/>
      <c r="AA756" s="151"/>
      <c r="AB756" s="151"/>
      <c r="AC756" s="151"/>
      <c r="AD756" s="151"/>
      <c r="AE756" s="151"/>
      <c r="AF756" s="151"/>
      <c r="AG756" s="151" t="s">
        <v>311</v>
      </c>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row>
    <row r="757" spans="1:60" outlineLevel="1" x14ac:dyDescent="0.25">
      <c r="A757" s="158"/>
      <c r="B757" s="159"/>
      <c r="C757" s="260" t="s">
        <v>1274</v>
      </c>
      <c r="D757" s="261"/>
      <c r="E757" s="261"/>
      <c r="F757" s="261"/>
      <c r="G757" s="261"/>
      <c r="H757" s="160"/>
      <c r="I757" s="160"/>
      <c r="J757" s="160"/>
      <c r="K757" s="160"/>
      <c r="L757" s="160"/>
      <c r="M757" s="160"/>
      <c r="N757" s="160"/>
      <c r="O757" s="160"/>
      <c r="P757" s="160"/>
      <c r="Q757" s="160"/>
      <c r="R757" s="160"/>
      <c r="S757" s="160"/>
      <c r="T757" s="160"/>
      <c r="U757" s="160"/>
      <c r="V757" s="160"/>
      <c r="W757" s="160"/>
      <c r="X757" s="160"/>
      <c r="Y757" s="151"/>
      <c r="Z757" s="151"/>
      <c r="AA757" s="151"/>
      <c r="AB757" s="151"/>
      <c r="AC757" s="151"/>
      <c r="AD757" s="151"/>
      <c r="AE757" s="151"/>
      <c r="AF757" s="151"/>
      <c r="AG757" s="151" t="s">
        <v>190</v>
      </c>
      <c r="AH757" s="151"/>
      <c r="AI757" s="151"/>
      <c r="AJ757" s="151"/>
      <c r="AK757" s="151"/>
      <c r="AL757" s="151"/>
      <c r="AM757" s="151"/>
      <c r="AN757" s="151"/>
      <c r="AO757" s="151"/>
      <c r="AP757" s="151"/>
      <c r="AQ757" s="151"/>
      <c r="AR757" s="151"/>
      <c r="AS757" s="151"/>
      <c r="AT757" s="151"/>
      <c r="AU757" s="151"/>
      <c r="AV757" s="151"/>
      <c r="AW757" s="151"/>
      <c r="AX757" s="151"/>
      <c r="AY757" s="151"/>
      <c r="AZ757" s="151"/>
      <c r="BA757" s="184" t="str">
        <f>C757</f>
        <v>2.NP - 1. patro, popis prvku a návrh na jeho opravu nebo restaurování viz D1.1.9 Tabulky truhlářských prvků</v>
      </c>
      <c r="BB757" s="151"/>
      <c r="BC757" s="151"/>
      <c r="BD757" s="151"/>
      <c r="BE757" s="151"/>
      <c r="BF757" s="151"/>
      <c r="BG757" s="151"/>
      <c r="BH757" s="151"/>
    </row>
    <row r="758" spans="1:60" outlineLevel="1" x14ac:dyDescent="0.25">
      <c r="A758" s="158"/>
      <c r="B758" s="159"/>
      <c r="C758" s="192" t="s">
        <v>204</v>
      </c>
      <c r="D758" s="161"/>
      <c r="E758" s="162"/>
      <c r="F758" s="163"/>
      <c r="G758" s="163"/>
      <c r="H758" s="160"/>
      <c r="I758" s="160"/>
      <c r="J758" s="160"/>
      <c r="K758" s="160"/>
      <c r="L758" s="160"/>
      <c r="M758" s="160"/>
      <c r="N758" s="160"/>
      <c r="O758" s="160"/>
      <c r="P758" s="160"/>
      <c r="Q758" s="160"/>
      <c r="R758" s="160"/>
      <c r="S758" s="160"/>
      <c r="T758" s="160"/>
      <c r="U758" s="160"/>
      <c r="V758" s="160"/>
      <c r="W758" s="160"/>
      <c r="X758" s="160"/>
      <c r="Y758" s="151"/>
      <c r="Z758" s="151"/>
      <c r="AA758" s="151"/>
      <c r="AB758" s="151"/>
      <c r="AC758" s="151"/>
      <c r="AD758" s="151"/>
      <c r="AE758" s="151"/>
      <c r="AF758" s="151"/>
      <c r="AG758" s="151" t="s">
        <v>190</v>
      </c>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row>
    <row r="759" spans="1:60" outlineLevel="1" x14ac:dyDescent="0.25">
      <c r="A759" s="158"/>
      <c r="B759" s="159"/>
      <c r="C759" s="271" t="s">
        <v>1319</v>
      </c>
      <c r="D759" s="272"/>
      <c r="E759" s="272"/>
      <c r="F759" s="272"/>
      <c r="G759" s="272"/>
      <c r="H759" s="160"/>
      <c r="I759" s="160"/>
      <c r="J759" s="160"/>
      <c r="K759" s="160"/>
      <c r="L759" s="160"/>
      <c r="M759" s="160"/>
      <c r="N759" s="160"/>
      <c r="O759" s="160"/>
      <c r="P759" s="160"/>
      <c r="Q759" s="160"/>
      <c r="R759" s="160"/>
      <c r="S759" s="160"/>
      <c r="T759" s="160"/>
      <c r="U759" s="160"/>
      <c r="V759" s="160"/>
      <c r="W759" s="160"/>
      <c r="X759" s="160"/>
      <c r="Y759" s="151"/>
      <c r="Z759" s="151"/>
      <c r="AA759" s="151"/>
      <c r="AB759" s="151"/>
      <c r="AC759" s="151"/>
      <c r="AD759" s="151"/>
      <c r="AE759" s="151"/>
      <c r="AF759" s="151"/>
      <c r="AG759" s="151" t="s">
        <v>190</v>
      </c>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row>
    <row r="760" spans="1:60" outlineLevel="1" x14ac:dyDescent="0.25">
      <c r="A760" s="158"/>
      <c r="B760" s="159"/>
      <c r="C760" s="271" t="s">
        <v>1320</v>
      </c>
      <c r="D760" s="272"/>
      <c r="E760" s="272"/>
      <c r="F760" s="272"/>
      <c r="G760" s="272"/>
      <c r="H760" s="160"/>
      <c r="I760" s="160"/>
      <c r="J760" s="160"/>
      <c r="K760" s="160"/>
      <c r="L760" s="160"/>
      <c r="M760" s="160"/>
      <c r="N760" s="160"/>
      <c r="O760" s="160"/>
      <c r="P760" s="160"/>
      <c r="Q760" s="160"/>
      <c r="R760" s="160"/>
      <c r="S760" s="160"/>
      <c r="T760" s="160"/>
      <c r="U760" s="160"/>
      <c r="V760" s="160"/>
      <c r="W760" s="160"/>
      <c r="X760" s="160"/>
      <c r="Y760" s="151"/>
      <c r="Z760" s="151"/>
      <c r="AA760" s="151"/>
      <c r="AB760" s="151"/>
      <c r="AC760" s="151"/>
      <c r="AD760" s="151"/>
      <c r="AE760" s="151"/>
      <c r="AF760" s="151"/>
      <c r="AG760" s="151" t="s">
        <v>190</v>
      </c>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row>
    <row r="761" spans="1:60" outlineLevel="1" x14ac:dyDescent="0.25">
      <c r="A761" s="158"/>
      <c r="B761" s="159"/>
      <c r="C761" s="271" t="s">
        <v>1321</v>
      </c>
      <c r="D761" s="272"/>
      <c r="E761" s="272"/>
      <c r="F761" s="272"/>
      <c r="G761" s="272"/>
      <c r="H761" s="160"/>
      <c r="I761" s="160"/>
      <c r="J761" s="160"/>
      <c r="K761" s="160"/>
      <c r="L761" s="160"/>
      <c r="M761" s="160"/>
      <c r="N761" s="160"/>
      <c r="O761" s="160"/>
      <c r="P761" s="160"/>
      <c r="Q761" s="160"/>
      <c r="R761" s="160"/>
      <c r="S761" s="160"/>
      <c r="T761" s="160"/>
      <c r="U761" s="160"/>
      <c r="V761" s="160"/>
      <c r="W761" s="160"/>
      <c r="X761" s="160"/>
      <c r="Y761" s="151"/>
      <c r="Z761" s="151"/>
      <c r="AA761" s="151"/>
      <c r="AB761" s="151"/>
      <c r="AC761" s="151"/>
      <c r="AD761" s="151"/>
      <c r="AE761" s="151"/>
      <c r="AF761" s="151"/>
      <c r="AG761" s="151" t="s">
        <v>190</v>
      </c>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row>
    <row r="762" spans="1:60" outlineLevel="1" x14ac:dyDescent="0.25">
      <c r="A762" s="158"/>
      <c r="B762" s="159"/>
      <c r="C762" s="271" t="s">
        <v>946</v>
      </c>
      <c r="D762" s="272"/>
      <c r="E762" s="272"/>
      <c r="F762" s="272"/>
      <c r="G762" s="272"/>
      <c r="H762" s="160"/>
      <c r="I762" s="160"/>
      <c r="J762" s="160"/>
      <c r="K762" s="160"/>
      <c r="L762" s="160"/>
      <c r="M762" s="160"/>
      <c r="N762" s="160"/>
      <c r="O762" s="160"/>
      <c r="P762" s="160"/>
      <c r="Q762" s="160"/>
      <c r="R762" s="160"/>
      <c r="S762" s="160"/>
      <c r="T762" s="160"/>
      <c r="U762" s="160"/>
      <c r="V762" s="160"/>
      <c r="W762" s="160"/>
      <c r="X762" s="160"/>
      <c r="Y762" s="151"/>
      <c r="Z762" s="151"/>
      <c r="AA762" s="151"/>
      <c r="AB762" s="151"/>
      <c r="AC762" s="151"/>
      <c r="AD762" s="151"/>
      <c r="AE762" s="151"/>
      <c r="AF762" s="151"/>
      <c r="AG762" s="151" t="s">
        <v>190</v>
      </c>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row>
    <row r="763" spans="1:60" outlineLevel="1" x14ac:dyDescent="0.25">
      <c r="A763" s="158"/>
      <c r="B763" s="159"/>
      <c r="C763" s="271" t="s">
        <v>1322</v>
      </c>
      <c r="D763" s="272"/>
      <c r="E763" s="272"/>
      <c r="F763" s="272"/>
      <c r="G763" s="272"/>
      <c r="H763" s="160"/>
      <c r="I763" s="160"/>
      <c r="J763" s="160"/>
      <c r="K763" s="160"/>
      <c r="L763" s="160"/>
      <c r="M763" s="160"/>
      <c r="N763" s="160"/>
      <c r="O763" s="160"/>
      <c r="P763" s="160"/>
      <c r="Q763" s="160"/>
      <c r="R763" s="160"/>
      <c r="S763" s="160"/>
      <c r="T763" s="160"/>
      <c r="U763" s="160"/>
      <c r="V763" s="160"/>
      <c r="W763" s="160"/>
      <c r="X763" s="160"/>
      <c r="Y763" s="151"/>
      <c r="Z763" s="151"/>
      <c r="AA763" s="151"/>
      <c r="AB763" s="151"/>
      <c r="AC763" s="151"/>
      <c r="AD763" s="151"/>
      <c r="AE763" s="151"/>
      <c r="AF763" s="151"/>
      <c r="AG763" s="151" t="s">
        <v>190</v>
      </c>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row>
    <row r="764" spans="1:60" outlineLevel="1" x14ac:dyDescent="0.25">
      <c r="A764" s="158"/>
      <c r="B764" s="159"/>
      <c r="C764" s="192" t="s">
        <v>204</v>
      </c>
      <c r="D764" s="161"/>
      <c r="E764" s="162"/>
      <c r="F764" s="163"/>
      <c r="G764" s="163"/>
      <c r="H764" s="160"/>
      <c r="I764" s="160"/>
      <c r="J764" s="160"/>
      <c r="K764" s="160"/>
      <c r="L764" s="160"/>
      <c r="M764" s="160"/>
      <c r="N764" s="160"/>
      <c r="O764" s="160"/>
      <c r="P764" s="160"/>
      <c r="Q764" s="160"/>
      <c r="R764" s="160"/>
      <c r="S764" s="160"/>
      <c r="T764" s="160"/>
      <c r="U764" s="160"/>
      <c r="V764" s="160"/>
      <c r="W764" s="160"/>
      <c r="X764" s="160"/>
      <c r="Y764" s="151"/>
      <c r="Z764" s="151"/>
      <c r="AA764" s="151"/>
      <c r="AB764" s="151"/>
      <c r="AC764" s="151"/>
      <c r="AD764" s="151"/>
      <c r="AE764" s="151"/>
      <c r="AF764" s="151"/>
      <c r="AG764" s="151" t="s">
        <v>190</v>
      </c>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row>
    <row r="765" spans="1:60" outlineLevel="1" x14ac:dyDescent="0.25">
      <c r="A765" s="158"/>
      <c r="B765" s="159"/>
      <c r="C765" s="271" t="s">
        <v>802</v>
      </c>
      <c r="D765" s="272"/>
      <c r="E765" s="272"/>
      <c r="F765" s="272"/>
      <c r="G765" s="272"/>
      <c r="H765" s="160"/>
      <c r="I765" s="160"/>
      <c r="J765" s="160"/>
      <c r="K765" s="160"/>
      <c r="L765" s="160"/>
      <c r="M765" s="160"/>
      <c r="N765" s="160"/>
      <c r="O765" s="160"/>
      <c r="P765" s="160"/>
      <c r="Q765" s="160"/>
      <c r="R765" s="160"/>
      <c r="S765" s="160"/>
      <c r="T765" s="160"/>
      <c r="U765" s="160"/>
      <c r="V765" s="160"/>
      <c r="W765" s="160"/>
      <c r="X765" s="160"/>
      <c r="Y765" s="151"/>
      <c r="Z765" s="151"/>
      <c r="AA765" s="151"/>
      <c r="AB765" s="151"/>
      <c r="AC765" s="151"/>
      <c r="AD765" s="151"/>
      <c r="AE765" s="151"/>
      <c r="AF765" s="151"/>
      <c r="AG765" s="151" t="s">
        <v>190</v>
      </c>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row>
    <row r="766" spans="1:60" ht="31.2" outlineLevel="1" x14ac:dyDescent="0.25">
      <c r="A766" s="158"/>
      <c r="B766" s="159"/>
      <c r="C766" s="271" t="s">
        <v>1323</v>
      </c>
      <c r="D766" s="272"/>
      <c r="E766" s="272"/>
      <c r="F766" s="272"/>
      <c r="G766" s="272"/>
      <c r="H766" s="160"/>
      <c r="I766" s="160"/>
      <c r="J766" s="160"/>
      <c r="K766" s="160"/>
      <c r="L766" s="160"/>
      <c r="M766" s="160"/>
      <c r="N766" s="160"/>
      <c r="O766" s="160"/>
      <c r="P766" s="160"/>
      <c r="Q766" s="160"/>
      <c r="R766" s="160"/>
      <c r="S766" s="160"/>
      <c r="T766" s="160"/>
      <c r="U766" s="160"/>
      <c r="V766" s="160"/>
      <c r="W766" s="160"/>
      <c r="X766" s="160"/>
      <c r="Y766" s="151"/>
      <c r="Z766" s="151"/>
      <c r="AA766" s="151"/>
      <c r="AB766" s="151"/>
      <c r="AC766" s="151"/>
      <c r="AD766" s="151"/>
      <c r="AE766" s="151"/>
      <c r="AF766" s="151"/>
      <c r="AG766" s="151" t="s">
        <v>190</v>
      </c>
      <c r="AH766" s="151"/>
      <c r="AI766" s="151"/>
      <c r="AJ766" s="151"/>
      <c r="AK766" s="151"/>
      <c r="AL766" s="151"/>
      <c r="AM766" s="151"/>
      <c r="AN766" s="151"/>
      <c r="AO766" s="151"/>
      <c r="AP766" s="151"/>
      <c r="AQ766" s="151"/>
      <c r="AR766" s="151"/>
      <c r="AS766" s="151"/>
      <c r="AT766" s="151"/>
      <c r="AU766" s="151"/>
      <c r="AV766" s="151"/>
      <c r="AW766" s="151"/>
      <c r="AX766" s="151"/>
      <c r="AY766" s="151"/>
      <c r="AZ766" s="151"/>
      <c r="BA766" s="184" t="str">
        <f>C766</f>
        <v>Trámová dřevěná zárubeň nahrazující původní portál s fragmenty nápisu na překladu a s tesařskými značkami. Zárubeň obsahuje dva kované háky a oko pro petlici. V zárubni osazená laťovaná vrátka se dvěma táhlovými (pásovými) závěsy. Před vstupem z DJ_202 schůdek ze dvou trámků spojených fošnou.</v>
      </c>
      <c r="BB766" s="151"/>
      <c r="BC766" s="151"/>
      <c r="BD766" s="151"/>
      <c r="BE766" s="151"/>
      <c r="BF766" s="151"/>
      <c r="BG766" s="151"/>
      <c r="BH766" s="151"/>
    </row>
    <row r="767" spans="1:60" outlineLevel="1" x14ac:dyDescent="0.25">
      <c r="A767" s="158"/>
      <c r="B767" s="159"/>
      <c r="C767" s="271" t="s">
        <v>1324</v>
      </c>
      <c r="D767" s="272"/>
      <c r="E767" s="272"/>
      <c r="F767" s="272"/>
      <c r="G767" s="272"/>
      <c r="H767" s="160"/>
      <c r="I767" s="160"/>
      <c r="J767" s="160"/>
      <c r="K767" s="160"/>
      <c r="L767" s="160"/>
      <c r="M767" s="160"/>
      <c r="N767" s="160"/>
      <c r="O767" s="160"/>
      <c r="P767" s="160"/>
      <c r="Q767" s="160"/>
      <c r="R767" s="160"/>
      <c r="S767" s="160"/>
      <c r="T767" s="160"/>
      <c r="U767" s="160"/>
      <c r="V767" s="160"/>
      <c r="W767" s="160"/>
      <c r="X767" s="160"/>
      <c r="Y767" s="151"/>
      <c r="Z767" s="151"/>
      <c r="AA767" s="151"/>
      <c r="AB767" s="151"/>
      <c r="AC767" s="151"/>
      <c r="AD767" s="151"/>
      <c r="AE767" s="151"/>
      <c r="AF767" s="151"/>
      <c r="AG767" s="151" t="s">
        <v>190</v>
      </c>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row>
    <row r="768" spans="1:60" outlineLevel="1" x14ac:dyDescent="0.25">
      <c r="A768" s="158"/>
      <c r="B768" s="159"/>
      <c r="C768" s="192" t="s">
        <v>204</v>
      </c>
      <c r="D768" s="161"/>
      <c r="E768" s="162"/>
      <c r="F768" s="163"/>
      <c r="G768" s="163"/>
      <c r="H768" s="160"/>
      <c r="I768" s="160"/>
      <c r="J768" s="160"/>
      <c r="K768" s="160"/>
      <c r="L768" s="160"/>
      <c r="M768" s="160"/>
      <c r="N768" s="160"/>
      <c r="O768" s="160"/>
      <c r="P768" s="160"/>
      <c r="Q768" s="160"/>
      <c r="R768" s="160"/>
      <c r="S768" s="160"/>
      <c r="T768" s="160"/>
      <c r="U768" s="160"/>
      <c r="V768" s="160"/>
      <c r="W768" s="160"/>
      <c r="X768" s="160"/>
      <c r="Y768" s="151"/>
      <c r="Z768" s="151"/>
      <c r="AA768" s="151"/>
      <c r="AB768" s="151"/>
      <c r="AC768" s="151"/>
      <c r="AD768" s="151"/>
      <c r="AE768" s="151"/>
      <c r="AF768" s="151"/>
      <c r="AG768" s="151" t="s">
        <v>190</v>
      </c>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row>
    <row r="769" spans="1:60" outlineLevel="1" x14ac:dyDescent="0.25">
      <c r="A769" s="158"/>
      <c r="B769" s="159"/>
      <c r="C769" s="271" t="s">
        <v>964</v>
      </c>
      <c r="D769" s="272"/>
      <c r="E769" s="272"/>
      <c r="F769" s="272"/>
      <c r="G769" s="272"/>
      <c r="H769" s="160"/>
      <c r="I769" s="160"/>
      <c r="J769" s="160"/>
      <c r="K769" s="160"/>
      <c r="L769" s="160"/>
      <c r="M769" s="160"/>
      <c r="N769" s="160"/>
      <c r="O769" s="160"/>
      <c r="P769" s="160"/>
      <c r="Q769" s="160"/>
      <c r="R769" s="160"/>
      <c r="S769" s="160"/>
      <c r="T769" s="160"/>
      <c r="U769" s="160"/>
      <c r="V769" s="160"/>
      <c r="W769" s="160"/>
      <c r="X769" s="160"/>
      <c r="Y769" s="151"/>
      <c r="Z769" s="151"/>
      <c r="AA769" s="151"/>
      <c r="AB769" s="151"/>
      <c r="AC769" s="151"/>
      <c r="AD769" s="151"/>
      <c r="AE769" s="151"/>
      <c r="AF769" s="151"/>
      <c r="AG769" s="151" t="s">
        <v>190</v>
      </c>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row>
    <row r="770" spans="1:60" outlineLevel="1" x14ac:dyDescent="0.25">
      <c r="A770" s="158"/>
      <c r="B770" s="159"/>
      <c r="C770" s="271" t="s">
        <v>965</v>
      </c>
      <c r="D770" s="272"/>
      <c r="E770" s="272"/>
      <c r="F770" s="272"/>
      <c r="G770" s="272"/>
      <c r="H770" s="160"/>
      <c r="I770" s="160"/>
      <c r="J770" s="160"/>
      <c r="K770" s="160"/>
      <c r="L770" s="160"/>
      <c r="M770" s="160"/>
      <c r="N770" s="160"/>
      <c r="O770" s="160"/>
      <c r="P770" s="160"/>
      <c r="Q770" s="160"/>
      <c r="R770" s="160"/>
      <c r="S770" s="160"/>
      <c r="T770" s="160"/>
      <c r="U770" s="160"/>
      <c r="V770" s="160"/>
      <c r="W770" s="160"/>
      <c r="X770" s="160"/>
      <c r="Y770" s="151"/>
      <c r="Z770" s="151"/>
      <c r="AA770" s="151"/>
      <c r="AB770" s="151"/>
      <c r="AC770" s="151"/>
      <c r="AD770" s="151"/>
      <c r="AE770" s="151"/>
      <c r="AF770" s="151"/>
      <c r="AG770" s="151" t="s">
        <v>190</v>
      </c>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row>
    <row r="771" spans="1:60" outlineLevel="1" x14ac:dyDescent="0.25">
      <c r="A771" s="158"/>
      <c r="B771" s="159"/>
      <c r="C771" s="192" t="s">
        <v>204</v>
      </c>
      <c r="D771" s="161"/>
      <c r="E771" s="162"/>
      <c r="F771" s="163"/>
      <c r="G771" s="163"/>
      <c r="H771" s="160"/>
      <c r="I771" s="160"/>
      <c r="J771" s="160"/>
      <c r="K771" s="160"/>
      <c r="L771" s="160"/>
      <c r="M771" s="160"/>
      <c r="N771" s="160"/>
      <c r="O771" s="160"/>
      <c r="P771" s="160"/>
      <c r="Q771" s="160"/>
      <c r="R771" s="160"/>
      <c r="S771" s="160"/>
      <c r="T771" s="160"/>
      <c r="U771" s="160"/>
      <c r="V771" s="160"/>
      <c r="W771" s="160"/>
      <c r="X771" s="160"/>
      <c r="Y771" s="151"/>
      <c r="Z771" s="151"/>
      <c r="AA771" s="151"/>
      <c r="AB771" s="151"/>
      <c r="AC771" s="151"/>
      <c r="AD771" s="151"/>
      <c r="AE771" s="151"/>
      <c r="AF771" s="151"/>
      <c r="AG771" s="151" t="s">
        <v>190</v>
      </c>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row>
    <row r="772" spans="1:60" outlineLevel="1" x14ac:dyDescent="0.25">
      <c r="A772" s="158"/>
      <c r="B772" s="159"/>
      <c r="C772" s="271" t="s">
        <v>966</v>
      </c>
      <c r="D772" s="272"/>
      <c r="E772" s="272"/>
      <c r="F772" s="272"/>
      <c r="G772" s="272"/>
      <c r="H772" s="160"/>
      <c r="I772" s="160"/>
      <c r="J772" s="160"/>
      <c r="K772" s="160"/>
      <c r="L772" s="160"/>
      <c r="M772" s="160"/>
      <c r="N772" s="160"/>
      <c r="O772" s="160"/>
      <c r="P772" s="160"/>
      <c r="Q772" s="160"/>
      <c r="R772" s="160"/>
      <c r="S772" s="160"/>
      <c r="T772" s="160"/>
      <c r="U772" s="160"/>
      <c r="V772" s="160"/>
      <c r="W772" s="160"/>
      <c r="X772" s="160"/>
      <c r="Y772" s="151"/>
      <c r="Z772" s="151"/>
      <c r="AA772" s="151"/>
      <c r="AB772" s="151"/>
      <c r="AC772" s="151"/>
      <c r="AD772" s="151"/>
      <c r="AE772" s="151"/>
      <c r="AF772" s="151"/>
      <c r="AG772" s="151" t="s">
        <v>190</v>
      </c>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row>
    <row r="773" spans="1:60" outlineLevel="1" x14ac:dyDescent="0.25">
      <c r="A773" s="158"/>
      <c r="B773" s="159"/>
      <c r="C773" s="271" t="s">
        <v>941</v>
      </c>
      <c r="D773" s="272"/>
      <c r="E773" s="272"/>
      <c r="F773" s="272"/>
      <c r="G773" s="272"/>
      <c r="H773" s="160"/>
      <c r="I773" s="160"/>
      <c r="J773" s="160"/>
      <c r="K773" s="160"/>
      <c r="L773" s="160"/>
      <c r="M773" s="160"/>
      <c r="N773" s="160"/>
      <c r="O773" s="160"/>
      <c r="P773" s="160"/>
      <c r="Q773" s="160"/>
      <c r="R773" s="160"/>
      <c r="S773" s="160"/>
      <c r="T773" s="160"/>
      <c r="U773" s="160"/>
      <c r="V773" s="160"/>
      <c r="W773" s="160"/>
      <c r="X773" s="160"/>
      <c r="Y773" s="151"/>
      <c r="Z773" s="151"/>
      <c r="AA773" s="151"/>
      <c r="AB773" s="151"/>
      <c r="AC773" s="151"/>
      <c r="AD773" s="151"/>
      <c r="AE773" s="151"/>
      <c r="AF773" s="151"/>
      <c r="AG773" s="151" t="s">
        <v>190</v>
      </c>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row>
    <row r="774" spans="1:60" outlineLevel="1" x14ac:dyDescent="0.25">
      <c r="A774" s="158"/>
      <c r="B774" s="159"/>
      <c r="C774" s="271" t="s">
        <v>1325</v>
      </c>
      <c r="D774" s="272"/>
      <c r="E774" s="272"/>
      <c r="F774" s="272"/>
      <c r="G774" s="272"/>
      <c r="H774" s="160"/>
      <c r="I774" s="160"/>
      <c r="J774" s="160"/>
      <c r="K774" s="160"/>
      <c r="L774" s="160"/>
      <c r="M774" s="160"/>
      <c r="N774" s="160"/>
      <c r="O774" s="160"/>
      <c r="P774" s="160"/>
      <c r="Q774" s="160"/>
      <c r="R774" s="160"/>
      <c r="S774" s="160"/>
      <c r="T774" s="160"/>
      <c r="U774" s="160"/>
      <c r="V774" s="160"/>
      <c r="W774" s="160"/>
      <c r="X774" s="160"/>
      <c r="Y774" s="151"/>
      <c r="Z774" s="151"/>
      <c r="AA774" s="151"/>
      <c r="AB774" s="151"/>
      <c r="AC774" s="151"/>
      <c r="AD774" s="151"/>
      <c r="AE774" s="151"/>
      <c r="AF774" s="151"/>
      <c r="AG774" s="151" t="s">
        <v>190</v>
      </c>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row>
    <row r="775" spans="1:60" outlineLevel="1" x14ac:dyDescent="0.25">
      <c r="A775" s="158"/>
      <c r="B775" s="159"/>
      <c r="C775" s="271" t="s">
        <v>1326</v>
      </c>
      <c r="D775" s="272"/>
      <c r="E775" s="272"/>
      <c r="F775" s="272"/>
      <c r="G775" s="272"/>
      <c r="H775" s="160"/>
      <c r="I775" s="160"/>
      <c r="J775" s="160"/>
      <c r="K775" s="160"/>
      <c r="L775" s="160"/>
      <c r="M775" s="160"/>
      <c r="N775" s="160"/>
      <c r="O775" s="160"/>
      <c r="P775" s="160"/>
      <c r="Q775" s="160"/>
      <c r="R775" s="160"/>
      <c r="S775" s="160"/>
      <c r="T775" s="160"/>
      <c r="U775" s="160"/>
      <c r="V775" s="160"/>
      <c r="W775" s="160"/>
      <c r="X775" s="160"/>
      <c r="Y775" s="151"/>
      <c r="Z775" s="151"/>
      <c r="AA775" s="151"/>
      <c r="AB775" s="151"/>
      <c r="AC775" s="151"/>
      <c r="AD775" s="151"/>
      <c r="AE775" s="151"/>
      <c r="AF775" s="151"/>
      <c r="AG775" s="151" t="s">
        <v>190</v>
      </c>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row>
    <row r="776" spans="1:60" ht="21" outlineLevel="1" x14ac:dyDescent="0.25">
      <c r="A776" s="158"/>
      <c r="B776" s="159"/>
      <c r="C776" s="271" t="s">
        <v>942</v>
      </c>
      <c r="D776" s="272"/>
      <c r="E776" s="272"/>
      <c r="F776" s="272"/>
      <c r="G776" s="272"/>
      <c r="H776" s="160"/>
      <c r="I776" s="160"/>
      <c r="J776" s="160"/>
      <c r="K776" s="160"/>
      <c r="L776" s="160"/>
      <c r="M776" s="160"/>
      <c r="N776" s="160"/>
      <c r="O776" s="160"/>
      <c r="P776" s="160"/>
      <c r="Q776" s="160"/>
      <c r="R776" s="160"/>
      <c r="S776" s="160"/>
      <c r="T776" s="160"/>
      <c r="U776" s="160"/>
      <c r="V776" s="160"/>
      <c r="W776" s="160"/>
      <c r="X776" s="160"/>
      <c r="Y776" s="151"/>
      <c r="Z776" s="151"/>
      <c r="AA776" s="151"/>
      <c r="AB776" s="151"/>
      <c r="AC776" s="151"/>
      <c r="AD776" s="151"/>
      <c r="AE776" s="151"/>
      <c r="AF776" s="151"/>
      <c r="AG776" s="151" t="s">
        <v>190</v>
      </c>
      <c r="AH776" s="151"/>
      <c r="AI776" s="151"/>
      <c r="AJ776" s="151"/>
      <c r="AK776" s="151"/>
      <c r="AL776" s="151"/>
      <c r="AM776" s="151"/>
      <c r="AN776" s="151"/>
      <c r="AO776" s="151"/>
      <c r="AP776" s="151"/>
      <c r="AQ776" s="151"/>
      <c r="AR776" s="151"/>
      <c r="AS776" s="151"/>
      <c r="AT776" s="151"/>
      <c r="AU776" s="151"/>
      <c r="AV776" s="151"/>
      <c r="AW776" s="151"/>
      <c r="AX776" s="151"/>
      <c r="AY776" s="151"/>
      <c r="AZ776" s="151"/>
      <c r="BA776" s="184" t="str">
        <f>C776</f>
        <v>V místech poškození sanace bezbarvým ochranným fungicidním prostředkem proti dřevokazným škůdcům a plísním, jinak ponechat bez povrchové úpravy</v>
      </c>
      <c r="BB776" s="151"/>
      <c r="BC776" s="151"/>
      <c r="BD776" s="151"/>
      <c r="BE776" s="151"/>
      <c r="BF776" s="151"/>
      <c r="BG776" s="151"/>
      <c r="BH776" s="151"/>
    </row>
    <row r="777" spans="1:60" outlineLevel="1" x14ac:dyDescent="0.25">
      <c r="A777" s="158"/>
      <c r="B777" s="159"/>
      <c r="C777" s="271" t="s">
        <v>717</v>
      </c>
      <c r="D777" s="272"/>
      <c r="E777" s="272"/>
      <c r="F777" s="272"/>
      <c r="G777" s="272"/>
      <c r="H777" s="160"/>
      <c r="I777" s="160"/>
      <c r="J777" s="160"/>
      <c r="K777" s="160"/>
      <c r="L777" s="160"/>
      <c r="M777" s="160"/>
      <c r="N777" s="160"/>
      <c r="O777" s="160"/>
      <c r="P777" s="160"/>
      <c r="Q777" s="160"/>
      <c r="R777" s="160"/>
      <c r="S777" s="160"/>
      <c r="T777" s="160"/>
      <c r="U777" s="160"/>
      <c r="V777" s="160"/>
      <c r="W777" s="160"/>
      <c r="X777" s="160"/>
      <c r="Y777" s="151"/>
      <c r="Z777" s="151"/>
      <c r="AA777" s="151"/>
      <c r="AB777" s="151"/>
      <c r="AC777" s="151"/>
      <c r="AD777" s="151"/>
      <c r="AE777" s="151"/>
      <c r="AF777" s="151"/>
      <c r="AG777" s="151" t="s">
        <v>190</v>
      </c>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row>
    <row r="778" spans="1:60" ht="20.399999999999999" outlineLevel="1" x14ac:dyDescent="0.25">
      <c r="A778" s="177">
        <v>81</v>
      </c>
      <c r="B778" s="178" t="s">
        <v>1327</v>
      </c>
      <c r="C778" s="187" t="s">
        <v>1328</v>
      </c>
      <c r="D778" s="179" t="s">
        <v>255</v>
      </c>
      <c r="E778" s="180">
        <v>1</v>
      </c>
      <c r="F778" s="181">
        <v>1536</v>
      </c>
      <c r="G778" s="182">
        <f>ROUND(E778*F778,2)</f>
        <v>1536</v>
      </c>
      <c r="H778" s="181"/>
      <c r="I778" s="182">
        <f>ROUND(E778*H778,2)</f>
        <v>0</v>
      </c>
      <c r="J778" s="181"/>
      <c r="K778" s="182">
        <f>ROUND(E778*J778,2)</f>
        <v>0</v>
      </c>
      <c r="L778" s="182">
        <v>21</v>
      </c>
      <c r="M778" s="182">
        <f>G778*(1+L778/100)</f>
        <v>1858.56</v>
      </c>
      <c r="N778" s="182">
        <v>1E-3</v>
      </c>
      <c r="O778" s="182">
        <f>ROUND(E778*N778,2)</f>
        <v>0</v>
      </c>
      <c r="P778" s="182">
        <v>0</v>
      </c>
      <c r="Q778" s="182">
        <f>ROUND(E778*P778,2)</f>
        <v>0</v>
      </c>
      <c r="R778" s="182"/>
      <c r="S778" s="182" t="s">
        <v>277</v>
      </c>
      <c r="T778" s="183" t="s">
        <v>186</v>
      </c>
      <c r="U778" s="160">
        <v>0</v>
      </c>
      <c r="V778" s="160">
        <f>ROUND(E778*U778,2)</f>
        <v>0</v>
      </c>
      <c r="W778" s="160"/>
      <c r="X778" s="160" t="s">
        <v>310</v>
      </c>
      <c r="Y778" s="151"/>
      <c r="Z778" s="151"/>
      <c r="AA778" s="151"/>
      <c r="AB778" s="151"/>
      <c r="AC778" s="151"/>
      <c r="AD778" s="151"/>
      <c r="AE778" s="151"/>
      <c r="AF778" s="151"/>
      <c r="AG778" s="151" t="s">
        <v>311</v>
      </c>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row>
    <row r="779" spans="1:60" outlineLevel="1" x14ac:dyDescent="0.25">
      <c r="A779" s="158"/>
      <c r="B779" s="159"/>
      <c r="C779" s="260" t="s">
        <v>1274</v>
      </c>
      <c r="D779" s="261"/>
      <c r="E779" s="261"/>
      <c r="F779" s="261"/>
      <c r="G779" s="261"/>
      <c r="H779" s="160"/>
      <c r="I779" s="160"/>
      <c r="J779" s="160"/>
      <c r="K779" s="160"/>
      <c r="L779" s="160"/>
      <c r="M779" s="160"/>
      <c r="N779" s="160"/>
      <c r="O779" s="160"/>
      <c r="P779" s="160"/>
      <c r="Q779" s="160"/>
      <c r="R779" s="160"/>
      <c r="S779" s="160"/>
      <c r="T779" s="160"/>
      <c r="U779" s="160"/>
      <c r="V779" s="160"/>
      <c r="W779" s="160"/>
      <c r="X779" s="160"/>
      <c r="Y779" s="151"/>
      <c r="Z779" s="151"/>
      <c r="AA779" s="151"/>
      <c r="AB779" s="151"/>
      <c r="AC779" s="151"/>
      <c r="AD779" s="151"/>
      <c r="AE779" s="151"/>
      <c r="AF779" s="151"/>
      <c r="AG779" s="151" t="s">
        <v>190</v>
      </c>
      <c r="AH779" s="151"/>
      <c r="AI779" s="151"/>
      <c r="AJ779" s="151"/>
      <c r="AK779" s="151"/>
      <c r="AL779" s="151"/>
      <c r="AM779" s="151"/>
      <c r="AN779" s="151"/>
      <c r="AO779" s="151"/>
      <c r="AP779" s="151"/>
      <c r="AQ779" s="151"/>
      <c r="AR779" s="151"/>
      <c r="AS779" s="151"/>
      <c r="AT779" s="151"/>
      <c r="AU779" s="151"/>
      <c r="AV779" s="151"/>
      <c r="AW779" s="151"/>
      <c r="AX779" s="151"/>
      <c r="AY779" s="151"/>
      <c r="AZ779" s="151"/>
      <c r="BA779" s="184" t="str">
        <f>C779</f>
        <v>2.NP - 1. patro, popis prvku a návrh na jeho opravu nebo restaurování viz D1.1.9 Tabulky truhlářských prvků</v>
      </c>
      <c r="BB779" s="151"/>
      <c r="BC779" s="151"/>
      <c r="BD779" s="151"/>
      <c r="BE779" s="151"/>
      <c r="BF779" s="151"/>
      <c r="BG779" s="151"/>
      <c r="BH779" s="151"/>
    </row>
    <row r="780" spans="1:60" outlineLevel="1" x14ac:dyDescent="0.25">
      <c r="A780" s="158"/>
      <c r="B780" s="159"/>
      <c r="C780" s="192" t="s">
        <v>204</v>
      </c>
      <c r="D780" s="161"/>
      <c r="E780" s="162"/>
      <c r="F780" s="163"/>
      <c r="G780" s="163"/>
      <c r="H780" s="160"/>
      <c r="I780" s="160"/>
      <c r="J780" s="160"/>
      <c r="K780" s="160"/>
      <c r="L780" s="160"/>
      <c r="M780" s="160"/>
      <c r="N780" s="160"/>
      <c r="O780" s="160"/>
      <c r="P780" s="160"/>
      <c r="Q780" s="160"/>
      <c r="R780" s="160"/>
      <c r="S780" s="160"/>
      <c r="T780" s="160"/>
      <c r="U780" s="160"/>
      <c r="V780" s="160"/>
      <c r="W780" s="160"/>
      <c r="X780" s="160"/>
      <c r="Y780" s="151"/>
      <c r="Z780" s="151"/>
      <c r="AA780" s="151"/>
      <c r="AB780" s="151"/>
      <c r="AC780" s="151"/>
      <c r="AD780" s="151"/>
      <c r="AE780" s="151"/>
      <c r="AF780" s="151"/>
      <c r="AG780" s="151" t="s">
        <v>190</v>
      </c>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row>
    <row r="781" spans="1:60" outlineLevel="1" x14ac:dyDescent="0.25">
      <c r="A781" s="158"/>
      <c r="B781" s="159"/>
      <c r="C781" s="271" t="s">
        <v>1329</v>
      </c>
      <c r="D781" s="272"/>
      <c r="E781" s="272"/>
      <c r="F781" s="272"/>
      <c r="G781" s="272"/>
      <c r="H781" s="160"/>
      <c r="I781" s="160"/>
      <c r="J781" s="160"/>
      <c r="K781" s="160"/>
      <c r="L781" s="160"/>
      <c r="M781" s="160"/>
      <c r="N781" s="160"/>
      <c r="O781" s="160"/>
      <c r="P781" s="160"/>
      <c r="Q781" s="160"/>
      <c r="R781" s="160"/>
      <c r="S781" s="160"/>
      <c r="T781" s="160"/>
      <c r="U781" s="160"/>
      <c r="V781" s="160"/>
      <c r="W781" s="160"/>
      <c r="X781" s="160"/>
      <c r="Y781" s="151"/>
      <c r="Z781" s="151"/>
      <c r="AA781" s="151"/>
      <c r="AB781" s="151"/>
      <c r="AC781" s="151"/>
      <c r="AD781" s="151"/>
      <c r="AE781" s="151"/>
      <c r="AF781" s="151"/>
      <c r="AG781" s="151" t="s">
        <v>190</v>
      </c>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row>
    <row r="782" spans="1:60" outlineLevel="1" x14ac:dyDescent="0.25">
      <c r="A782" s="158"/>
      <c r="B782" s="159"/>
      <c r="C782" s="271" t="s">
        <v>1330</v>
      </c>
      <c r="D782" s="272"/>
      <c r="E782" s="272"/>
      <c r="F782" s="272"/>
      <c r="G782" s="272"/>
      <c r="H782" s="160"/>
      <c r="I782" s="160"/>
      <c r="J782" s="160"/>
      <c r="K782" s="160"/>
      <c r="L782" s="160"/>
      <c r="M782" s="160"/>
      <c r="N782" s="160"/>
      <c r="O782" s="160"/>
      <c r="P782" s="160"/>
      <c r="Q782" s="160"/>
      <c r="R782" s="160"/>
      <c r="S782" s="160"/>
      <c r="T782" s="160"/>
      <c r="U782" s="160"/>
      <c r="V782" s="160"/>
      <c r="W782" s="160"/>
      <c r="X782" s="160"/>
      <c r="Y782" s="151"/>
      <c r="Z782" s="151"/>
      <c r="AA782" s="151"/>
      <c r="AB782" s="151"/>
      <c r="AC782" s="151"/>
      <c r="AD782" s="151"/>
      <c r="AE782" s="151"/>
      <c r="AF782" s="151"/>
      <c r="AG782" s="151" t="s">
        <v>190</v>
      </c>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row>
    <row r="783" spans="1:60" outlineLevel="1" x14ac:dyDescent="0.25">
      <c r="A783" s="158"/>
      <c r="B783" s="159"/>
      <c r="C783" s="271" t="s">
        <v>946</v>
      </c>
      <c r="D783" s="272"/>
      <c r="E783" s="272"/>
      <c r="F783" s="272"/>
      <c r="G783" s="272"/>
      <c r="H783" s="160"/>
      <c r="I783" s="160"/>
      <c r="J783" s="160"/>
      <c r="K783" s="160"/>
      <c r="L783" s="160"/>
      <c r="M783" s="160"/>
      <c r="N783" s="160"/>
      <c r="O783" s="160"/>
      <c r="P783" s="160"/>
      <c r="Q783" s="160"/>
      <c r="R783" s="160"/>
      <c r="S783" s="160"/>
      <c r="T783" s="160"/>
      <c r="U783" s="160"/>
      <c r="V783" s="160"/>
      <c r="W783" s="160"/>
      <c r="X783" s="160"/>
      <c r="Y783" s="151"/>
      <c r="Z783" s="151"/>
      <c r="AA783" s="151"/>
      <c r="AB783" s="151"/>
      <c r="AC783" s="151"/>
      <c r="AD783" s="151"/>
      <c r="AE783" s="151"/>
      <c r="AF783" s="151"/>
      <c r="AG783" s="151" t="s">
        <v>190</v>
      </c>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row>
    <row r="784" spans="1:60" outlineLevel="1" x14ac:dyDescent="0.25">
      <c r="A784" s="158"/>
      <c r="B784" s="159"/>
      <c r="C784" s="271" t="s">
        <v>1322</v>
      </c>
      <c r="D784" s="272"/>
      <c r="E784" s="272"/>
      <c r="F784" s="272"/>
      <c r="G784" s="272"/>
      <c r="H784" s="160"/>
      <c r="I784" s="160"/>
      <c r="J784" s="160"/>
      <c r="K784" s="160"/>
      <c r="L784" s="160"/>
      <c r="M784" s="160"/>
      <c r="N784" s="160"/>
      <c r="O784" s="160"/>
      <c r="P784" s="160"/>
      <c r="Q784" s="160"/>
      <c r="R784" s="160"/>
      <c r="S784" s="160"/>
      <c r="T784" s="160"/>
      <c r="U784" s="160"/>
      <c r="V784" s="160"/>
      <c r="W784" s="160"/>
      <c r="X784" s="160"/>
      <c r="Y784" s="151"/>
      <c r="Z784" s="151"/>
      <c r="AA784" s="151"/>
      <c r="AB784" s="151"/>
      <c r="AC784" s="151"/>
      <c r="AD784" s="151"/>
      <c r="AE784" s="151"/>
      <c r="AF784" s="151"/>
      <c r="AG784" s="151" t="s">
        <v>190</v>
      </c>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row>
    <row r="785" spans="1:60" outlineLevel="1" x14ac:dyDescent="0.25">
      <c r="A785" s="158"/>
      <c r="B785" s="159"/>
      <c r="C785" s="192" t="s">
        <v>204</v>
      </c>
      <c r="D785" s="161"/>
      <c r="E785" s="162"/>
      <c r="F785" s="163"/>
      <c r="G785" s="163"/>
      <c r="H785" s="160"/>
      <c r="I785" s="160"/>
      <c r="J785" s="160"/>
      <c r="K785" s="160"/>
      <c r="L785" s="160"/>
      <c r="M785" s="160"/>
      <c r="N785" s="160"/>
      <c r="O785" s="160"/>
      <c r="P785" s="160"/>
      <c r="Q785" s="160"/>
      <c r="R785" s="160"/>
      <c r="S785" s="160"/>
      <c r="T785" s="160"/>
      <c r="U785" s="160"/>
      <c r="V785" s="160"/>
      <c r="W785" s="160"/>
      <c r="X785" s="160"/>
      <c r="Y785" s="151"/>
      <c r="Z785" s="151"/>
      <c r="AA785" s="151"/>
      <c r="AB785" s="151"/>
      <c r="AC785" s="151"/>
      <c r="AD785" s="151"/>
      <c r="AE785" s="151"/>
      <c r="AF785" s="151"/>
      <c r="AG785" s="151" t="s">
        <v>190</v>
      </c>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row>
    <row r="786" spans="1:60" outlineLevel="1" x14ac:dyDescent="0.25">
      <c r="A786" s="158"/>
      <c r="B786" s="159"/>
      <c r="C786" s="271" t="s">
        <v>802</v>
      </c>
      <c r="D786" s="272"/>
      <c r="E786" s="272"/>
      <c r="F786" s="272"/>
      <c r="G786" s="272"/>
      <c r="H786" s="160"/>
      <c r="I786" s="160"/>
      <c r="J786" s="160"/>
      <c r="K786" s="160"/>
      <c r="L786" s="160"/>
      <c r="M786" s="160"/>
      <c r="N786" s="160"/>
      <c r="O786" s="160"/>
      <c r="P786" s="160"/>
      <c r="Q786" s="160"/>
      <c r="R786" s="160"/>
      <c r="S786" s="160"/>
      <c r="T786" s="160"/>
      <c r="U786" s="160"/>
      <c r="V786" s="160"/>
      <c r="W786" s="160"/>
      <c r="X786" s="160"/>
      <c r="Y786" s="151"/>
      <c r="Z786" s="151"/>
      <c r="AA786" s="151"/>
      <c r="AB786" s="151"/>
      <c r="AC786" s="151"/>
      <c r="AD786" s="151"/>
      <c r="AE786" s="151"/>
      <c r="AF786" s="151"/>
      <c r="AG786" s="151" t="s">
        <v>190</v>
      </c>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row>
    <row r="787" spans="1:60" ht="31.2" outlineLevel="1" x14ac:dyDescent="0.25">
      <c r="A787" s="158"/>
      <c r="B787" s="159"/>
      <c r="C787" s="271" t="s">
        <v>1331</v>
      </c>
      <c r="D787" s="272"/>
      <c r="E787" s="272"/>
      <c r="F787" s="272"/>
      <c r="G787" s="272"/>
      <c r="H787" s="160"/>
      <c r="I787" s="160"/>
      <c r="J787" s="160"/>
      <c r="K787" s="160"/>
      <c r="L787" s="160"/>
      <c r="M787" s="160"/>
      <c r="N787" s="160"/>
      <c r="O787" s="160"/>
      <c r="P787" s="160"/>
      <c r="Q787" s="160"/>
      <c r="R787" s="160"/>
      <c r="S787" s="160"/>
      <c r="T787" s="160"/>
      <c r="U787" s="160"/>
      <c r="V787" s="160"/>
      <c r="W787" s="160"/>
      <c r="X787" s="160"/>
      <c r="Y787" s="151"/>
      <c r="Z787" s="151"/>
      <c r="AA787" s="151"/>
      <c r="AB787" s="151"/>
      <c r="AC787" s="151"/>
      <c r="AD787" s="151"/>
      <c r="AE787" s="151"/>
      <c r="AF787" s="151"/>
      <c r="AG787" s="151" t="s">
        <v>190</v>
      </c>
      <c r="AH787" s="151"/>
      <c r="AI787" s="151"/>
      <c r="AJ787" s="151"/>
      <c r="AK787" s="151"/>
      <c r="AL787" s="151"/>
      <c r="AM787" s="151"/>
      <c r="AN787" s="151"/>
      <c r="AO787" s="151"/>
      <c r="AP787" s="151"/>
      <c r="AQ787" s="151"/>
      <c r="AR787" s="151"/>
      <c r="AS787" s="151"/>
      <c r="AT787" s="151"/>
      <c r="AU787" s="151"/>
      <c r="AV787" s="151"/>
      <c r="AW787" s="151"/>
      <c r="AX787" s="151"/>
      <c r="AY787" s="151"/>
      <c r="AZ787" s="151"/>
      <c r="BA787" s="184" t="str">
        <f>C787</f>
        <v>Jednoduché jednokřídlé okno dovnitř otevíravé v dřevěném rámu. Dva novodobé okenní závěsy, zajištění jedním kovaným obrtlíkem s protikusem na křídle. Rám ukotven do zdiva čtyřmi kovanými skobami. Povrchová úprava rámu: tmavě hnědá lazura, povrchová úprava křídla: světle hnědá lazura. Kovové prvky: černá krycí barva.</v>
      </c>
      <c r="BB787" s="151"/>
      <c r="BC787" s="151"/>
      <c r="BD787" s="151"/>
      <c r="BE787" s="151"/>
      <c r="BF787" s="151"/>
      <c r="BG787" s="151"/>
      <c r="BH787" s="151"/>
    </row>
    <row r="788" spans="1:60" outlineLevel="1" x14ac:dyDescent="0.25">
      <c r="A788" s="158"/>
      <c r="B788" s="159"/>
      <c r="C788" s="192" t="s">
        <v>204</v>
      </c>
      <c r="D788" s="161"/>
      <c r="E788" s="162"/>
      <c r="F788" s="163"/>
      <c r="G788" s="163"/>
      <c r="H788" s="160"/>
      <c r="I788" s="160"/>
      <c r="J788" s="160"/>
      <c r="K788" s="160"/>
      <c r="L788" s="160"/>
      <c r="M788" s="160"/>
      <c r="N788" s="160"/>
      <c r="O788" s="160"/>
      <c r="P788" s="160"/>
      <c r="Q788" s="160"/>
      <c r="R788" s="160"/>
      <c r="S788" s="160"/>
      <c r="T788" s="160"/>
      <c r="U788" s="160"/>
      <c r="V788" s="160"/>
      <c r="W788" s="160"/>
      <c r="X788" s="160"/>
      <c r="Y788" s="151"/>
      <c r="Z788" s="151"/>
      <c r="AA788" s="151"/>
      <c r="AB788" s="151"/>
      <c r="AC788" s="151"/>
      <c r="AD788" s="151"/>
      <c r="AE788" s="151"/>
      <c r="AF788" s="151"/>
      <c r="AG788" s="151" t="s">
        <v>190</v>
      </c>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row>
    <row r="789" spans="1:60" outlineLevel="1" x14ac:dyDescent="0.25">
      <c r="A789" s="158"/>
      <c r="B789" s="159"/>
      <c r="C789" s="271" t="s">
        <v>913</v>
      </c>
      <c r="D789" s="272"/>
      <c r="E789" s="272"/>
      <c r="F789" s="272"/>
      <c r="G789" s="272"/>
      <c r="H789" s="160"/>
      <c r="I789" s="160"/>
      <c r="J789" s="160"/>
      <c r="K789" s="160"/>
      <c r="L789" s="160"/>
      <c r="M789" s="160"/>
      <c r="N789" s="160"/>
      <c r="O789" s="160"/>
      <c r="P789" s="160"/>
      <c r="Q789" s="160"/>
      <c r="R789" s="160"/>
      <c r="S789" s="160"/>
      <c r="T789" s="160"/>
      <c r="U789" s="160"/>
      <c r="V789" s="160"/>
      <c r="W789" s="160"/>
      <c r="X789" s="160"/>
      <c r="Y789" s="151"/>
      <c r="Z789" s="151"/>
      <c r="AA789" s="151"/>
      <c r="AB789" s="151"/>
      <c r="AC789" s="151"/>
      <c r="AD789" s="151"/>
      <c r="AE789" s="151"/>
      <c r="AF789" s="151"/>
      <c r="AG789" s="151" t="s">
        <v>190</v>
      </c>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row>
    <row r="790" spans="1:60" outlineLevel="1" x14ac:dyDescent="0.25">
      <c r="A790" s="158"/>
      <c r="B790" s="159"/>
      <c r="C790" s="271" t="s">
        <v>1332</v>
      </c>
      <c r="D790" s="272"/>
      <c r="E790" s="272"/>
      <c r="F790" s="272"/>
      <c r="G790" s="272"/>
      <c r="H790" s="160"/>
      <c r="I790" s="160"/>
      <c r="J790" s="160"/>
      <c r="K790" s="160"/>
      <c r="L790" s="160"/>
      <c r="M790" s="160"/>
      <c r="N790" s="160"/>
      <c r="O790" s="160"/>
      <c r="P790" s="160"/>
      <c r="Q790" s="160"/>
      <c r="R790" s="160"/>
      <c r="S790" s="160"/>
      <c r="T790" s="160"/>
      <c r="U790" s="160"/>
      <c r="V790" s="160"/>
      <c r="W790" s="160"/>
      <c r="X790" s="160"/>
      <c r="Y790" s="151"/>
      <c r="Z790" s="151"/>
      <c r="AA790" s="151"/>
      <c r="AB790" s="151"/>
      <c r="AC790" s="151"/>
      <c r="AD790" s="151"/>
      <c r="AE790" s="151"/>
      <c r="AF790" s="151"/>
      <c r="AG790" s="151" t="s">
        <v>190</v>
      </c>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row>
    <row r="791" spans="1:60" outlineLevel="1" x14ac:dyDescent="0.25">
      <c r="A791" s="158"/>
      <c r="B791" s="159"/>
      <c r="C791" s="192" t="s">
        <v>204</v>
      </c>
      <c r="D791" s="161"/>
      <c r="E791" s="162"/>
      <c r="F791" s="163"/>
      <c r="G791" s="163"/>
      <c r="H791" s="160"/>
      <c r="I791" s="160"/>
      <c r="J791" s="160"/>
      <c r="K791" s="160"/>
      <c r="L791" s="160"/>
      <c r="M791" s="160"/>
      <c r="N791" s="160"/>
      <c r="O791" s="160"/>
      <c r="P791" s="160"/>
      <c r="Q791" s="160"/>
      <c r="R791" s="160"/>
      <c r="S791" s="160"/>
      <c r="T791" s="160"/>
      <c r="U791" s="160"/>
      <c r="V791" s="160"/>
      <c r="W791" s="160"/>
      <c r="X791" s="160"/>
      <c r="Y791" s="151"/>
      <c r="Z791" s="151"/>
      <c r="AA791" s="151"/>
      <c r="AB791" s="151"/>
      <c r="AC791" s="151"/>
      <c r="AD791" s="151"/>
      <c r="AE791" s="151"/>
      <c r="AF791" s="151"/>
      <c r="AG791" s="151" t="s">
        <v>190</v>
      </c>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row>
    <row r="792" spans="1:60" outlineLevel="1" x14ac:dyDescent="0.25">
      <c r="A792" s="158"/>
      <c r="B792" s="159"/>
      <c r="C792" s="271" t="s">
        <v>317</v>
      </c>
      <c r="D792" s="272"/>
      <c r="E792" s="272"/>
      <c r="F792" s="272"/>
      <c r="G792" s="272"/>
      <c r="H792" s="160"/>
      <c r="I792" s="160"/>
      <c r="J792" s="160"/>
      <c r="K792" s="160"/>
      <c r="L792" s="160"/>
      <c r="M792" s="160"/>
      <c r="N792" s="160"/>
      <c r="O792" s="160"/>
      <c r="P792" s="160"/>
      <c r="Q792" s="160"/>
      <c r="R792" s="160"/>
      <c r="S792" s="160"/>
      <c r="T792" s="160"/>
      <c r="U792" s="160"/>
      <c r="V792" s="160"/>
      <c r="W792" s="160"/>
      <c r="X792" s="160"/>
      <c r="Y792" s="151"/>
      <c r="Z792" s="151"/>
      <c r="AA792" s="151"/>
      <c r="AB792" s="151"/>
      <c r="AC792" s="151"/>
      <c r="AD792" s="151"/>
      <c r="AE792" s="151"/>
      <c r="AF792" s="151"/>
      <c r="AG792" s="151" t="s">
        <v>190</v>
      </c>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row>
    <row r="793" spans="1:60" outlineLevel="1" x14ac:dyDescent="0.25">
      <c r="A793" s="158"/>
      <c r="B793" s="159"/>
      <c r="C793" s="271" t="s">
        <v>953</v>
      </c>
      <c r="D793" s="272"/>
      <c r="E793" s="272"/>
      <c r="F793" s="272"/>
      <c r="G793" s="272"/>
      <c r="H793" s="160"/>
      <c r="I793" s="160"/>
      <c r="J793" s="160"/>
      <c r="K793" s="160"/>
      <c r="L793" s="160"/>
      <c r="M793" s="160"/>
      <c r="N793" s="160"/>
      <c r="O793" s="160"/>
      <c r="P793" s="160"/>
      <c r="Q793" s="160"/>
      <c r="R793" s="160"/>
      <c r="S793" s="160"/>
      <c r="T793" s="160"/>
      <c r="U793" s="160"/>
      <c r="V793" s="160"/>
      <c r="W793" s="160"/>
      <c r="X793" s="160"/>
      <c r="Y793" s="151"/>
      <c r="Z793" s="151"/>
      <c r="AA793" s="151"/>
      <c r="AB793" s="151"/>
      <c r="AC793" s="151"/>
      <c r="AD793" s="151"/>
      <c r="AE793" s="151"/>
      <c r="AF793" s="151"/>
      <c r="AG793" s="151" t="s">
        <v>190</v>
      </c>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row>
    <row r="794" spans="1:60" outlineLevel="1" x14ac:dyDescent="0.25">
      <c r="A794" s="158"/>
      <c r="B794" s="159"/>
      <c r="C794" s="271" t="s">
        <v>717</v>
      </c>
      <c r="D794" s="272"/>
      <c r="E794" s="272"/>
      <c r="F794" s="272"/>
      <c r="G794" s="272"/>
      <c r="H794" s="160"/>
      <c r="I794" s="160"/>
      <c r="J794" s="160"/>
      <c r="K794" s="160"/>
      <c r="L794" s="160"/>
      <c r="M794" s="160"/>
      <c r="N794" s="160"/>
      <c r="O794" s="160"/>
      <c r="P794" s="160"/>
      <c r="Q794" s="160"/>
      <c r="R794" s="160"/>
      <c r="S794" s="160"/>
      <c r="T794" s="160"/>
      <c r="U794" s="160"/>
      <c r="V794" s="160"/>
      <c r="W794" s="160"/>
      <c r="X794" s="160"/>
      <c r="Y794" s="151"/>
      <c r="Z794" s="151"/>
      <c r="AA794" s="151"/>
      <c r="AB794" s="151"/>
      <c r="AC794" s="151"/>
      <c r="AD794" s="151"/>
      <c r="AE794" s="151"/>
      <c r="AF794" s="151"/>
      <c r="AG794" s="151" t="s">
        <v>190</v>
      </c>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row>
    <row r="795" spans="1:60" ht="20.399999999999999" outlineLevel="1" x14ac:dyDescent="0.25">
      <c r="A795" s="177">
        <v>82</v>
      </c>
      <c r="B795" s="178" t="s">
        <v>1333</v>
      </c>
      <c r="C795" s="187" t="s">
        <v>1334</v>
      </c>
      <c r="D795" s="179" t="s">
        <v>255</v>
      </c>
      <c r="E795" s="180">
        <v>1</v>
      </c>
      <c r="F795" s="181">
        <v>5376</v>
      </c>
      <c r="G795" s="182">
        <f>ROUND(E795*F795,2)</f>
        <v>5376</v>
      </c>
      <c r="H795" s="181"/>
      <c r="I795" s="182">
        <f>ROUND(E795*H795,2)</f>
        <v>0</v>
      </c>
      <c r="J795" s="181"/>
      <c r="K795" s="182">
        <f>ROUND(E795*J795,2)</f>
        <v>0</v>
      </c>
      <c r="L795" s="182">
        <v>21</v>
      </c>
      <c r="M795" s="182">
        <f>G795*(1+L795/100)</f>
        <v>6504.96</v>
      </c>
      <c r="N795" s="182">
        <v>1E-3</v>
      </c>
      <c r="O795" s="182">
        <f>ROUND(E795*N795,2)</f>
        <v>0</v>
      </c>
      <c r="P795" s="182">
        <v>0</v>
      </c>
      <c r="Q795" s="182">
        <f>ROUND(E795*P795,2)</f>
        <v>0</v>
      </c>
      <c r="R795" s="182"/>
      <c r="S795" s="182" t="s">
        <v>277</v>
      </c>
      <c r="T795" s="183" t="s">
        <v>186</v>
      </c>
      <c r="U795" s="160">
        <v>0</v>
      </c>
      <c r="V795" s="160">
        <f>ROUND(E795*U795,2)</f>
        <v>0</v>
      </c>
      <c r="W795" s="160"/>
      <c r="X795" s="160" t="s">
        <v>310</v>
      </c>
      <c r="Y795" s="151"/>
      <c r="Z795" s="151"/>
      <c r="AA795" s="151"/>
      <c r="AB795" s="151"/>
      <c r="AC795" s="151"/>
      <c r="AD795" s="151"/>
      <c r="AE795" s="151"/>
      <c r="AF795" s="151"/>
      <c r="AG795" s="151" t="s">
        <v>311</v>
      </c>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row>
    <row r="796" spans="1:60" outlineLevel="1" x14ac:dyDescent="0.25">
      <c r="A796" s="158"/>
      <c r="B796" s="159"/>
      <c r="C796" s="260" t="s">
        <v>1274</v>
      </c>
      <c r="D796" s="261"/>
      <c r="E796" s="261"/>
      <c r="F796" s="261"/>
      <c r="G796" s="261"/>
      <c r="H796" s="160"/>
      <c r="I796" s="160"/>
      <c r="J796" s="160"/>
      <c r="K796" s="160"/>
      <c r="L796" s="160"/>
      <c r="M796" s="160"/>
      <c r="N796" s="160"/>
      <c r="O796" s="160"/>
      <c r="P796" s="160"/>
      <c r="Q796" s="160"/>
      <c r="R796" s="160"/>
      <c r="S796" s="160"/>
      <c r="T796" s="160"/>
      <c r="U796" s="160"/>
      <c r="V796" s="160"/>
      <c r="W796" s="160"/>
      <c r="X796" s="160"/>
      <c r="Y796" s="151"/>
      <c r="Z796" s="151"/>
      <c r="AA796" s="151"/>
      <c r="AB796" s="151"/>
      <c r="AC796" s="151"/>
      <c r="AD796" s="151"/>
      <c r="AE796" s="151"/>
      <c r="AF796" s="151"/>
      <c r="AG796" s="151" t="s">
        <v>190</v>
      </c>
      <c r="AH796" s="151"/>
      <c r="AI796" s="151"/>
      <c r="AJ796" s="151"/>
      <c r="AK796" s="151"/>
      <c r="AL796" s="151"/>
      <c r="AM796" s="151"/>
      <c r="AN796" s="151"/>
      <c r="AO796" s="151"/>
      <c r="AP796" s="151"/>
      <c r="AQ796" s="151"/>
      <c r="AR796" s="151"/>
      <c r="AS796" s="151"/>
      <c r="AT796" s="151"/>
      <c r="AU796" s="151"/>
      <c r="AV796" s="151"/>
      <c r="AW796" s="151"/>
      <c r="AX796" s="151"/>
      <c r="AY796" s="151"/>
      <c r="AZ796" s="151"/>
      <c r="BA796" s="184" t="str">
        <f>C796</f>
        <v>2.NP - 1. patro, popis prvku a návrh na jeho opravu nebo restaurování viz D1.1.9 Tabulky truhlářských prvků</v>
      </c>
      <c r="BB796" s="151"/>
      <c r="BC796" s="151"/>
      <c r="BD796" s="151"/>
      <c r="BE796" s="151"/>
      <c r="BF796" s="151"/>
      <c r="BG796" s="151"/>
      <c r="BH796" s="151"/>
    </row>
    <row r="797" spans="1:60" outlineLevel="1" x14ac:dyDescent="0.25">
      <c r="A797" s="158"/>
      <c r="B797" s="159"/>
      <c r="C797" s="192" t="s">
        <v>204</v>
      </c>
      <c r="D797" s="161"/>
      <c r="E797" s="162"/>
      <c r="F797" s="163"/>
      <c r="G797" s="163"/>
      <c r="H797" s="160"/>
      <c r="I797" s="160"/>
      <c r="J797" s="160"/>
      <c r="K797" s="160"/>
      <c r="L797" s="160"/>
      <c r="M797" s="160"/>
      <c r="N797" s="160"/>
      <c r="O797" s="160"/>
      <c r="P797" s="160"/>
      <c r="Q797" s="160"/>
      <c r="R797" s="160"/>
      <c r="S797" s="160"/>
      <c r="T797" s="160"/>
      <c r="U797" s="160"/>
      <c r="V797" s="160"/>
      <c r="W797" s="160"/>
      <c r="X797" s="160"/>
      <c r="Y797" s="151"/>
      <c r="Z797" s="151"/>
      <c r="AA797" s="151"/>
      <c r="AB797" s="151"/>
      <c r="AC797" s="151"/>
      <c r="AD797" s="151"/>
      <c r="AE797" s="151"/>
      <c r="AF797" s="151"/>
      <c r="AG797" s="151" t="s">
        <v>190</v>
      </c>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row>
    <row r="798" spans="1:60" outlineLevel="1" x14ac:dyDescent="0.25">
      <c r="A798" s="158"/>
      <c r="B798" s="159"/>
      <c r="C798" s="271" t="s">
        <v>1335</v>
      </c>
      <c r="D798" s="272"/>
      <c r="E798" s="272"/>
      <c r="F798" s="272"/>
      <c r="G798" s="272"/>
      <c r="H798" s="160"/>
      <c r="I798" s="160"/>
      <c r="J798" s="160"/>
      <c r="K798" s="160"/>
      <c r="L798" s="160"/>
      <c r="M798" s="160"/>
      <c r="N798" s="160"/>
      <c r="O798" s="160"/>
      <c r="P798" s="160"/>
      <c r="Q798" s="160"/>
      <c r="R798" s="160"/>
      <c r="S798" s="160"/>
      <c r="T798" s="160"/>
      <c r="U798" s="160"/>
      <c r="V798" s="160"/>
      <c r="W798" s="160"/>
      <c r="X798" s="160"/>
      <c r="Y798" s="151"/>
      <c r="Z798" s="151"/>
      <c r="AA798" s="151"/>
      <c r="AB798" s="151"/>
      <c r="AC798" s="151"/>
      <c r="AD798" s="151"/>
      <c r="AE798" s="151"/>
      <c r="AF798" s="151"/>
      <c r="AG798" s="151" t="s">
        <v>190</v>
      </c>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row>
    <row r="799" spans="1:60" outlineLevel="1" x14ac:dyDescent="0.25">
      <c r="A799" s="158"/>
      <c r="B799" s="159"/>
      <c r="C799" s="271" t="s">
        <v>1336</v>
      </c>
      <c r="D799" s="272"/>
      <c r="E799" s="272"/>
      <c r="F799" s="272"/>
      <c r="G799" s="272"/>
      <c r="H799" s="160"/>
      <c r="I799" s="160"/>
      <c r="J799" s="160"/>
      <c r="K799" s="160"/>
      <c r="L799" s="160"/>
      <c r="M799" s="160"/>
      <c r="N799" s="160"/>
      <c r="O799" s="160"/>
      <c r="P799" s="160"/>
      <c r="Q799" s="160"/>
      <c r="R799" s="160"/>
      <c r="S799" s="160"/>
      <c r="T799" s="160"/>
      <c r="U799" s="160"/>
      <c r="V799" s="160"/>
      <c r="W799" s="160"/>
      <c r="X799" s="160"/>
      <c r="Y799" s="151"/>
      <c r="Z799" s="151"/>
      <c r="AA799" s="151"/>
      <c r="AB799" s="151"/>
      <c r="AC799" s="151"/>
      <c r="AD799" s="151"/>
      <c r="AE799" s="151"/>
      <c r="AF799" s="151"/>
      <c r="AG799" s="151" t="s">
        <v>190</v>
      </c>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row>
    <row r="800" spans="1:60" outlineLevel="1" x14ac:dyDescent="0.25">
      <c r="A800" s="158"/>
      <c r="B800" s="159"/>
      <c r="C800" s="271" t="s">
        <v>946</v>
      </c>
      <c r="D800" s="272"/>
      <c r="E800" s="272"/>
      <c r="F800" s="272"/>
      <c r="G800" s="272"/>
      <c r="H800" s="160"/>
      <c r="I800" s="160"/>
      <c r="J800" s="160"/>
      <c r="K800" s="160"/>
      <c r="L800" s="160"/>
      <c r="M800" s="160"/>
      <c r="N800" s="160"/>
      <c r="O800" s="160"/>
      <c r="P800" s="160"/>
      <c r="Q800" s="160"/>
      <c r="R800" s="160"/>
      <c r="S800" s="160"/>
      <c r="T800" s="160"/>
      <c r="U800" s="160"/>
      <c r="V800" s="160"/>
      <c r="W800" s="160"/>
      <c r="X800" s="160"/>
      <c r="Y800" s="151"/>
      <c r="Z800" s="151"/>
      <c r="AA800" s="151"/>
      <c r="AB800" s="151"/>
      <c r="AC800" s="151"/>
      <c r="AD800" s="151"/>
      <c r="AE800" s="151"/>
      <c r="AF800" s="151"/>
      <c r="AG800" s="151" t="s">
        <v>190</v>
      </c>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row>
    <row r="801" spans="1:60" outlineLevel="1" x14ac:dyDescent="0.25">
      <c r="A801" s="158"/>
      <c r="B801" s="159"/>
      <c r="C801" s="271" t="s">
        <v>771</v>
      </c>
      <c r="D801" s="272"/>
      <c r="E801" s="272"/>
      <c r="F801" s="272"/>
      <c r="G801" s="272"/>
      <c r="H801" s="160"/>
      <c r="I801" s="160"/>
      <c r="J801" s="160"/>
      <c r="K801" s="160"/>
      <c r="L801" s="160"/>
      <c r="M801" s="160"/>
      <c r="N801" s="160"/>
      <c r="O801" s="160"/>
      <c r="P801" s="160"/>
      <c r="Q801" s="160"/>
      <c r="R801" s="160"/>
      <c r="S801" s="160"/>
      <c r="T801" s="160"/>
      <c r="U801" s="160"/>
      <c r="V801" s="160"/>
      <c r="W801" s="160"/>
      <c r="X801" s="160"/>
      <c r="Y801" s="151"/>
      <c r="Z801" s="151"/>
      <c r="AA801" s="151"/>
      <c r="AB801" s="151"/>
      <c r="AC801" s="151"/>
      <c r="AD801" s="151"/>
      <c r="AE801" s="151"/>
      <c r="AF801" s="151"/>
      <c r="AG801" s="151" t="s">
        <v>190</v>
      </c>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row>
    <row r="802" spans="1:60" outlineLevel="1" x14ac:dyDescent="0.25">
      <c r="A802" s="158"/>
      <c r="B802" s="159"/>
      <c r="C802" s="192" t="s">
        <v>204</v>
      </c>
      <c r="D802" s="161"/>
      <c r="E802" s="162"/>
      <c r="F802" s="163"/>
      <c r="G802" s="163"/>
      <c r="H802" s="160"/>
      <c r="I802" s="160"/>
      <c r="J802" s="160"/>
      <c r="K802" s="160"/>
      <c r="L802" s="160"/>
      <c r="M802" s="160"/>
      <c r="N802" s="160"/>
      <c r="O802" s="160"/>
      <c r="P802" s="160"/>
      <c r="Q802" s="160"/>
      <c r="R802" s="160"/>
      <c r="S802" s="160"/>
      <c r="T802" s="160"/>
      <c r="U802" s="160"/>
      <c r="V802" s="160"/>
      <c r="W802" s="160"/>
      <c r="X802" s="160"/>
      <c r="Y802" s="151"/>
      <c r="Z802" s="151"/>
      <c r="AA802" s="151"/>
      <c r="AB802" s="151"/>
      <c r="AC802" s="151"/>
      <c r="AD802" s="151"/>
      <c r="AE802" s="151"/>
      <c r="AF802" s="151"/>
      <c r="AG802" s="151" t="s">
        <v>190</v>
      </c>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row>
    <row r="803" spans="1:60" outlineLevel="1" x14ac:dyDescent="0.25">
      <c r="A803" s="158"/>
      <c r="B803" s="159"/>
      <c r="C803" s="271" t="s">
        <v>802</v>
      </c>
      <c r="D803" s="272"/>
      <c r="E803" s="272"/>
      <c r="F803" s="272"/>
      <c r="G803" s="272"/>
      <c r="H803" s="160"/>
      <c r="I803" s="160"/>
      <c r="J803" s="160"/>
      <c r="K803" s="160"/>
      <c r="L803" s="160"/>
      <c r="M803" s="160"/>
      <c r="N803" s="160"/>
      <c r="O803" s="160"/>
      <c r="P803" s="160"/>
      <c r="Q803" s="160"/>
      <c r="R803" s="160"/>
      <c r="S803" s="160"/>
      <c r="T803" s="160"/>
      <c r="U803" s="160"/>
      <c r="V803" s="160"/>
      <c r="W803" s="160"/>
      <c r="X803" s="160"/>
      <c r="Y803" s="151"/>
      <c r="Z803" s="151"/>
      <c r="AA803" s="151"/>
      <c r="AB803" s="151"/>
      <c r="AC803" s="151"/>
      <c r="AD803" s="151"/>
      <c r="AE803" s="151"/>
      <c r="AF803" s="151"/>
      <c r="AG803" s="151" t="s">
        <v>190</v>
      </c>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row>
    <row r="804" spans="1:60" ht="31.2" outlineLevel="1" x14ac:dyDescent="0.25">
      <c r="A804" s="158"/>
      <c r="B804" s="159"/>
      <c r="C804" s="271" t="s">
        <v>1337</v>
      </c>
      <c r="D804" s="272"/>
      <c r="E804" s="272"/>
      <c r="F804" s="272"/>
      <c r="G804" s="272"/>
      <c r="H804" s="160"/>
      <c r="I804" s="160"/>
      <c r="J804" s="160"/>
      <c r="K804" s="160"/>
      <c r="L804" s="160"/>
      <c r="M804" s="160"/>
      <c r="N804" s="160"/>
      <c r="O804" s="160"/>
      <c r="P804" s="160"/>
      <c r="Q804" s="160"/>
      <c r="R804" s="160"/>
      <c r="S804" s="160"/>
      <c r="T804" s="160"/>
      <c r="U804" s="160"/>
      <c r="V804" s="160"/>
      <c r="W804" s="160"/>
      <c r="X804" s="160"/>
      <c r="Y804" s="151"/>
      <c r="Z804" s="151"/>
      <c r="AA804" s="151"/>
      <c r="AB804" s="151"/>
      <c r="AC804" s="151"/>
      <c r="AD804" s="151"/>
      <c r="AE804" s="151"/>
      <c r="AF804" s="151"/>
      <c r="AG804" s="151" t="s">
        <v>190</v>
      </c>
      <c r="AH804" s="151"/>
      <c r="AI804" s="151"/>
      <c r="AJ804" s="151"/>
      <c r="AK804" s="151"/>
      <c r="AL804" s="151"/>
      <c r="AM804" s="151"/>
      <c r="AN804" s="151"/>
      <c r="AO804" s="151"/>
      <c r="AP804" s="151"/>
      <c r="AQ804" s="151"/>
      <c r="AR804" s="151"/>
      <c r="AS804" s="151"/>
      <c r="AT804" s="151"/>
      <c r="AU804" s="151"/>
      <c r="AV804" s="151"/>
      <c r="AW804" s="151"/>
      <c r="AX804" s="151"/>
      <c r="AY804" s="151"/>
      <c r="AZ804" s="151"/>
      <c r="BA804" s="184" t="str">
        <f>C804</f>
        <v>Jednoduché dvoukřídlé okno s jednou vodorovnou příčkou, dovnitř otevíravé. Čtyři okenní kuličkové závěsy, zavírání zajištěno espaňoletou, rám je ukotven ke kamennému ostění čtyřmi kovanými skobami. Povrchová úprava dřeva: šedý krycí nátěr, povrchová úprava kovaných prvků: černý krycí nátěr.</v>
      </c>
      <c r="BB804" s="151"/>
      <c r="BC804" s="151"/>
      <c r="BD804" s="151"/>
      <c r="BE804" s="151"/>
      <c r="BF804" s="151"/>
      <c r="BG804" s="151"/>
      <c r="BH804" s="151"/>
    </row>
    <row r="805" spans="1:60" outlineLevel="1" x14ac:dyDescent="0.25">
      <c r="A805" s="158"/>
      <c r="B805" s="159"/>
      <c r="C805" s="192" t="s">
        <v>204</v>
      </c>
      <c r="D805" s="161"/>
      <c r="E805" s="162"/>
      <c r="F805" s="163"/>
      <c r="G805" s="163"/>
      <c r="H805" s="160"/>
      <c r="I805" s="160"/>
      <c r="J805" s="160"/>
      <c r="K805" s="160"/>
      <c r="L805" s="160"/>
      <c r="M805" s="160"/>
      <c r="N805" s="160"/>
      <c r="O805" s="160"/>
      <c r="P805" s="160"/>
      <c r="Q805" s="160"/>
      <c r="R805" s="160"/>
      <c r="S805" s="160"/>
      <c r="T805" s="160"/>
      <c r="U805" s="160"/>
      <c r="V805" s="160"/>
      <c r="W805" s="160"/>
      <c r="X805" s="160"/>
      <c r="Y805" s="151"/>
      <c r="Z805" s="151"/>
      <c r="AA805" s="151"/>
      <c r="AB805" s="151"/>
      <c r="AC805" s="151"/>
      <c r="AD805" s="151"/>
      <c r="AE805" s="151"/>
      <c r="AF805" s="151"/>
      <c r="AG805" s="151" t="s">
        <v>190</v>
      </c>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row>
    <row r="806" spans="1:60" outlineLevel="1" x14ac:dyDescent="0.25">
      <c r="A806" s="158"/>
      <c r="B806" s="159"/>
      <c r="C806" s="271" t="s">
        <v>1338</v>
      </c>
      <c r="D806" s="272"/>
      <c r="E806" s="272"/>
      <c r="F806" s="272"/>
      <c r="G806" s="272"/>
      <c r="H806" s="160"/>
      <c r="I806" s="160"/>
      <c r="J806" s="160"/>
      <c r="K806" s="160"/>
      <c r="L806" s="160"/>
      <c r="M806" s="160"/>
      <c r="N806" s="160"/>
      <c r="O806" s="160"/>
      <c r="P806" s="160"/>
      <c r="Q806" s="160"/>
      <c r="R806" s="160"/>
      <c r="S806" s="160"/>
      <c r="T806" s="160"/>
      <c r="U806" s="160"/>
      <c r="V806" s="160"/>
      <c r="W806" s="160"/>
      <c r="X806" s="160"/>
      <c r="Y806" s="151"/>
      <c r="Z806" s="151"/>
      <c r="AA806" s="151"/>
      <c r="AB806" s="151"/>
      <c r="AC806" s="151"/>
      <c r="AD806" s="151"/>
      <c r="AE806" s="151"/>
      <c r="AF806" s="151"/>
      <c r="AG806" s="151" t="s">
        <v>190</v>
      </c>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row>
    <row r="807" spans="1:60" outlineLevel="1" x14ac:dyDescent="0.25">
      <c r="A807" s="158"/>
      <c r="B807" s="159"/>
      <c r="C807" s="271" t="s">
        <v>952</v>
      </c>
      <c r="D807" s="272"/>
      <c r="E807" s="272"/>
      <c r="F807" s="272"/>
      <c r="G807" s="272"/>
      <c r="H807" s="160"/>
      <c r="I807" s="160"/>
      <c r="J807" s="160"/>
      <c r="K807" s="160"/>
      <c r="L807" s="160"/>
      <c r="M807" s="160"/>
      <c r="N807" s="160"/>
      <c r="O807" s="160"/>
      <c r="P807" s="160"/>
      <c r="Q807" s="160"/>
      <c r="R807" s="160"/>
      <c r="S807" s="160"/>
      <c r="T807" s="160"/>
      <c r="U807" s="160"/>
      <c r="V807" s="160"/>
      <c r="W807" s="160"/>
      <c r="X807" s="160"/>
      <c r="Y807" s="151"/>
      <c r="Z807" s="151"/>
      <c r="AA807" s="151"/>
      <c r="AB807" s="151"/>
      <c r="AC807" s="151"/>
      <c r="AD807" s="151"/>
      <c r="AE807" s="151"/>
      <c r="AF807" s="151"/>
      <c r="AG807" s="151" t="s">
        <v>190</v>
      </c>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row>
    <row r="808" spans="1:60" outlineLevel="1" x14ac:dyDescent="0.25">
      <c r="A808" s="158"/>
      <c r="B808" s="159"/>
      <c r="C808" s="192" t="s">
        <v>204</v>
      </c>
      <c r="D808" s="161"/>
      <c r="E808" s="162"/>
      <c r="F808" s="163"/>
      <c r="G808" s="163"/>
      <c r="H808" s="160"/>
      <c r="I808" s="160"/>
      <c r="J808" s="160"/>
      <c r="K808" s="160"/>
      <c r="L808" s="160"/>
      <c r="M808" s="160"/>
      <c r="N808" s="160"/>
      <c r="O808" s="160"/>
      <c r="P808" s="160"/>
      <c r="Q808" s="160"/>
      <c r="R808" s="160"/>
      <c r="S808" s="160"/>
      <c r="T808" s="160"/>
      <c r="U808" s="160"/>
      <c r="V808" s="160"/>
      <c r="W808" s="160"/>
      <c r="X808" s="160"/>
      <c r="Y808" s="151"/>
      <c r="Z808" s="151"/>
      <c r="AA808" s="151"/>
      <c r="AB808" s="151"/>
      <c r="AC808" s="151"/>
      <c r="AD808" s="151"/>
      <c r="AE808" s="151"/>
      <c r="AF808" s="151"/>
      <c r="AG808" s="151" t="s">
        <v>190</v>
      </c>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row>
    <row r="809" spans="1:60" outlineLevel="1" x14ac:dyDescent="0.25">
      <c r="A809" s="158"/>
      <c r="B809" s="159"/>
      <c r="C809" s="271" t="s">
        <v>317</v>
      </c>
      <c r="D809" s="272"/>
      <c r="E809" s="272"/>
      <c r="F809" s="272"/>
      <c r="G809" s="272"/>
      <c r="H809" s="160"/>
      <c r="I809" s="160"/>
      <c r="J809" s="160"/>
      <c r="K809" s="160"/>
      <c r="L809" s="160"/>
      <c r="M809" s="160"/>
      <c r="N809" s="160"/>
      <c r="O809" s="160"/>
      <c r="P809" s="160"/>
      <c r="Q809" s="160"/>
      <c r="R809" s="160"/>
      <c r="S809" s="160"/>
      <c r="T809" s="160"/>
      <c r="U809" s="160"/>
      <c r="V809" s="160"/>
      <c r="W809" s="160"/>
      <c r="X809" s="160"/>
      <c r="Y809" s="151"/>
      <c r="Z809" s="151"/>
      <c r="AA809" s="151"/>
      <c r="AB809" s="151"/>
      <c r="AC809" s="151"/>
      <c r="AD809" s="151"/>
      <c r="AE809" s="151"/>
      <c r="AF809" s="151"/>
      <c r="AG809" s="151" t="s">
        <v>190</v>
      </c>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row>
    <row r="810" spans="1:60" outlineLevel="1" x14ac:dyDescent="0.25">
      <c r="A810" s="158"/>
      <c r="B810" s="159"/>
      <c r="C810" s="271" t="s">
        <v>953</v>
      </c>
      <c r="D810" s="272"/>
      <c r="E810" s="272"/>
      <c r="F810" s="272"/>
      <c r="G810" s="272"/>
      <c r="H810" s="160"/>
      <c r="I810" s="160"/>
      <c r="J810" s="160"/>
      <c r="K810" s="160"/>
      <c r="L810" s="160"/>
      <c r="M810" s="160"/>
      <c r="N810" s="160"/>
      <c r="O810" s="160"/>
      <c r="P810" s="160"/>
      <c r="Q810" s="160"/>
      <c r="R810" s="160"/>
      <c r="S810" s="160"/>
      <c r="T810" s="160"/>
      <c r="U810" s="160"/>
      <c r="V810" s="160"/>
      <c r="W810" s="160"/>
      <c r="X810" s="160"/>
      <c r="Y810" s="151"/>
      <c r="Z810" s="151"/>
      <c r="AA810" s="151"/>
      <c r="AB810" s="151"/>
      <c r="AC810" s="151"/>
      <c r="AD810" s="151"/>
      <c r="AE810" s="151"/>
      <c r="AF810" s="151"/>
      <c r="AG810" s="151" t="s">
        <v>190</v>
      </c>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row>
    <row r="811" spans="1:60" outlineLevel="1" x14ac:dyDescent="0.25">
      <c r="A811" s="158"/>
      <c r="B811" s="159"/>
      <c r="C811" s="271" t="s">
        <v>717</v>
      </c>
      <c r="D811" s="272"/>
      <c r="E811" s="272"/>
      <c r="F811" s="272"/>
      <c r="G811" s="272"/>
      <c r="H811" s="160"/>
      <c r="I811" s="160"/>
      <c r="J811" s="160"/>
      <c r="K811" s="160"/>
      <c r="L811" s="160"/>
      <c r="M811" s="160"/>
      <c r="N811" s="160"/>
      <c r="O811" s="160"/>
      <c r="P811" s="160"/>
      <c r="Q811" s="160"/>
      <c r="R811" s="160"/>
      <c r="S811" s="160"/>
      <c r="T811" s="160"/>
      <c r="U811" s="160"/>
      <c r="V811" s="160"/>
      <c r="W811" s="160"/>
      <c r="X811" s="160"/>
      <c r="Y811" s="151"/>
      <c r="Z811" s="151"/>
      <c r="AA811" s="151"/>
      <c r="AB811" s="151"/>
      <c r="AC811" s="151"/>
      <c r="AD811" s="151"/>
      <c r="AE811" s="151"/>
      <c r="AF811" s="151"/>
      <c r="AG811" s="151" t="s">
        <v>190</v>
      </c>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row>
    <row r="812" spans="1:60" outlineLevel="1" x14ac:dyDescent="0.25">
      <c r="A812" s="177">
        <v>83</v>
      </c>
      <c r="B812" s="178" t="s">
        <v>1339</v>
      </c>
      <c r="C812" s="187" t="s">
        <v>1340</v>
      </c>
      <c r="D812" s="179" t="s">
        <v>255</v>
      </c>
      <c r="E812" s="180">
        <v>2</v>
      </c>
      <c r="F812" s="181">
        <v>576</v>
      </c>
      <c r="G812" s="182">
        <f>ROUND(E812*F812,2)</f>
        <v>1152</v>
      </c>
      <c r="H812" s="181"/>
      <c r="I812" s="182">
        <f>ROUND(E812*H812,2)</f>
        <v>0</v>
      </c>
      <c r="J812" s="181"/>
      <c r="K812" s="182">
        <f>ROUND(E812*J812,2)</f>
        <v>0</v>
      </c>
      <c r="L812" s="182">
        <v>21</v>
      </c>
      <c r="M812" s="182">
        <f>G812*(1+L812/100)</f>
        <v>1393.92</v>
      </c>
      <c r="N812" s="182">
        <v>0</v>
      </c>
      <c r="O812" s="182">
        <f>ROUND(E812*N812,2)</f>
        <v>0</v>
      </c>
      <c r="P812" s="182">
        <v>0</v>
      </c>
      <c r="Q812" s="182">
        <f>ROUND(E812*P812,2)</f>
        <v>0</v>
      </c>
      <c r="R812" s="182"/>
      <c r="S812" s="182" t="s">
        <v>277</v>
      </c>
      <c r="T812" s="183" t="s">
        <v>186</v>
      </c>
      <c r="U812" s="160">
        <v>0</v>
      </c>
      <c r="V812" s="160">
        <f>ROUND(E812*U812,2)</f>
        <v>0</v>
      </c>
      <c r="W812" s="160"/>
      <c r="X812" s="160" t="s">
        <v>310</v>
      </c>
      <c r="Y812" s="151"/>
      <c r="Z812" s="151"/>
      <c r="AA812" s="151"/>
      <c r="AB812" s="151"/>
      <c r="AC812" s="151"/>
      <c r="AD812" s="151"/>
      <c r="AE812" s="151"/>
      <c r="AF812" s="151"/>
      <c r="AG812" s="151" t="s">
        <v>311</v>
      </c>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row>
    <row r="813" spans="1:60" outlineLevel="1" x14ac:dyDescent="0.25">
      <c r="A813" s="158"/>
      <c r="B813" s="159"/>
      <c r="C813" s="260" t="s">
        <v>1274</v>
      </c>
      <c r="D813" s="261"/>
      <c r="E813" s="261"/>
      <c r="F813" s="261"/>
      <c r="G813" s="261"/>
      <c r="H813" s="160"/>
      <c r="I813" s="160"/>
      <c r="J813" s="160"/>
      <c r="K813" s="160"/>
      <c r="L813" s="160"/>
      <c r="M813" s="160"/>
      <c r="N813" s="160"/>
      <c r="O813" s="160"/>
      <c r="P813" s="160"/>
      <c r="Q813" s="160"/>
      <c r="R813" s="160"/>
      <c r="S813" s="160"/>
      <c r="T813" s="160"/>
      <c r="U813" s="160"/>
      <c r="V813" s="160"/>
      <c r="W813" s="160"/>
      <c r="X813" s="160"/>
      <c r="Y813" s="151"/>
      <c r="Z813" s="151"/>
      <c r="AA813" s="151"/>
      <c r="AB813" s="151"/>
      <c r="AC813" s="151"/>
      <c r="AD813" s="151"/>
      <c r="AE813" s="151"/>
      <c r="AF813" s="151"/>
      <c r="AG813" s="151" t="s">
        <v>190</v>
      </c>
      <c r="AH813" s="151"/>
      <c r="AI813" s="151"/>
      <c r="AJ813" s="151"/>
      <c r="AK813" s="151"/>
      <c r="AL813" s="151"/>
      <c r="AM813" s="151"/>
      <c r="AN813" s="151"/>
      <c r="AO813" s="151"/>
      <c r="AP813" s="151"/>
      <c r="AQ813" s="151"/>
      <c r="AR813" s="151"/>
      <c r="AS813" s="151"/>
      <c r="AT813" s="151"/>
      <c r="AU813" s="151"/>
      <c r="AV813" s="151"/>
      <c r="AW813" s="151"/>
      <c r="AX813" s="151"/>
      <c r="AY813" s="151"/>
      <c r="AZ813" s="151"/>
      <c r="BA813" s="184" t="str">
        <f>C813</f>
        <v>2.NP - 1. patro, popis prvku a návrh na jeho opravu nebo restaurování viz D1.1.9 Tabulky truhlářských prvků</v>
      </c>
      <c r="BB813" s="151"/>
      <c r="BC813" s="151"/>
      <c r="BD813" s="151"/>
      <c r="BE813" s="151"/>
      <c r="BF813" s="151"/>
      <c r="BG813" s="151"/>
      <c r="BH813" s="151"/>
    </row>
    <row r="814" spans="1:60" outlineLevel="1" x14ac:dyDescent="0.25">
      <c r="A814" s="158"/>
      <c r="B814" s="159"/>
      <c r="C814" s="192" t="s">
        <v>204</v>
      </c>
      <c r="D814" s="161"/>
      <c r="E814" s="162"/>
      <c r="F814" s="163"/>
      <c r="G814" s="163"/>
      <c r="H814" s="160"/>
      <c r="I814" s="160"/>
      <c r="J814" s="160"/>
      <c r="K814" s="160"/>
      <c r="L814" s="160"/>
      <c r="M814" s="160"/>
      <c r="N814" s="160"/>
      <c r="O814" s="160"/>
      <c r="P814" s="160"/>
      <c r="Q814" s="160"/>
      <c r="R814" s="160"/>
      <c r="S814" s="160"/>
      <c r="T814" s="160"/>
      <c r="U814" s="160"/>
      <c r="V814" s="160"/>
      <c r="W814" s="160"/>
      <c r="X814" s="160"/>
      <c r="Y814" s="151"/>
      <c r="Z814" s="151"/>
      <c r="AA814" s="151"/>
      <c r="AB814" s="151"/>
      <c r="AC814" s="151"/>
      <c r="AD814" s="151"/>
      <c r="AE814" s="151"/>
      <c r="AF814" s="151"/>
      <c r="AG814" s="151" t="s">
        <v>190</v>
      </c>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row>
    <row r="815" spans="1:60" outlineLevel="1" x14ac:dyDescent="0.25">
      <c r="A815" s="158"/>
      <c r="B815" s="159"/>
      <c r="C815" s="271" t="s">
        <v>1340</v>
      </c>
      <c r="D815" s="272"/>
      <c r="E815" s="272"/>
      <c r="F815" s="272"/>
      <c r="G815" s="272"/>
      <c r="H815" s="160"/>
      <c r="I815" s="160"/>
      <c r="J815" s="160"/>
      <c r="K815" s="160"/>
      <c r="L815" s="160"/>
      <c r="M815" s="160"/>
      <c r="N815" s="160"/>
      <c r="O815" s="160"/>
      <c r="P815" s="160"/>
      <c r="Q815" s="160"/>
      <c r="R815" s="160"/>
      <c r="S815" s="160"/>
      <c r="T815" s="160"/>
      <c r="U815" s="160"/>
      <c r="V815" s="160"/>
      <c r="W815" s="160"/>
      <c r="X815" s="160"/>
      <c r="Y815" s="151"/>
      <c r="Z815" s="151"/>
      <c r="AA815" s="151"/>
      <c r="AB815" s="151"/>
      <c r="AC815" s="151"/>
      <c r="AD815" s="151"/>
      <c r="AE815" s="151"/>
      <c r="AF815" s="151"/>
      <c r="AG815" s="151" t="s">
        <v>190</v>
      </c>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row>
    <row r="816" spans="1:60" outlineLevel="1" x14ac:dyDescent="0.25">
      <c r="A816" s="158"/>
      <c r="B816" s="159"/>
      <c r="C816" s="271" t="s">
        <v>1341</v>
      </c>
      <c r="D816" s="272"/>
      <c r="E816" s="272"/>
      <c r="F816" s="272"/>
      <c r="G816" s="272"/>
      <c r="H816" s="160"/>
      <c r="I816" s="160"/>
      <c r="J816" s="160"/>
      <c r="K816" s="160"/>
      <c r="L816" s="160"/>
      <c r="M816" s="160"/>
      <c r="N816" s="160"/>
      <c r="O816" s="160"/>
      <c r="P816" s="160"/>
      <c r="Q816" s="160"/>
      <c r="R816" s="160"/>
      <c r="S816" s="160"/>
      <c r="T816" s="160"/>
      <c r="U816" s="160"/>
      <c r="V816" s="160"/>
      <c r="W816" s="160"/>
      <c r="X816" s="160"/>
      <c r="Y816" s="151"/>
      <c r="Z816" s="151"/>
      <c r="AA816" s="151"/>
      <c r="AB816" s="151"/>
      <c r="AC816" s="151"/>
      <c r="AD816" s="151"/>
      <c r="AE816" s="151"/>
      <c r="AF816" s="151"/>
      <c r="AG816" s="151" t="s">
        <v>190</v>
      </c>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row>
    <row r="817" spans="1:60" outlineLevel="1" x14ac:dyDescent="0.25">
      <c r="A817" s="158"/>
      <c r="B817" s="159"/>
      <c r="C817" s="271" t="s">
        <v>946</v>
      </c>
      <c r="D817" s="272"/>
      <c r="E817" s="272"/>
      <c r="F817" s="272"/>
      <c r="G817" s="272"/>
      <c r="H817" s="160"/>
      <c r="I817" s="160"/>
      <c r="J817" s="160"/>
      <c r="K817" s="160"/>
      <c r="L817" s="160"/>
      <c r="M817" s="160"/>
      <c r="N817" s="160"/>
      <c r="O817" s="160"/>
      <c r="P817" s="160"/>
      <c r="Q817" s="160"/>
      <c r="R817" s="160"/>
      <c r="S817" s="160"/>
      <c r="T817" s="160"/>
      <c r="U817" s="160"/>
      <c r="V817" s="160"/>
      <c r="W817" s="160"/>
      <c r="X817" s="160"/>
      <c r="Y817" s="151"/>
      <c r="Z817" s="151"/>
      <c r="AA817" s="151"/>
      <c r="AB817" s="151"/>
      <c r="AC817" s="151"/>
      <c r="AD817" s="151"/>
      <c r="AE817" s="151"/>
      <c r="AF817" s="151"/>
      <c r="AG817" s="151" t="s">
        <v>190</v>
      </c>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row>
    <row r="818" spans="1:60" outlineLevel="1" x14ac:dyDescent="0.25">
      <c r="A818" s="158"/>
      <c r="B818" s="159"/>
      <c r="C818" s="271" t="s">
        <v>929</v>
      </c>
      <c r="D818" s="272"/>
      <c r="E818" s="272"/>
      <c r="F818" s="272"/>
      <c r="G818" s="272"/>
      <c r="H818" s="160"/>
      <c r="I818" s="160"/>
      <c r="J818" s="160"/>
      <c r="K818" s="160"/>
      <c r="L818" s="160"/>
      <c r="M818" s="160"/>
      <c r="N818" s="160"/>
      <c r="O818" s="160"/>
      <c r="P818" s="160"/>
      <c r="Q818" s="160"/>
      <c r="R818" s="160"/>
      <c r="S818" s="160"/>
      <c r="T818" s="160"/>
      <c r="U818" s="160"/>
      <c r="V818" s="160"/>
      <c r="W818" s="160"/>
      <c r="X818" s="160"/>
      <c r="Y818" s="151"/>
      <c r="Z818" s="151"/>
      <c r="AA818" s="151"/>
      <c r="AB818" s="151"/>
      <c r="AC818" s="151"/>
      <c r="AD818" s="151"/>
      <c r="AE818" s="151"/>
      <c r="AF818" s="151"/>
      <c r="AG818" s="151" t="s">
        <v>190</v>
      </c>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row>
    <row r="819" spans="1:60" outlineLevel="1" x14ac:dyDescent="0.25">
      <c r="A819" s="158"/>
      <c r="B819" s="159"/>
      <c r="C819" s="192" t="s">
        <v>204</v>
      </c>
      <c r="D819" s="161"/>
      <c r="E819" s="162"/>
      <c r="F819" s="163"/>
      <c r="G819" s="163"/>
      <c r="H819" s="160"/>
      <c r="I819" s="160"/>
      <c r="J819" s="160"/>
      <c r="K819" s="160"/>
      <c r="L819" s="160"/>
      <c r="M819" s="160"/>
      <c r="N819" s="160"/>
      <c r="O819" s="160"/>
      <c r="P819" s="160"/>
      <c r="Q819" s="160"/>
      <c r="R819" s="160"/>
      <c r="S819" s="160"/>
      <c r="T819" s="160"/>
      <c r="U819" s="160"/>
      <c r="V819" s="160"/>
      <c r="W819" s="160"/>
      <c r="X819" s="160"/>
      <c r="Y819" s="151"/>
      <c r="Z819" s="151"/>
      <c r="AA819" s="151"/>
      <c r="AB819" s="151"/>
      <c r="AC819" s="151"/>
      <c r="AD819" s="151"/>
      <c r="AE819" s="151"/>
      <c r="AF819" s="151"/>
      <c r="AG819" s="151" t="s">
        <v>190</v>
      </c>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row>
    <row r="820" spans="1:60" outlineLevel="1" x14ac:dyDescent="0.25">
      <c r="A820" s="158"/>
      <c r="B820" s="159"/>
      <c r="C820" s="271" t="s">
        <v>802</v>
      </c>
      <c r="D820" s="272"/>
      <c r="E820" s="272"/>
      <c r="F820" s="272"/>
      <c r="G820" s="272"/>
      <c r="H820" s="160"/>
      <c r="I820" s="160"/>
      <c r="J820" s="160"/>
      <c r="K820" s="160"/>
      <c r="L820" s="160"/>
      <c r="M820" s="160"/>
      <c r="N820" s="160"/>
      <c r="O820" s="160"/>
      <c r="P820" s="160"/>
      <c r="Q820" s="160"/>
      <c r="R820" s="160"/>
      <c r="S820" s="160"/>
      <c r="T820" s="160"/>
      <c r="U820" s="160"/>
      <c r="V820" s="160"/>
      <c r="W820" s="160"/>
      <c r="X820" s="160"/>
      <c r="Y820" s="151"/>
      <c r="Z820" s="151"/>
      <c r="AA820" s="151"/>
      <c r="AB820" s="151"/>
      <c r="AC820" s="151"/>
      <c r="AD820" s="151"/>
      <c r="AE820" s="151"/>
      <c r="AF820" s="151"/>
      <c r="AG820" s="151" t="s">
        <v>190</v>
      </c>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row>
    <row r="821" spans="1:60" outlineLevel="1" x14ac:dyDescent="0.25">
      <c r="A821" s="158"/>
      <c r="B821" s="159"/>
      <c r="C821" s="271" t="s">
        <v>1342</v>
      </c>
      <c r="D821" s="272"/>
      <c r="E821" s="272"/>
      <c r="F821" s="272"/>
      <c r="G821" s="272"/>
      <c r="H821" s="160"/>
      <c r="I821" s="160"/>
      <c r="J821" s="160"/>
      <c r="K821" s="160"/>
      <c r="L821" s="160"/>
      <c r="M821" s="160"/>
      <c r="N821" s="160"/>
      <c r="O821" s="160"/>
      <c r="P821" s="160"/>
      <c r="Q821" s="160"/>
      <c r="R821" s="160"/>
      <c r="S821" s="160"/>
      <c r="T821" s="160"/>
      <c r="U821" s="160"/>
      <c r="V821" s="160"/>
      <c r="W821" s="160"/>
      <c r="X821" s="160"/>
      <c r="Y821" s="151"/>
      <c r="Z821" s="151"/>
      <c r="AA821" s="151"/>
      <c r="AB821" s="151"/>
      <c r="AC821" s="151"/>
      <c r="AD821" s="151"/>
      <c r="AE821" s="151"/>
      <c r="AF821" s="151"/>
      <c r="AG821" s="151" t="s">
        <v>190</v>
      </c>
      <c r="AH821" s="151"/>
      <c r="AI821" s="151"/>
      <c r="AJ821" s="151"/>
      <c r="AK821" s="151"/>
      <c r="AL821" s="151"/>
      <c r="AM821" s="151"/>
      <c r="AN821" s="151"/>
      <c r="AO821" s="151"/>
      <c r="AP821" s="151"/>
      <c r="AQ821" s="151"/>
      <c r="AR821" s="151"/>
      <c r="AS821" s="151"/>
      <c r="AT821" s="151"/>
      <c r="AU821" s="151"/>
      <c r="AV821" s="151"/>
      <c r="AW821" s="151"/>
      <c r="AX821" s="151"/>
      <c r="AY821" s="151"/>
      <c r="AZ821" s="151"/>
      <c r="BA821" s="184" t="str">
        <f>C821</f>
        <v>Zazděné válcové tyče O 100 a 120 mm (patrně kulatina bývalého lešení) zaříznuté zároveň s lícem stěny.</v>
      </c>
      <c r="BB821" s="151"/>
      <c r="BC821" s="151"/>
      <c r="BD821" s="151"/>
      <c r="BE821" s="151"/>
      <c r="BF821" s="151"/>
      <c r="BG821" s="151"/>
      <c r="BH821" s="151"/>
    </row>
    <row r="822" spans="1:60" outlineLevel="1" x14ac:dyDescent="0.25">
      <c r="A822" s="158"/>
      <c r="B822" s="159"/>
      <c r="C822" s="192" t="s">
        <v>204</v>
      </c>
      <c r="D822" s="161"/>
      <c r="E822" s="162"/>
      <c r="F822" s="163"/>
      <c r="G822" s="163"/>
      <c r="H822" s="160"/>
      <c r="I822" s="160"/>
      <c r="J822" s="160"/>
      <c r="K822" s="160"/>
      <c r="L822" s="160"/>
      <c r="M822" s="160"/>
      <c r="N822" s="160"/>
      <c r="O822" s="160"/>
      <c r="P822" s="160"/>
      <c r="Q822" s="160"/>
      <c r="R822" s="160"/>
      <c r="S822" s="160"/>
      <c r="T822" s="160"/>
      <c r="U822" s="160"/>
      <c r="V822" s="160"/>
      <c r="W822" s="160"/>
      <c r="X822" s="160"/>
      <c r="Y822" s="151"/>
      <c r="Z822" s="151"/>
      <c r="AA822" s="151"/>
      <c r="AB822" s="151"/>
      <c r="AC822" s="151"/>
      <c r="AD822" s="151"/>
      <c r="AE822" s="151"/>
      <c r="AF822" s="151"/>
      <c r="AG822" s="151" t="s">
        <v>190</v>
      </c>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row>
    <row r="823" spans="1:60" outlineLevel="1" x14ac:dyDescent="0.25">
      <c r="A823" s="158"/>
      <c r="B823" s="159"/>
      <c r="C823" s="271" t="s">
        <v>913</v>
      </c>
      <c r="D823" s="272"/>
      <c r="E823" s="272"/>
      <c r="F823" s="272"/>
      <c r="G823" s="272"/>
      <c r="H823" s="160"/>
      <c r="I823" s="160"/>
      <c r="J823" s="160"/>
      <c r="K823" s="160"/>
      <c r="L823" s="160"/>
      <c r="M823" s="160"/>
      <c r="N823" s="160"/>
      <c r="O823" s="160"/>
      <c r="P823" s="160"/>
      <c r="Q823" s="160"/>
      <c r="R823" s="160"/>
      <c r="S823" s="160"/>
      <c r="T823" s="160"/>
      <c r="U823" s="160"/>
      <c r="V823" s="160"/>
      <c r="W823" s="160"/>
      <c r="X823" s="160"/>
      <c r="Y823" s="151"/>
      <c r="Z823" s="151"/>
      <c r="AA823" s="151"/>
      <c r="AB823" s="151"/>
      <c r="AC823" s="151"/>
      <c r="AD823" s="151"/>
      <c r="AE823" s="151"/>
      <c r="AF823" s="151"/>
      <c r="AG823" s="151" t="s">
        <v>190</v>
      </c>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row>
    <row r="824" spans="1:60" outlineLevel="1" x14ac:dyDescent="0.25">
      <c r="A824" s="158"/>
      <c r="B824" s="159"/>
      <c r="C824" s="271" t="s">
        <v>978</v>
      </c>
      <c r="D824" s="272"/>
      <c r="E824" s="272"/>
      <c r="F824" s="272"/>
      <c r="G824" s="272"/>
      <c r="H824" s="160"/>
      <c r="I824" s="160"/>
      <c r="J824" s="160"/>
      <c r="K824" s="160"/>
      <c r="L824" s="160"/>
      <c r="M824" s="160"/>
      <c r="N824" s="160"/>
      <c r="O824" s="160"/>
      <c r="P824" s="160"/>
      <c r="Q824" s="160"/>
      <c r="R824" s="160"/>
      <c r="S824" s="160"/>
      <c r="T824" s="160"/>
      <c r="U824" s="160"/>
      <c r="V824" s="160"/>
      <c r="W824" s="160"/>
      <c r="X824" s="160"/>
      <c r="Y824" s="151"/>
      <c r="Z824" s="151"/>
      <c r="AA824" s="151"/>
      <c r="AB824" s="151"/>
      <c r="AC824" s="151"/>
      <c r="AD824" s="151"/>
      <c r="AE824" s="151"/>
      <c r="AF824" s="151"/>
      <c r="AG824" s="151" t="s">
        <v>190</v>
      </c>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row>
    <row r="825" spans="1:60" outlineLevel="1" x14ac:dyDescent="0.25">
      <c r="A825" s="158"/>
      <c r="B825" s="159"/>
      <c r="C825" s="192" t="s">
        <v>204</v>
      </c>
      <c r="D825" s="161"/>
      <c r="E825" s="162"/>
      <c r="F825" s="163"/>
      <c r="G825" s="163"/>
      <c r="H825" s="160"/>
      <c r="I825" s="160"/>
      <c r="J825" s="160"/>
      <c r="K825" s="160"/>
      <c r="L825" s="160"/>
      <c r="M825" s="160"/>
      <c r="N825" s="160"/>
      <c r="O825" s="160"/>
      <c r="P825" s="160"/>
      <c r="Q825" s="160"/>
      <c r="R825" s="160"/>
      <c r="S825" s="160"/>
      <c r="T825" s="160"/>
      <c r="U825" s="160"/>
      <c r="V825" s="160"/>
      <c r="W825" s="160"/>
      <c r="X825" s="160"/>
      <c r="Y825" s="151"/>
      <c r="Z825" s="151"/>
      <c r="AA825" s="151"/>
      <c r="AB825" s="151"/>
      <c r="AC825" s="151"/>
      <c r="AD825" s="151"/>
      <c r="AE825" s="151"/>
      <c r="AF825" s="151"/>
      <c r="AG825" s="151" t="s">
        <v>190</v>
      </c>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row>
    <row r="826" spans="1:60" outlineLevel="1" x14ac:dyDescent="0.25">
      <c r="A826" s="158"/>
      <c r="B826" s="159"/>
      <c r="C826" s="271" t="s">
        <v>317</v>
      </c>
      <c r="D826" s="272"/>
      <c r="E826" s="272"/>
      <c r="F826" s="272"/>
      <c r="G826" s="272"/>
      <c r="H826" s="160"/>
      <c r="I826" s="160"/>
      <c r="J826" s="160"/>
      <c r="K826" s="160"/>
      <c r="L826" s="160"/>
      <c r="M826" s="160"/>
      <c r="N826" s="160"/>
      <c r="O826" s="160"/>
      <c r="P826" s="160"/>
      <c r="Q826" s="160"/>
      <c r="R826" s="160"/>
      <c r="S826" s="160"/>
      <c r="T826" s="160"/>
      <c r="U826" s="160"/>
      <c r="V826" s="160"/>
      <c r="W826" s="160"/>
      <c r="X826" s="160"/>
      <c r="Y826" s="151"/>
      <c r="Z826" s="151"/>
      <c r="AA826" s="151"/>
      <c r="AB826" s="151"/>
      <c r="AC826" s="151"/>
      <c r="AD826" s="151"/>
      <c r="AE826" s="151"/>
      <c r="AF826" s="151"/>
      <c r="AG826" s="151" t="s">
        <v>190</v>
      </c>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row>
    <row r="827" spans="1:60" outlineLevel="1" x14ac:dyDescent="0.25">
      <c r="A827" s="158"/>
      <c r="B827" s="159"/>
      <c r="C827" s="271" t="s">
        <v>1343</v>
      </c>
      <c r="D827" s="272"/>
      <c r="E827" s="272"/>
      <c r="F827" s="272"/>
      <c r="G827" s="272"/>
      <c r="H827" s="160"/>
      <c r="I827" s="160"/>
      <c r="J827" s="160"/>
      <c r="K827" s="160"/>
      <c r="L827" s="160"/>
      <c r="M827" s="160"/>
      <c r="N827" s="160"/>
      <c r="O827" s="160"/>
      <c r="P827" s="160"/>
      <c r="Q827" s="160"/>
      <c r="R827" s="160"/>
      <c r="S827" s="160"/>
      <c r="T827" s="160"/>
      <c r="U827" s="160"/>
      <c r="V827" s="160"/>
      <c r="W827" s="160"/>
      <c r="X827" s="160"/>
      <c r="Y827" s="151"/>
      <c r="Z827" s="151"/>
      <c r="AA827" s="151"/>
      <c r="AB827" s="151"/>
      <c r="AC827" s="151"/>
      <c r="AD827" s="151"/>
      <c r="AE827" s="151"/>
      <c r="AF827" s="151"/>
      <c r="AG827" s="151" t="s">
        <v>190</v>
      </c>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row>
    <row r="828" spans="1:60" outlineLevel="1" x14ac:dyDescent="0.25">
      <c r="A828" s="158"/>
      <c r="B828" s="159"/>
      <c r="C828" s="271" t="s">
        <v>1344</v>
      </c>
      <c r="D828" s="272"/>
      <c r="E828" s="272"/>
      <c r="F828" s="272"/>
      <c r="G828" s="272"/>
      <c r="H828" s="160"/>
      <c r="I828" s="160"/>
      <c r="J828" s="160"/>
      <c r="K828" s="160"/>
      <c r="L828" s="160"/>
      <c r="M828" s="160"/>
      <c r="N828" s="160"/>
      <c r="O828" s="160"/>
      <c r="P828" s="160"/>
      <c r="Q828" s="160"/>
      <c r="R828" s="160"/>
      <c r="S828" s="160"/>
      <c r="T828" s="160"/>
      <c r="U828" s="160"/>
      <c r="V828" s="160"/>
      <c r="W828" s="160"/>
      <c r="X828" s="160"/>
      <c r="Y828" s="151"/>
      <c r="Z828" s="151"/>
      <c r="AA828" s="151"/>
      <c r="AB828" s="151"/>
      <c r="AC828" s="151"/>
      <c r="AD828" s="151"/>
      <c r="AE828" s="151"/>
      <c r="AF828" s="151"/>
      <c r="AG828" s="151" t="s">
        <v>190</v>
      </c>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row>
    <row r="829" spans="1:60" outlineLevel="1" x14ac:dyDescent="0.25">
      <c r="A829" s="158"/>
      <c r="B829" s="159"/>
      <c r="C829" s="271" t="s">
        <v>923</v>
      </c>
      <c r="D829" s="272"/>
      <c r="E829" s="272"/>
      <c r="F829" s="272"/>
      <c r="G829" s="272"/>
      <c r="H829" s="160"/>
      <c r="I829" s="160"/>
      <c r="J829" s="160"/>
      <c r="K829" s="160"/>
      <c r="L829" s="160"/>
      <c r="M829" s="160"/>
      <c r="N829" s="160"/>
      <c r="O829" s="160"/>
      <c r="P829" s="160"/>
      <c r="Q829" s="160"/>
      <c r="R829" s="160"/>
      <c r="S829" s="160"/>
      <c r="T829" s="160"/>
      <c r="U829" s="160"/>
      <c r="V829" s="160"/>
      <c r="W829" s="160"/>
      <c r="X829" s="160"/>
      <c r="Y829" s="151"/>
      <c r="Z829" s="151"/>
      <c r="AA829" s="151"/>
      <c r="AB829" s="151"/>
      <c r="AC829" s="151"/>
      <c r="AD829" s="151"/>
      <c r="AE829" s="151"/>
      <c r="AF829" s="151"/>
      <c r="AG829" s="151" t="s">
        <v>190</v>
      </c>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row>
    <row r="830" spans="1:60" outlineLevel="1" x14ac:dyDescent="0.25">
      <c r="A830" s="158"/>
      <c r="B830" s="159"/>
      <c r="C830" s="271" t="s">
        <v>722</v>
      </c>
      <c r="D830" s="272"/>
      <c r="E830" s="272"/>
      <c r="F830" s="272"/>
      <c r="G830" s="272"/>
      <c r="H830" s="160"/>
      <c r="I830" s="160"/>
      <c r="J830" s="160"/>
      <c r="K830" s="160"/>
      <c r="L830" s="160"/>
      <c r="M830" s="160"/>
      <c r="N830" s="160"/>
      <c r="O830" s="160"/>
      <c r="P830" s="160"/>
      <c r="Q830" s="160"/>
      <c r="R830" s="160"/>
      <c r="S830" s="160"/>
      <c r="T830" s="160"/>
      <c r="U830" s="160"/>
      <c r="V830" s="160"/>
      <c r="W830" s="160"/>
      <c r="X830" s="160"/>
      <c r="Y830" s="151"/>
      <c r="Z830" s="151"/>
      <c r="AA830" s="151"/>
      <c r="AB830" s="151"/>
      <c r="AC830" s="151"/>
      <c r="AD830" s="151"/>
      <c r="AE830" s="151"/>
      <c r="AF830" s="151"/>
      <c r="AG830" s="151" t="s">
        <v>190</v>
      </c>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row>
    <row r="831" spans="1:60" outlineLevel="1" x14ac:dyDescent="0.25">
      <c r="A831" s="177">
        <v>84</v>
      </c>
      <c r="B831" s="178" t="s">
        <v>1345</v>
      </c>
      <c r="C831" s="187" t="s">
        <v>1346</v>
      </c>
      <c r="D831" s="179" t="s">
        <v>255</v>
      </c>
      <c r="E831" s="180">
        <v>1</v>
      </c>
      <c r="F831" s="181">
        <v>5376</v>
      </c>
      <c r="G831" s="182">
        <f>ROUND(E831*F831,2)</f>
        <v>5376</v>
      </c>
      <c r="H831" s="181"/>
      <c r="I831" s="182">
        <f>ROUND(E831*H831,2)</f>
        <v>0</v>
      </c>
      <c r="J831" s="181"/>
      <c r="K831" s="182">
        <f>ROUND(E831*J831,2)</f>
        <v>0</v>
      </c>
      <c r="L831" s="182">
        <v>21</v>
      </c>
      <c r="M831" s="182">
        <f>G831*(1+L831/100)</f>
        <v>6504.96</v>
      </c>
      <c r="N831" s="182">
        <v>2E-3</v>
      </c>
      <c r="O831" s="182">
        <f>ROUND(E831*N831,2)</f>
        <v>0</v>
      </c>
      <c r="P831" s="182">
        <v>0</v>
      </c>
      <c r="Q831" s="182">
        <f>ROUND(E831*P831,2)</f>
        <v>0</v>
      </c>
      <c r="R831" s="182"/>
      <c r="S831" s="182" t="s">
        <v>277</v>
      </c>
      <c r="T831" s="183" t="s">
        <v>186</v>
      </c>
      <c r="U831" s="160">
        <v>0</v>
      </c>
      <c r="V831" s="160">
        <f>ROUND(E831*U831,2)</f>
        <v>0</v>
      </c>
      <c r="W831" s="160"/>
      <c r="X831" s="160" t="s">
        <v>310</v>
      </c>
      <c r="Y831" s="151"/>
      <c r="Z831" s="151"/>
      <c r="AA831" s="151"/>
      <c r="AB831" s="151"/>
      <c r="AC831" s="151"/>
      <c r="AD831" s="151"/>
      <c r="AE831" s="151"/>
      <c r="AF831" s="151"/>
      <c r="AG831" s="151" t="s">
        <v>311</v>
      </c>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row>
    <row r="832" spans="1:60" outlineLevel="1" x14ac:dyDescent="0.25">
      <c r="A832" s="158"/>
      <c r="B832" s="159"/>
      <c r="C832" s="260" t="s">
        <v>1274</v>
      </c>
      <c r="D832" s="261"/>
      <c r="E832" s="261"/>
      <c r="F832" s="261"/>
      <c r="G832" s="261"/>
      <c r="H832" s="160"/>
      <c r="I832" s="160"/>
      <c r="J832" s="160"/>
      <c r="K832" s="160"/>
      <c r="L832" s="160"/>
      <c r="M832" s="160"/>
      <c r="N832" s="160"/>
      <c r="O832" s="160"/>
      <c r="P832" s="160"/>
      <c r="Q832" s="160"/>
      <c r="R832" s="160"/>
      <c r="S832" s="160"/>
      <c r="T832" s="160"/>
      <c r="U832" s="160"/>
      <c r="V832" s="160"/>
      <c r="W832" s="160"/>
      <c r="X832" s="160"/>
      <c r="Y832" s="151"/>
      <c r="Z832" s="151"/>
      <c r="AA832" s="151"/>
      <c r="AB832" s="151"/>
      <c r="AC832" s="151"/>
      <c r="AD832" s="151"/>
      <c r="AE832" s="151"/>
      <c r="AF832" s="151"/>
      <c r="AG832" s="151" t="s">
        <v>190</v>
      </c>
      <c r="AH832" s="151"/>
      <c r="AI832" s="151"/>
      <c r="AJ832" s="151"/>
      <c r="AK832" s="151"/>
      <c r="AL832" s="151"/>
      <c r="AM832" s="151"/>
      <c r="AN832" s="151"/>
      <c r="AO832" s="151"/>
      <c r="AP832" s="151"/>
      <c r="AQ832" s="151"/>
      <c r="AR832" s="151"/>
      <c r="AS832" s="151"/>
      <c r="AT832" s="151"/>
      <c r="AU832" s="151"/>
      <c r="AV832" s="151"/>
      <c r="AW832" s="151"/>
      <c r="AX832" s="151"/>
      <c r="AY832" s="151"/>
      <c r="AZ832" s="151"/>
      <c r="BA832" s="184" t="str">
        <f>C832</f>
        <v>2.NP - 1. patro, popis prvku a návrh na jeho opravu nebo restaurování viz D1.1.9 Tabulky truhlářských prvků</v>
      </c>
      <c r="BB832" s="151"/>
      <c r="BC832" s="151"/>
      <c r="BD832" s="151"/>
      <c r="BE832" s="151"/>
      <c r="BF832" s="151"/>
      <c r="BG832" s="151"/>
      <c r="BH832" s="151"/>
    </row>
    <row r="833" spans="1:60" outlineLevel="1" x14ac:dyDescent="0.25">
      <c r="A833" s="158"/>
      <c r="B833" s="159"/>
      <c r="C833" s="192" t="s">
        <v>204</v>
      </c>
      <c r="D833" s="161"/>
      <c r="E833" s="162"/>
      <c r="F833" s="163"/>
      <c r="G833" s="163"/>
      <c r="H833" s="160"/>
      <c r="I833" s="160"/>
      <c r="J833" s="160"/>
      <c r="K833" s="160"/>
      <c r="L833" s="160"/>
      <c r="M833" s="160"/>
      <c r="N833" s="160"/>
      <c r="O833" s="160"/>
      <c r="P833" s="160"/>
      <c r="Q833" s="160"/>
      <c r="R833" s="160"/>
      <c r="S833" s="160"/>
      <c r="T833" s="160"/>
      <c r="U833" s="160"/>
      <c r="V833" s="160"/>
      <c r="W833" s="160"/>
      <c r="X833" s="160"/>
      <c r="Y833" s="151"/>
      <c r="Z833" s="151"/>
      <c r="AA833" s="151"/>
      <c r="AB833" s="151"/>
      <c r="AC833" s="151"/>
      <c r="AD833" s="151"/>
      <c r="AE833" s="151"/>
      <c r="AF833" s="151"/>
      <c r="AG833" s="151" t="s">
        <v>190</v>
      </c>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row>
    <row r="834" spans="1:60" outlineLevel="1" x14ac:dyDescent="0.25">
      <c r="A834" s="158"/>
      <c r="B834" s="159"/>
      <c r="C834" s="271" t="s">
        <v>1346</v>
      </c>
      <c r="D834" s="272"/>
      <c r="E834" s="272"/>
      <c r="F834" s="272"/>
      <c r="G834" s="272"/>
      <c r="H834" s="160"/>
      <c r="I834" s="160"/>
      <c r="J834" s="160"/>
      <c r="K834" s="160"/>
      <c r="L834" s="160"/>
      <c r="M834" s="160"/>
      <c r="N834" s="160"/>
      <c r="O834" s="160"/>
      <c r="P834" s="160"/>
      <c r="Q834" s="160"/>
      <c r="R834" s="160"/>
      <c r="S834" s="160"/>
      <c r="T834" s="160"/>
      <c r="U834" s="160"/>
      <c r="V834" s="160"/>
      <c r="W834" s="160"/>
      <c r="X834" s="160"/>
      <c r="Y834" s="151"/>
      <c r="Z834" s="151"/>
      <c r="AA834" s="151"/>
      <c r="AB834" s="151"/>
      <c r="AC834" s="151"/>
      <c r="AD834" s="151"/>
      <c r="AE834" s="151"/>
      <c r="AF834" s="151"/>
      <c r="AG834" s="151" t="s">
        <v>190</v>
      </c>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row>
    <row r="835" spans="1:60" outlineLevel="1" x14ac:dyDescent="0.25">
      <c r="A835" s="158"/>
      <c r="B835" s="159"/>
      <c r="C835" s="271" t="s">
        <v>1347</v>
      </c>
      <c r="D835" s="272"/>
      <c r="E835" s="272"/>
      <c r="F835" s="272"/>
      <c r="G835" s="272"/>
      <c r="H835" s="160"/>
      <c r="I835" s="160"/>
      <c r="J835" s="160"/>
      <c r="K835" s="160"/>
      <c r="L835" s="160"/>
      <c r="M835" s="160"/>
      <c r="N835" s="160"/>
      <c r="O835" s="160"/>
      <c r="P835" s="160"/>
      <c r="Q835" s="160"/>
      <c r="R835" s="160"/>
      <c r="S835" s="160"/>
      <c r="T835" s="160"/>
      <c r="U835" s="160"/>
      <c r="V835" s="160"/>
      <c r="W835" s="160"/>
      <c r="X835" s="160"/>
      <c r="Y835" s="151"/>
      <c r="Z835" s="151"/>
      <c r="AA835" s="151"/>
      <c r="AB835" s="151"/>
      <c r="AC835" s="151"/>
      <c r="AD835" s="151"/>
      <c r="AE835" s="151"/>
      <c r="AF835" s="151"/>
      <c r="AG835" s="151" t="s">
        <v>190</v>
      </c>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row>
    <row r="836" spans="1:60" outlineLevel="1" x14ac:dyDescent="0.25">
      <c r="A836" s="158"/>
      <c r="B836" s="159"/>
      <c r="C836" s="271" t="s">
        <v>973</v>
      </c>
      <c r="D836" s="272"/>
      <c r="E836" s="272"/>
      <c r="F836" s="272"/>
      <c r="G836" s="272"/>
      <c r="H836" s="160"/>
      <c r="I836" s="160"/>
      <c r="J836" s="160"/>
      <c r="K836" s="160"/>
      <c r="L836" s="160"/>
      <c r="M836" s="160"/>
      <c r="N836" s="160"/>
      <c r="O836" s="160"/>
      <c r="P836" s="160"/>
      <c r="Q836" s="160"/>
      <c r="R836" s="160"/>
      <c r="S836" s="160"/>
      <c r="T836" s="160"/>
      <c r="U836" s="160"/>
      <c r="V836" s="160"/>
      <c r="W836" s="160"/>
      <c r="X836" s="160"/>
      <c r="Y836" s="151"/>
      <c r="Z836" s="151"/>
      <c r="AA836" s="151"/>
      <c r="AB836" s="151"/>
      <c r="AC836" s="151"/>
      <c r="AD836" s="151"/>
      <c r="AE836" s="151"/>
      <c r="AF836" s="151"/>
      <c r="AG836" s="151" t="s">
        <v>190</v>
      </c>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row>
    <row r="837" spans="1:60" outlineLevel="1" x14ac:dyDescent="0.25">
      <c r="A837" s="158"/>
      <c r="B837" s="159"/>
      <c r="C837" s="271" t="s">
        <v>771</v>
      </c>
      <c r="D837" s="272"/>
      <c r="E837" s="272"/>
      <c r="F837" s="272"/>
      <c r="G837" s="272"/>
      <c r="H837" s="160"/>
      <c r="I837" s="160"/>
      <c r="J837" s="160"/>
      <c r="K837" s="160"/>
      <c r="L837" s="160"/>
      <c r="M837" s="160"/>
      <c r="N837" s="160"/>
      <c r="O837" s="160"/>
      <c r="P837" s="160"/>
      <c r="Q837" s="160"/>
      <c r="R837" s="160"/>
      <c r="S837" s="160"/>
      <c r="T837" s="160"/>
      <c r="U837" s="160"/>
      <c r="V837" s="160"/>
      <c r="W837" s="160"/>
      <c r="X837" s="160"/>
      <c r="Y837" s="151"/>
      <c r="Z837" s="151"/>
      <c r="AA837" s="151"/>
      <c r="AB837" s="151"/>
      <c r="AC837" s="151"/>
      <c r="AD837" s="151"/>
      <c r="AE837" s="151"/>
      <c r="AF837" s="151"/>
      <c r="AG837" s="151" t="s">
        <v>190</v>
      </c>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row>
    <row r="838" spans="1:60" outlineLevel="1" x14ac:dyDescent="0.25">
      <c r="A838" s="158"/>
      <c r="B838" s="159"/>
      <c r="C838" s="192" t="s">
        <v>204</v>
      </c>
      <c r="D838" s="161"/>
      <c r="E838" s="162"/>
      <c r="F838" s="163"/>
      <c r="G838" s="163"/>
      <c r="H838" s="160"/>
      <c r="I838" s="160"/>
      <c r="J838" s="160"/>
      <c r="K838" s="160"/>
      <c r="L838" s="160"/>
      <c r="M838" s="160"/>
      <c r="N838" s="160"/>
      <c r="O838" s="160"/>
      <c r="P838" s="160"/>
      <c r="Q838" s="160"/>
      <c r="R838" s="160"/>
      <c r="S838" s="160"/>
      <c r="T838" s="160"/>
      <c r="U838" s="160"/>
      <c r="V838" s="160"/>
      <c r="W838" s="160"/>
      <c r="X838" s="160"/>
      <c r="Y838" s="151"/>
      <c r="Z838" s="151"/>
      <c r="AA838" s="151"/>
      <c r="AB838" s="151"/>
      <c r="AC838" s="151"/>
      <c r="AD838" s="151"/>
      <c r="AE838" s="151"/>
      <c r="AF838" s="151"/>
      <c r="AG838" s="151" t="s">
        <v>190</v>
      </c>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row>
    <row r="839" spans="1:60" outlineLevel="1" x14ac:dyDescent="0.25">
      <c r="A839" s="158"/>
      <c r="B839" s="159"/>
      <c r="C839" s="271" t="s">
        <v>802</v>
      </c>
      <c r="D839" s="272"/>
      <c r="E839" s="272"/>
      <c r="F839" s="272"/>
      <c r="G839" s="272"/>
      <c r="H839" s="160"/>
      <c r="I839" s="160"/>
      <c r="J839" s="160"/>
      <c r="K839" s="160"/>
      <c r="L839" s="160"/>
      <c r="M839" s="160"/>
      <c r="N839" s="160"/>
      <c r="O839" s="160"/>
      <c r="P839" s="160"/>
      <c r="Q839" s="160"/>
      <c r="R839" s="160"/>
      <c r="S839" s="160"/>
      <c r="T839" s="160"/>
      <c r="U839" s="160"/>
      <c r="V839" s="160"/>
      <c r="W839" s="160"/>
      <c r="X839" s="160"/>
      <c r="Y839" s="151"/>
      <c r="Z839" s="151"/>
      <c r="AA839" s="151"/>
      <c r="AB839" s="151"/>
      <c r="AC839" s="151"/>
      <c r="AD839" s="151"/>
      <c r="AE839" s="151"/>
      <c r="AF839" s="151"/>
      <c r="AG839" s="151" t="s">
        <v>190</v>
      </c>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row>
    <row r="840" spans="1:60" ht="31.2" outlineLevel="1" x14ac:dyDescent="0.25">
      <c r="A840" s="158"/>
      <c r="B840" s="159"/>
      <c r="C840" s="271" t="s">
        <v>1348</v>
      </c>
      <c r="D840" s="272"/>
      <c r="E840" s="272"/>
      <c r="F840" s="272"/>
      <c r="G840" s="272"/>
      <c r="H840" s="160"/>
      <c r="I840" s="160"/>
      <c r="J840" s="160"/>
      <c r="K840" s="160"/>
      <c r="L840" s="160"/>
      <c r="M840" s="160"/>
      <c r="N840" s="160"/>
      <c r="O840" s="160"/>
      <c r="P840" s="160"/>
      <c r="Q840" s="160"/>
      <c r="R840" s="160"/>
      <c r="S840" s="160"/>
      <c r="T840" s="160"/>
      <c r="U840" s="160"/>
      <c r="V840" s="160"/>
      <c r="W840" s="160"/>
      <c r="X840" s="160"/>
      <c r="Y840" s="151"/>
      <c r="Z840" s="151"/>
      <c r="AA840" s="151"/>
      <c r="AB840" s="151"/>
      <c r="AC840" s="151"/>
      <c r="AD840" s="151"/>
      <c r="AE840" s="151"/>
      <c r="AF840" s="151"/>
      <c r="AG840" s="151" t="s">
        <v>190</v>
      </c>
      <c r="AH840" s="151"/>
      <c r="AI840" s="151"/>
      <c r="AJ840" s="151"/>
      <c r="AK840" s="151"/>
      <c r="AL840" s="151"/>
      <c r="AM840" s="151"/>
      <c r="AN840" s="151"/>
      <c r="AO840" s="151"/>
      <c r="AP840" s="151"/>
      <c r="AQ840" s="151"/>
      <c r="AR840" s="151"/>
      <c r="AS840" s="151"/>
      <c r="AT840" s="151"/>
      <c r="AU840" s="151"/>
      <c r="AV840" s="151"/>
      <c r="AW840" s="151"/>
      <c r="AX840" s="151"/>
      <c r="AY840" s="151"/>
      <c r="AZ840" s="151"/>
      <c r="BA840" s="184" t="str">
        <f>C840</f>
        <v>Sdružené okno složeno ze dvou rámů vsazených do kamenného ostění. Okenní křídla jednoduchá dvoutabulková s jednou vodorovnou příčkou, dovnitř otvíravá. Okenní křídla jsou vybavena trojicí okenních kuličkových závěsů, kovaným knoflíkem a jsou zajištěna dvěma kovanými obrtlíky. Rám je ukotven ke kamennému ostění čtyřmi kovanými skobami. Povrchová úprava: šedozelený krycí nátěr.</v>
      </c>
      <c r="BB840" s="151"/>
      <c r="BC840" s="151"/>
      <c r="BD840" s="151"/>
      <c r="BE840" s="151"/>
      <c r="BF840" s="151"/>
      <c r="BG840" s="151"/>
      <c r="BH840" s="151"/>
    </row>
    <row r="841" spans="1:60" outlineLevel="1" x14ac:dyDescent="0.25">
      <c r="A841" s="158"/>
      <c r="B841" s="159"/>
      <c r="C841" s="192" t="s">
        <v>204</v>
      </c>
      <c r="D841" s="161"/>
      <c r="E841" s="162"/>
      <c r="F841" s="163"/>
      <c r="G841" s="163"/>
      <c r="H841" s="160"/>
      <c r="I841" s="160"/>
      <c r="J841" s="160"/>
      <c r="K841" s="160"/>
      <c r="L841" s="160"/>
      <c r="M841" s="160"/>
      <c r="N841" s="160"/>
      <c r="O841" s="160"/>
      <c r="P841" s="160"/>
      <c r="Q841" s="160"/>
      <c r="R841" s="160"/>
      <c r="S841" s="160"/>
      <c r="T841" s="160"/>
      <c r="U841" s="160"/>
      <c r="V841" s="160"/>
      <c r="W841" s="160"/>
      <c r="X841" s="160"/>
      <c r="Y841" s="151"/>
      <c r="Z841" s="151"/>
      <c r="AA841" s="151"/>
      <c r="AB841" s="151"/>
      <c r="AC841" s="151"/>
      <c r="AD841" s="151"/>
      <c r="AE841" s="151"/>
      <c r="AF841" s="151"/>
      <c r="AG841" s="151" t="s">
        <v>190</v>
      </c>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row>
    <row r="842" spans="1:60" outlineLevel="1" x14ac:dyDescent="0.25">
      <c r="A842" s="158"/>
      <c r="B842" s="159"/>
      <c r="C842" s="271" t="s">
        <v>913</v>
      </c>
      <c r="D842" s="272"/>
      <c r="E842" s="272"/>
      <c r="F842" s="272"/>
      <c r="G842" s="272"/>
      <c r="H842" s="160"/>
      <c r="I842" s="160"/>
      <c r="J842" s="160"/>
      <c r="K842" s="160"/>
      <c r="L842" s="160"/>
      <c r="M842" s="160"/>
      <c r="N842" s="160"/>
      <c r="O842" s="160"/>
      <c r="P842" s="160"/>
      <c r="Q842" s="160"/>
      <c r="R842" s="160"/>
      <c r="S842" s="160"/>
      <c r="T842" s="160"/>
      <c r="U842" s="160"/>
      <c r="V842" s="160"/>
      <c r="W842" s="160"/>
      <c r="X842" s="160"/>
      <c r="Y842" s="151"/>
      <c r="Z842" s="151"/>
      <c r="AA842" s="151"/>
      <c r="AB842" s="151"/>
      <c r="AC842" s="151"/>
      <c r="AD842" s="151"/>
      <c r="AE842" s="151"/>
      <c r="AF842" s="151"/>
      <c r="AG842" s="151" t="s">
        <v>190</v>
      </c>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row>
    <row r="843" spans="1:60" outlineLevel="1" x14ac:dyDescent="0.25">
      <c r="A843" s="158"/>
      <c r="B843" s="159"/>
      <c r="C843" s="271" t="s">
        <v>952</v>
      </c>
      <c r="D843" s="272"/>
      <c r="E843" s="272"/>
      <c r="F843" s="272"/>
      <c r="G843" s="272"/>
      <c r="H843" s="160"/>
      <c r="I843" s="160"/>
      <c r="J843" s="160"/>
      <c r="K843" s="160"/>
      <c r="L843" s="160"/>
      <c r="M843" s="160"/>
      <c r="N843" s="160"/>
      <c r="O843" s="160"/>
      <c r="P843" s="160"/>
      <c r="Q843" s="160"/>
      <c r="R843" s="160"/>
      <c r="S843" s="160"/>
      <c r="T843" s="160"/>
      <c r="U843" s="160"/>
      <c r="V843" s="160"/>
      <c r="W843" s="160"/>
      <c r="X843" s="160"/>
      <c r="Y843" s="151"/>
      <c r="Z843" s="151"/>
      <c r="AA843" s="151"/>
      <c r="AB843" s="151"/>
      <c r="AC843" s="151"/>
      <c r="AD843" s="151"/>
      <c r="AE843" s="151"/>
      <c r="AF843" s="151"/>
      <c r="AG843" s="151" t="s">
        <v>190</v>
      </c>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row>
    <row r="844" spans="1:60" outlineLevel="1" x14ac:dyDescent="0.25">
      <c r="A844" s="158"/>
      <c r="B844" s="159"/>
      <c r="C844" s="192" t="s">
        <v>204</v>
      </c>
      <c r="D844" s="161"/>
      <c r="E844" s="162"/>
      <c r="F844" s="163"/>
      <c r="G844" s="163"/>
      <c r="H844" s="160"/>
      <c r="I844" s="160"/>
      <c r="J844" s="160"/>
      <c r="K844" s="160"/>
      <c r="L844" s="160"/>
      <c r="M844" s="160"/>
      <c r="N844" s="160"/>
      <c r="O844" s="160"/>
      <c r="P844" s="160"/>
      <c r="Q844" s="160"/>
      <c r="R844" s="160"/>
      <c r="S844" s="160"/>
      <c r="T844" s="160"/>
      <c r="U844" s="160"/>
      <c r="V844" s="160"/>
      <c r="W844" s="160"/>
      <c r="X844" s="160"/>
      <c r="Y844" s="151"/>
      <c r="Z844" s="151"/>
      <c r="AA844" s="151"/>
      <c r="AB844" s="151"/>
      <c r="AC844" s="151"/>
      <c r="AD844" s="151"/>
      <c r="AE844" s="151"/>
      <c r="AF844" s="151"/>
      <c r="AG844" s="151" t="s">
        <v>190</v>
      </c>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row>
    <row r="845" spans="1:60" outlineLevel="1" x14ac:dyDescent="0.25">
      <c r="A845" s="158"/>
      <c r="B845" s="159"/>
      <c r="C845" s="271" t="s">
        <v>317</v>
      </c>
      <c r="D845" s="272"/>
      <c r="E845" s="272"/>
      <c r="F845" s="272"/>
      <c r="G845" s="272"/>
      <c r="H845" s="160"/>
      <c r="I845" s="160"/>
      <c r="J845" s="160"/>
      <c r="K845" s="160"/>
      <c r="L845" s="160"/>
      <c r="M845" s="160"/>
      <c r="N845" s="160"/>
      <c r="O845" s="160"/>
      <c r="P845" s="160"/>
      <c r="Q845" s="160"/>
      <c r="R845" s="160"/>
      <c r="S845" s="160"/>
      <c r="T845" s="160"/>
      <c r="U845" s="160"/>
      <c r="V845" s="160"/>
      <c r="W845" s="160"/>
      <c r="X845" s="160"/>
      <c r="Y845" s="151"/>
      <c r="Z845" s="151"/>
      <c r="AA845" s="151"/>
      <c r="AB845" s="151"/>
      <c r="AC845" s="151"/>
      <c r="AD845" s="151"/>
      <c r="AE845" s="151"/>
      <c r="AF845" s="151"/>
      <c r="AG845" s="151" t="s">
        <v>190</v>
      </c>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row>
    <row r="846" spans="1:60" outlineLevel="1" x14ac:dyDescent="0.25">
      <c r="A846" s="158"/>
      <c r="B846" s="159"/>
      <c r="C846" s="271" t="s">
        <v>953</v>
      </c>
      <c r="D846" s="272"/>
      <c r="E846" s="272"/>
      <c r="F846" s="272"/>
      <c r="G846" s="272"/>
      <c r="H846" s="160"/>
      <c r="I846" s="160"/>
      <c r="J846" s="160"/>
      <c r="K846" s="160"/>
      <c r="L846" s="160"/>
      <c r="M846" s="160"/>
      <c r="N846" s="160"/>
      <c r="O846" s="160"/>
      <c r="P846" s="160"/>
      <c r="Q846" s="160"/>
      <c r="R846" s="160"/>
      <c r="S846" s="160"/>
      <c r="T846" s="160"/>
      <c r="U846" s="160"/>
      <c r="V846" s="160"/>
      <c r="W846" s="160"/>
      <c r="X846" s="160"/>
      <c r="Y846" s="151"/>
      <c r="Z846" s="151"/>
      <c r="AA846" s="151"/>
      <c r="AB846" s="151"/>
      <c r="AC846" s="151"/>
      <c r="AD846" s="151"/>
      <c r="AE846" s="151"/>
      <c r="AF846" s="151"/>
      <c r="AG846" s="151" t="s">
        <v>190</v>
      </c>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row>
    <row r="847" spans="1:60" outlineLevel="1" x14ac:dyDescent="0.25">
      <c r="A847" s="158"/>
      <c r="B847" s="159"/>
      <c r="C847" s="271" t="s">
        <v>717</v>
      </c>
      <c r="D847" s="272"/>
      <c r="E847" s="272"/>
      <c r="F847" s="272"/>
      <c r="G847" s="272"/>
      <c r="H847" s="160"/>
      <c r="I847" s="160"/>
      <c r="J847" s="160"/>
      <c r="K847" s="160"/>
      <c r="L847" s="160"/>
      <c r="M847" s="160"/>
      <c r="N847" s="160"/>
      <c r="O847" s="160"/>
      <c r="P847" s="160"/>
      <c r="Q847" s="160"/>
      <c r="R847" s="160"/>
      <c r="S847" s="160"/>
      <c r="T847" s="160"/>
      <c r="U847" s="160"/>
      <c r="V847" s="160"/>
      <c r="W847" s="160"/>
      <c r="X847" s="160"/>
      <c r="Y847" s="151"/>
      <c r="Z847" s="151"/>
      <c r="AA847" s="151"/>
      <c r="AB847" s="151"/>
      <c r="AC847" s="151"/>
      <c r="AD847" s="151"/>
      <c r="AE847" s="151"/>
      <c r="AF847" s="151"/>
      <c r="AG847" s="151" t="s">
        <v>190</v>
      </c>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row>
    <row r="848" spans="1:60" outlineLevel="1" x14ac:dyDescent="0.25">
      <c r="A848" s="177">
        <v>85</v>
      </c>
      <c r="B848" s="178" t="s">
        <v>1349</v>
      </c>
      <c r="C848" s="187" t="s">
        <v>1350</v>
      </c>
      <c r="D848" s="179" t="s">
        <v>255</v>
      </c>
      <c r="E848" s="180">
        <v>1</v>
      </c>
      <c r="F848" s="181">
        <v>6520</v>
      </c>
      <c r="G848" s="182">
        <f>ROUND(E848*F848,2)</f>
        <v>6520</v>
      </c>
      <c r="H848" s="181"/>
      <c r="I848" s="182">
        <f>ROUND(E848*H848,2)</f>
        <v>0</v>
      </c>
      <c r="J848" s="181"/>
      <c r="K848" s="182">
        <f>ROUND(E848*J848,2)</f>
        <v>0</v>
      </c>
      <c r="L848" s="182">
        <v>21</v>
      </c>
      <c r="M848" s="182">
        <f>G848*(1+L848/100)</f>
        <v>7889.2</v>
      </c>
      <c r="N848" s="182">
        <v>1E-3</v>
      </c>
      <c r="O848" s="182">
        <f>ROUND(E848*N848,2)</f>
        <v>0</v>
      </c>
      <c r="P848" s="182">
        <v>0</v>
      </c>
      <c r="Q848" s="182">
        <f>ROUND(E848*P848,2)</f>
        <v>0</v>
      </c>
      <c r="R848" s="182"/>
      <c r="S848" s="182" t="s">
        <v>277</v>
      </c>
      <c r="T848" s="183" t="s">
        <v>186</v>
      </c>
      <c r="U848" s="160">
        <v>0</v>
      </c>
      <c r="V848" s="160">
        <f>ROUND(E848*U848,2)</f>
        <v>0</v>
      </c>
      <c r="W848" s="160"/>
      <c r="X848" s="160" t="s">
        <v>310</v>
      </c>
      <c r="Y848" s="151"/>
      <c r="Z848" s="151"/>
      <c r="AA848" s="151"/>
      <c r="AB848" s="151"/>
      <c r="AC848" s="151"/>
      <c r="AD848" s="151"/>
      <c r="AE848" s="151"/>
      <c r="AF848" s="151"/>
      <c r="AG848" s="151" t="s">
        <v>311</v>
      </c>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row>
    <row r="849" spans="1:60" outlineLevel="1" x14ac:dyDescent="0.25">
      <c r="A849" s="158"/>
      <c r="B849" s="159"/>
      <c r="C849" s="260" t="s">
        <v>1274</v>
      </c>
      <c r="D849" s="261"/>
      <c r="E849" s="261"/>
      <c r="F849" s="261"/>
      <c r="G849" s="261"/>
      <c r="H849" s="160"/>
      <c r="I849" s="160"/>
      <c r="J849" s="160"/>
      <c r="K849" s="160"/>
      <c r="L849" s="160"/>
      <c r="M849" s="160"/>
      <c r="N849" s="160"/>
      <c r="O849" s="160"/>
      <c r="P849" s="160"/>
      <c r="Q849" s="160"/>
      <c r="R849" s="160"/>
      <c r="S849" s="160"/>
      <c r="T849" s="160"/>
      <c r="U849" s="160"/>
      <c r="V849" s="160"/>
      <c r="W849" s="160"/>
      <c r="X849" s="160"/>
      <c r="Y849" s="151"/>
      <c r="Z849" s="151"/>
      <c r="AA849" s="151"/>
      <c r="AB849" s="151"/>
      <c r="AC849" s="151"/>
      <c r="AD849" s="151"/>
      <c r="AE849" s="151"/>
      <c r="AF849" s="151"/>
      <c r="AG849" s="151" t="s">
        <v>190</v>
      </c>
      <c r="AH849" s="151"/>
      <c r="AI849" s="151"/>
      <c r="AJ849" s="151"/>
      <c r="AK849" s="151"/>
      <c r="AL849" s="151"/>
      <c r="AM849" s="151"/>
      <c r="AN849" s="151"/>
      <c r="AO849" s="151"/>
      <c r="AP849" s="151"/>
      <c r="AQ849" s="151"/>
      <c r="AR849" s="151"/>
      <c r="AS849" s="151"/>
      <c r="AT849" s="151"/>
      <c r="AU849" s="151"/>
      <c r="AV849" s="151"/>
      <c r="AW849" s="151"/>
      <c r="AX849" s="151"/>
      <c r="AY849" s="151"/>
      <c r="AZ849" s="151"/>
      <c r="BA849" s="184" t="str">
        <f>C849</f>
        <v>2.NP - 1. patro, popis prvku a návrh na jeho opravu nebo restaurování viz D1.1.9 Tabulky truhlářských prvků</v>
      </c>
      <c r="BB849" s="151"/>
      <c r="BC849" s="151"/>
      <c r="BD849" s="151"/>
      <c r="BE849" s="151"/>
      <c r="BF849" s="151"/>
      <c r="BG849" s="151"/>
      <c r="BH849" s="151"/>
    </row>
    <row r="850" spans="1:60" outlineLevel="1" x14ac:dyDescent="0.25">
      <c r="A850" s="158"/>
      <c r="B850" s="159"/>
      <c r="C850" s="192" t="s">
        <v>204</v>
      </c>
      <c r="D850" s="161"/>
      <c r="E850" s="162"/>
      <c r="F850" s="163"/>
      <c r="G850" s="163"/>
      <c r="H850" s="160"/>
      <c r="I850" s="160"/>
      <c r="J850" s="160"/>
      <c r="K850" s="160"/>
      <c r="L850" s="160"/>
      <c r="M850" s="160"/>
      <c r="N850" s="160"/>
      <c r="O850" s="160"/>
      <c r="P850" s="160"/>
      <c r="Q850" s="160"/>
      <c r="R850" s="160"/>
      <c r="S850" s="160"/>
      <c r="T850" s="160"/>
      <c r="U850" s="160"/>
      <c r="V850" s="160"/>
      <c r="W850" s="160"/>
      <c r="X850" s="160"/>
      <c r="Y850" s="151"/>
      <c r="Z850" s="151"/>
      <c r="AA850" s="151"/>
      <c r="AB850" s="151"/>
      <c r="AC850" s="151"/>
      <c r="AD850" s="151"/>
      <c r="AE850" s="151"/>
      <c r="AF850" s="151"/>
      <c r="AG850" s="151" t="s">
        <v>190</v>
      </c>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row>
    <row r="851" spans="1:60" outlineLevel="1" x14ac:dyDescent="0.25">
      <c r="A851" s="158"/>
      <c r="B851" s="159"/>
      <c r="C851" s="271" t="s">
        <v>1351</v>
      </c>
      <c r="D851" s="272"/>
      <c r="E851" s="272"/>
      <c r="F851" s="272"/>
      <c r="G851" s="272"/>
      <c r="H851" s="160"/>
      <c r="I851" s="160"/>
      <c r="J851" s="160"/>
      <c r="K851" s="160"/>
      <c r="L851" s="160"/>
      <c r="M851" s="160"/>
      <c r="N851" s="160"/>
      <c r="O851" s="160"/>
      <c r="P851" s="160"/>
      <c r="Q851" s="160"/>
      <c r="R851" s="160"/>
      <c r="S851" s="160"/>
      <c r="T851" s="160"/>
      <c r="U851" s="160"/>
      <c r="V851" s="160"/>
      <c r="W851" s="160"/>
      <c r="X851" s="160"/>
      <c r="Y851" s="151"/>
      <c r="Z851" s="151"/>
      <c r="AA851" s="151"/>
      <c r="AB851" s="151"/>
      <c r="AC851" s="151"/>
      <c r="AD851" s="151"/>
      <c r="AE851" s="151"/>
      <c r="AF851" s="151"/>
      <c r="AG851" s="151" t="s">
        <v>190</v>
      </c>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row>
    <row r="852" spans="1:60" outlineLevel="1" x14ac:dyDescent="0.25">
      <c r="A852" s="158"/>
      <c r="B852" s="159"/>
      <c r="C852" s="271" t="s">
        <v>1352</v>
      </c>
      <c r="D852" s="272"/>
      <c r="E852" s="272"/>
      <c r="F852" s="272"/>
      <c r="G852" s="272"/>
      <c r="H852" s="160"/>
      <c r="I852" s="160"/>
      <c r="J852" s="160"/>
      <c r="K852" s="160"/>
      <c r="L852" s="160"/>
      <c r="M852" s="160"/>
      <c r="N852" s="160"/>
      <c r="O852" s="160"/>
      <c r="P852" s="160"/>
      <c r="Q852" s="160"/>
      <c r="R852" s="160"/>
      <c r="S852" s="160"/>
      <c r="T852" s="160"/>
      <c r="U852" s="160"/>
      <c r="V852" s="160"/>
      <c r="W852" s="160"/>
      <c r="X852" s="160"/>
      <c r="Y852" s="151"/>
      <c r="Z852" s="151"/>
      <c r="AA852" s="151"/>
      <c r="AB852" s="151"/>
      <c r="AC852" s="151"/>
      <c r="AD852" s="151"/>
      <c r="AE852" s="151"/>
      <c r="AF852" s="151"/>
      <c r="AG852" s="151" t="s">
        <v>190</v>
      </c>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row>
    <row r="853" spans="1:60" outlineLevel="1" x14ac:dyDescent="0.25">
      <c r="A853" s="158"/>
      <c r="B853" s="159"/>
      <c r="C853" s="271" t="s">
        <v>1353</v>
      </c>
      <c r="D853" s="272"/>
      <c r="E853" s="272"/>
      <c r="F853" s="272"/>
      <c r="G853" s="272"/>
      <c r="H853" s="160"/>
      <c r="I853" s="160"/>
      <c r="J853" s="160"/>
      <c r="K853" s="160"/>
      <c r="L853" s="160"/>
      <c r="M853" s="160"/>
      <c r="N853" s="160"/>
      <c r="O853" s="160"/>
      <c r="P853" s="160"/>
      <c r="Q853" s="160"/>
      <c r="R853" s="160"/>
      <c r="S853" s="160"/>
      <c r="T853" s="160"/>
      <c r="U853" s="160"/>
      <c r="V853" s="160"/>
      <c r="W853" s="160"/>
      <c r="X853" s="160"/>
      <c r="Y853" s="151"/>
      <c r="Z853" s="151"/>
      <c r="AA853" s="151"/>
      <c r="AB853" s="151"/>
      <c r="AC853" s="151"/>
      <c r="AD853" s="151"/>
      <c r="AE853" s="151"/>
      <c r="AF853" s="151"/>
      <c r="AG853" s="151" t="s">
        <v>190</v>
      </c>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row>
    <row r="854" spans="1:60" outlineLevel="1" x14ac:dyDescent="0.25">
      <c r="A854" s="158"/>
      <c r="B854" s="159"/>
      <c r="C854" s="271" t="s">
        <v>946</v>
      </c>
      <c r="D854" s="272"/>
      <c r="E854" s="272"/>
      <c r="F854" s="272"/>
      <c r="G854" s="272"/>
      <c r="H854" s="160"/>
      <c r="I854" s="160"/>
      <c r="J854" s="160"/>
      <c r="K854" s="160"/>
      <c r="L854" s="160"/>
      <c r="M854" s="160"/>
      <c r="N854" s="160"/>
      <c r="O854" s="160"/>
      <c r="P854" s="160"/>
      <c r="Q854" s="160"/>
      <c r="R854" s="160"/>
      <c r="S854" s="160"/>
      <c r="T854" s="160"/>
      <c r="U854" s="160"/>
      <c r="V854" s="160"/>
      <c r="W854" s="160"/>
      <c r="X854" s="160"/>
      <c r="Y854" s="151"/>
      <c r="Z854" s="151"/>
      <c r="AA854" s="151"/>
      <c r="AB854" s="151"/>
      <c r="AC854" s="151"/>
      <c r="AD854" s="151"/>
      <c r="AE854" s="151"/>
      <c r="AF854" s="151"/>
      <c r="AG854" s="151" t="s">
        <v>190</v>
      </c>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row>
    <row r="855" spans="1:60" outlineLevel="1" x14ac:dyDescent="0.25">
      <c r="A855" s="158"/>
      <c r="B855" s="159"/>
      <c r="C855" s="271" t="s">
        <v>1354</v>
      </c>
      <c r="D855" s="272"/>
      <c r="E855" s="272"/>
      <c r="F855" s="272"/>
      <c r="G855" s="272"/>
      <c r="H855" s="160"/>
      <c r="I855" s="160"/>
      <c r="J855" s="160"/>
      <c r="K855" s="160"/>
      <c r="L855" s="160"/>
      <c r="M855" s="160"/>
      <c r="N855" s="160"/>
      <c r="O855" s="160"/>
      <c r="P855" s="160"/>
      <c r="Q855" s="160"/>
      <c r="R855" s="160"/>
      <c r="S855" s="160"/>
      <c r="T855" s="160"/>
      <c r="U855" s="160"/>
      <c r="V855" s="160"/>
      <c r="W855" s="160"/>
      <c r="X855" s="160"/>
      <c r="Y855" s="151"/>
      <c r="Z855" s="151"/>
      <c r="AA855" s="151"/>
      <c r="AB855" s="151"/>
      <c r="AC855" s="151"/>
      <c r="AD855" s="151"/>
      <c r="AE855" s="151"/>
      <c r="AF855" s="151"/>
      <c r="AG855" s="151" t="s">
        <v>190</v>
      </c>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row>
    <row r="856" spans="1:60" outlineLevel="1" x14ac:dyDescent="0.25">
      <c r="A856" s="158"/>
      <c r="B856" s="159"/>
      <c r="C856" s="192" t="s">
        <v>204</v>
      </c>
      <c r="D856" s="161"/>
      <c r="E856" s="162"/>
      <c r="F856" s="163"/>
      <c r="G856" s="163"/>
      <c r="H856" s="160"/>
      <c r="I856" s="160"/>
      <c r="J856" s="160"/>
      <c r="K856" s="160"/>
      <c r="L856" s="160"/>
      <c r="M856" s="160"/>
      <c r="N856" s="160"/>
      <c r="O856" s="160"/>
      <c r="P856" s="160"/>
      <c r="Q856" s="160"/>
      <c r="R856" s="160"/>
      <c r="S856" s="160"/>
      <c r="T856" s="160"/>
      <c r="U856" s="160"/>
      <c r="V856" s="160"/>
      <c r="W856" s="160"/>
      <c r="X856" s="160"/>
      <c r="Y856" s="151"/>
      <c r="Z856" s="151"/>
      <c r="AA856" s="151"/>
      <c r="AB856" s="151"/>
      <c r="AC856" s="151"/>
      <c r="AD856" s="151"/>
      <c r="AE856" s="151"/>
      <c r="AF856" s="151"/>
      <c r="AG856" s="151" t="s">
        <v>190</v>
      </c>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row>
    <row r="857" spans="1:60" outlineLevel="1" x14ac:dyDescent="0.25">
      <c r="A857" s="158"/>
      <c r="B857" s="159"/>
      <c r="C857" s="271" t="s">
        <v>802</v>
      </c>
      <c r="D857" s="272"/>
      <c r="E857" s="272"/>
      <c r="F857" s="272"/>
      <c r="G857" s="272"/>
      <c r="H857" s="160"/>
      <c r="I857" s="160"/>
      <c r="J857" s="160"/>
      <c r="K857" s="160"/>
      <c r="L857" s="160"/>
      <c r="M857" s="160"/>
      <c r="N857" s="160"/>
      <c r="O857" s="160"/>
      <c r="P857" s="160"/>
      <c r="Q857" s="160"/>
      <c r="R857" s="160"/>
      <c r="S857" s="160"/>
      <c r="T857" s="160"/>
      <c r="U857" s="160"/>
      <c r="V857" s="160"/>
      <c r="W857" s="160"/>
      <c r="X857" s="160"/>
      <c r="Y857" s="151"/>
      <c r="Z857" s="151"/>
      <c r="AA857" s="151"/>
      <c r="AB857" s="151"/>
      <c r="AC857" s="151"/>
      <c r="AD857" s="151"/>
      <c r="AE857" s="151"/>
      <c r="AF857" s="151"/>
      <c r="AG857" s="151" t="s">
        <v>190</v>
      </c>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row>
    <row r="858" spans="1:60" ht="21" outlineLevel="1" x14ac:dyDescent="0.25">
      <c r="A858" s="158"/>
      <c r="B858" s="159"/>
      <c r="C858" s="271" t="s">
        <v>1355</v>
      </c>
      <c r="D858" s="272"/>
      <c r="E858" s="272"/>
      <c r="F858" s="272"/>
      <c r="G858" s="272"/>
      <c r="H858" s="160"/>
      <c r="I858" s="160"/>
      <c r="J858" s="160"/>
      <c r="K858" s="160"/>
      <c r="L858" s="160"/>
      <c r="M858" s="160"/>
      <c r="N858" s="160"/>
      <c r="O858" s="160"/>
      <c r="P858" s="160"/>
      <c r="Q858" s="160"/>
      <c r="R858" s="160"/>
      <c r="S858" s="160"/>
      <c r="T858" s="160"/>
      <c r="U858" s="160"/>
      <c r="V858" s="160"/>
      <c r="W858" s="160"/>
      <c r="X858" s="160"/>
      <c r="Y858" s="151"/>
      <c r="Z858" s="151"/>
      <c r="AA858" s="151"/>
      <c r="AB858" s="151"/>
      <c r="AC858" s="151"/>
      <c r="AD858" s="151"/>
      <c r="AE858" s="151"/>
      <c r="AF858" s="151"/>
      <c r="AG858" s="151" t="s">
        <v>190</v>
      </c>
      <c r="AH858" s="151"/>
      <c r="AI858" s="151"/>
      <c r="AJ858" s="151"/>
      <c r="AK858" s="151"/>
      <c r="AL858" s="151"/>
      <c r="AM858" s="151"/>
      <c r="AN858" s="151"/>
      <c r="AO858" s="151"/>
      <c r="AP858" s="151"/>
      <c r="AQ858" s="151"/>
      <c r="AR858" s="151"/>
      <c r="AS858" s="151"/>
      <c r="AT858" s="151"/>
      <c r="AU858" s="151"/>
      <c r="AV858" s="151"/>
      <c r="AW858" s="151"/>
      <c r="AX858" s="151"/>
      <c r="AY858" s="151"/>
      <c r="AZ858" s="151"/>
      <c r="BA858" s="184" t="str">
        <f>C858</f>
        <v>Dřevěná trámová zárubeň tvořená prahem, dvojicí stojek a překladem. Na povrchu (při spojích) patrné tesařské značky, z rubové strany, v pravém ostění dveřního niky, se nachází mělká zděná pochva se zbytkem závory. Dřevo bez povrchové úpravy, lokálně na okrajích stopy omítky.</v>
      </c>
      <c r="BB858" s="151"/>
      <c r="BC858" s="151"/>
      <c r="BD858" s="151"/>
      <c r="BE858" s="151"/>
      <c r="BF858" s="151"/>
      <c r="BG858" s="151"/>
      <c r="BH858" s="151"/>
    </row>
    <row r="859" spans="1:60" outlineLevel="1" x14ac:dyDescent="0.25">
      <c r="A859" s="158"/>
      <c r="B859" s="159"/>
      <c r="C859" s="192" t="s">
        <v>204</v>
      </c>
      <c r="D859" s="161"/>
      <c r="E859" s="162"/>
      <c r="F859" s="163"/>
      <c r="G859" s="163"/>
      <c r="H859" s="160"/>
      <c r="I859" s="160"/>
      <c r="J859" s="160"/>
      <c r="K859" s="160"/>
      <c r="L859" s="160"/>
      <c r="M859" s="160"/>
      <c r="N859" s="160"/>
      <c r="O859" s="160"/>
      <c r="P859" s="160"/>
      <c r="Q859" s="160"/>
      <c r="R859" s="160"/>
      <c r="S859" s="160"/>
      <c r="T859" s="160"/>
      <c r="U859" s="160"/>
      <c r="V859" s="160"/>
      <c r="W859" s="160"/>
      <c r="X859" s="160"/>
      <c r="Y859" s="151"/>
      <c r="Z859" s="151"/>
      <c r="AA859" s="151"/>
      <c r="AB859" s="151"/>
      <c r="AC859" s="151"/>
      <c r="AD859" s="151"/>
      <c r="AE859" s="151"/>
      <c r="AF859" s="151"/>
      <c r="AG859" s="151" t="s">
        <v>190</v>
      </c>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row>
    <row r="860" spans="1:60" outlineLevel="1" x14ac:dyDescent="0.25">
      <c r="A860" s="158"/>
      <c r="B860" s="159"/>
      <c r="C860" s="271" t="s">
        <v>913</v>
      </c>
      <c r="D860" s="272"/>
      <c r="E860" s="272"/>
      <c r="F860" s="272"/>
      <c r="G860" s="272"/>
      <c r="H860" s="160"/>
      <c r="I860" s="160"/>
      <c r="J860" s="160"/>
      <c r="K860" s="160"/>
      <c r="L860" s="160"/>
      <c r="M860" s="160"/>
      <c r="N860" s="160"/>
      <c r="O860" s="160"/>
      <c r="P860" s="160"/>
      <c r="Q860" s="160"/>
      <c r="R860" s="160"/>
      <c r="S860" s="160"/>
      <c r="T860" s="160"/>
      <c r="U860" s="160"/>
      <c r="V860" s="160"/>
      <c r="W860" s="160"/>
      <c r="X860" s="160"/>
      <c r="Y860" s="151"/>
      <c r="Z860" s="151"/>
      <c r="AA860" s="151"/>
      <c r="AB860" s="151"/>
      <c r="AC860" s="151"/>
      <c r="AD860" s="151"/>
      <c r="AE860" s="151"/>
      <c r="AF860" s="151"/>
      <c r="AG860" s="151" t="s">
        <v>190</v>
      </c>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row>
    <row r="861" spans="1:60" outlineLevel="1" x14ac:dyDescent="0.25">
      <c r="A861" s="158"/>
      <c r="B861" s="159"/>
      <c r="C861" s="271" t="s">
        <v>1356</v>
      </c>
      <c r="D861" s="272"/>
      <c r="E861" s="272"/>
      <c r="F861" s="272"/>
      <c r="G861" s="272"/>
      <c r="H861" s="160"/>
      <c r="I861" s="160"/>
      <c r="J861" s="160"/>
      <c r="K861" s="160"/>
      <c r="L861" s="160"/>
      <c r="M861" s="160"/>
      <c r="N861" s="160"/>
      <c r="O861" s="160"/>
      <c r="P861" s="160"/>
      <c r="Q861" s="160"/>
      <c r="R861" s="160"/>
      <c r="S861" s="160"/>
      <c r="T861" s="160"/>
      <c r="U861" s="160"/>
      <c r="V861" s="160"/>
      <c r="W861" s="160"/>
      <c r="X861" s="160"/>
      <c r="Y861" s="151"/>
      <c r="Z861" s="151"/>
      <c r="AA861" s="151"/>
      <c r="AB861" s="151"/>
      <c r="AC861" s="151"/>
      <c r="AD861" s="151"/>
      <c r="AE861" s="151"/>
      <c r="AF861" s="151"/>
      <c r="AG861" s="151" t="s">
        <v>190</v>
      </c>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row>
    <row r="862" spans="1:60" outlineLevel="1" x14ac:dyDescent="0.25">
      <c r="A862" s="158"/>
      <c r="B862" s="159"/>
      <c r="C862" s="192" t="s">
        <v>204</v>
      </c>
      <c r="D862" s="161"/>
      <c r="E862" s="162"/>
      <c r="F862" s="163"/>
      <c r="G862" s="163"/>
      <c r="H862" s="160"/>
      <c r="I862" s="160"/>
      <c r="J862" s="160"/>
      <c r="K862" s="160"/>
      <c r="L862" s="160"/>
      <c r="M862" s="160"/>
      <c r="N862" s="160"/>
      <c r="O862" s="160"/>
      <c r="P862" s="160"/>
      <c r="Q862" s="160"/>
      <c r="R862" s="160"/>
      <c r="S862" s="160"/>
      <c r="T862" s="160"/>
      <c r="U862" s="160"/>
      <c r="V862" s="160"/>
      <c r="W862" s="160"/>
      <c r="X862" s="160"/>
      <c r="Y862" s="151"/>
      <c r="Z862" s="151"/>
      <c r="AA862" s="151"/>
      <c r="AB862" s="151"/>
      <c r="AC862" s="151"/>
      <c r="AD862" s="151"/>
      <c r="AE862" s="151"/>
      <c r="AF862" s="151"/>
      <c r="AG862" s="151" t="s">
        <v>190</v>
      </c>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row>
    <row r="863" spans="1:60" outlineLevel="1" x14ac:dyDescent="0.25">
      <c r="A863" s="158"/>
      <c r="B863" s="159"/>
      <c r="C863" s="271" t="s">
        <v>317</v>
      </c>
      <c r="D863" s="272"/>
      <c r="E863" s="272"/>
      <c r="F863" s="272"/>
      <c r="G863" s="272"/>
      <c r="H863" s="160"/>
      <c r="I863" s="160"/>
      <c r="J863" s="160"/>
      <c r="K863" s="160"/>
      <c r="L863" s="160"/>
      <c r="M863" s="160"/>
      <c r="N863" s="160"/>
      <c r="O863" s="160"/>
      <c r="P863" s="160"/>
      <c r="Q863" s="160"/>
      <c r="R863" s="160"/>
      <c r="S863" s="160"/>
      <c r="T863" s="160"/>
      <c r="U863" s="160"/>
      <c r="V863" s="160"/>
      <c r="W863" s="160"/>
      <c r="X863" s="160"/>
      <c r="Y863" s="151"/>
      <c r="Z863" s="151"/>
      <c r="AA863" s="151"/>
      <c r="AB863" s="151"/>
      <c r="AC863" s="151"/>
      <c r="AD863" s="151"/>
      <c r="AE863" s="151"/>
      <c r="AF863" s="151"/>
      <c r="AG863" s="151" t="s">
        <v>190</v>
      </c>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row>
    <row r="864" spans="1:60" outlineLevel="1" x14ac:dyDescent="0.25">
      <c r="A864" s="158"/>
      <c r="B864" s="159"/>
      <c r="C864" s="271" t="s">
        <v>941</v>
      </c>
      <c r="D864" s="272"/>
      <c r="E864" s="272"/>
      <c r="F864" s="272"/>
      <c r="G864" s="272"/>
      <c r="H864" s="160"/>
      <c r="I864" s="160"/>
      <c r="J864" s="160"/>
      <c r="K864" s="160"/>
      <c r="L864" s="160"/>
      <c r="M864" s="160"/>
      <c r="N864" s="160"/>
      <c r="O864" s="160"/>
      <c r="P864" s="160"/>
      <c r="Q864" s="160"/>
      <c r="R864" s="160"/>
      <c r="S864" s="160"/>
      <c r="T864" s="160"/>
      <c r="U864" s="160"/>
      <c r="V864" s="160"/>
      <c r="W864" s="160"/>
      <c r="X864" s="160"/>
      <c r="Y864" s="151"/>
      <c r="Z864" s="151"/>
      <c r="AA864" s="151"/>
      <c r="AB864" s="151"/>
      <c r="AC864" s="151"/>
      <c r="AD864" s="151"/>
      <c r="AE864" s="151"/>
      <c r="AF864" s="151"/>
      <c r="AG864" s="151" t="s">
        <v>190</v>
      </c>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row>
    <row r="865" spans="1:60" outlineLevel="1" x14ac:dyDescent="0.25">
      <c r="A865" s="158"/>
      <c r="B865" s="159"/>
      <c r="C865" s="271" t="s">
        <v>967</v>
      </c>
      <c r="D865" s="272"/>
      <c r="E865" s="272"/>
      <c r="F865" s="272"/>
      <c r="G865" s="272"/>
      <c r="H865" s="160"/>
      <c r="I865" s="160"/>
      <c r="J865" s="160"/>
      <c r="K865" s="160"/>
      <c r="L865" s="160"/>
      <c r="M865" s="160"/>
      <c r="N865" s="160"/>
      <c r="O865" s="160"/>
      <c r="P865" s="160"/>
      <c r="Q865" s="160"/>
      <c r="R865" s="160"/>
      <c r="S865" s="160"/>
      <c r="T865" s="160"/>
      <c r="U865" s="160"/>
      <c r="V865" s="160"/>
      <c r="W865" s="160"/>
      <c r="X865" s="160"/>
      <c r="Y865" s="151"/>
      <c r="Z865" s="151"/>
      <c r="AA865" s="151"/>
      <c r="AB865" s="151"/>
      <c r="AC865" s="151"/>
      <c r="AD865" s="151"/>
      <c r="AE865" s="151"/>
      <c r="AF865" s="151"/>
      <c r="AG865" s="151" t="s">
        <v>190</v>
      </c>
      <c r="AH865" s="151"/>
      <c r="AI865" s="151"/>
      <c r="AJ865" s="151"/>
      <c r="AK865" s="151"/>
      <c r="AL865" s="151"/>
      <c r="AM865" s="151"/>
      <c r="AN865" s="151"/>
      <c r="AO865" s="151"/>
      <c r="AP865" s="151"/>
      <c r="AQ865" s="151"/>
      <c r="AR865" s="151"/>
      <c r="AS865" s="151"/>
      <c r="AT865" s="151"/>
      <c r="AU865" s="151"/>
      <c r="AV865" s="151"/>
      <c r="AW865" s="151"/>
      <c r="AX865" s="151"/>
      <c r="AY865" s="151"/>
      <c r="AZ865" s="151"/>
      <c r="BA865" s="184" t="str">
        <f>C865</f>
        <v>Lokální sanace bezbarvým ochranným fungicidním prostředkem proti dřevokazným škůdcům a plísním, jinak bez úpravy</v>
      </c>
      <c r="BB865" s="151"/>
      <c r="BC865" s="151"/>
      <c r="BD865" s="151"/>
      <c r="BE865" s="151"/>
      <c r="BF865" s="151"/>
      <c r="BG865" s="151"/>
      <c r="BH865" s="151"/>
    </row>
    <row r="866" spans="1:60" ht="20.399999999999999" outlineLevel="1" x14ac:dyDescent="0.25">
      <c r="A866" s="177">
        <v>86</v>
      </c>
      <c r="B866" s="178" t="s">
        <v>1357</v>
      </c>
      <c r="C866" s="187" t="s">
        <v>1358</v>
      </c>
      <c r="D866" s="179" t="s">
        <v>255</v>
      </c>
      <c r="E866" s="180">
        <v>1</v>
      </c>
      <c r="F866" s="181">
        <v>20736</v>
      </c>
      <c r="G866" s="182">
        <f>ROUND(E866*F866,2)</f>
        <v>20736</v>
      </c>
      <c r="H866" s="181"/>
      <c r="I866" s="182">
        <f>ROUND(E866*H866,2)</f>
        <v>0</v>
      </c>
      <c r="J866" s="181"/>
      <c r="K866" s="182">
        <f>ROUND(E866*J866,2)</f>
        <v>0</v>
      </c>
      <c r="L866" s="182">
        <v>21</v>
      </c>
      <c r="M866" s="182">
        <f>G866*(1+L866/100)</f>
        <v>25090.559999999998</v>
      </c>
      <c r="N866" s="182">
        <v>1E-3</v>
      </c>
      <c r="O866" s="182">
        <f>ROUND(E866*N866,2)</f>
        <v>0</v>
      </c>
      <c r="P866" s="182">
        <v>0</v>
      </c>
      <c r="Q866" s="182">
        <f>ROUND(E866*P866,2)</f>
        <v>0</v>
      </c>
      <c r="R866" s="182"/>
      <c r="S866" s="182" t="s">
        <v>277</v>
      </c>
      <c r="T866" s="183" t="s">
        <v>186</v>
      </c>
      <c r="U866" s="160">
        <v>0</v>
      </c>
      <c r="V866" s="160">
        <f>ROUND(E866*U866,2)</f>
        <v>0</v>
      </c>
      <c r="W866" s="160"/>
      <c r="X866" s="160" t="s">
        <v>310</v>
      </c>
      <c r="Y866" s="151"/>
      <c r="Z866" s="151"/>
      <c r="AA866" s="151"/>
      <c r="AB866" s="151"/>
      <c r="AC866" s="151"/>
      <c r="AD866" s="151"/>
      <c r="AE866" s="151"/>
      <c r="AF866" s="151"/>
      <c r="AG866" s="151" t="s">
        <v>311</v>
      </c>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row>
    <row r="867" spans="1:60" outlineLevel="1" x14ac:dyDescent="0.25">
      <c r="A867" s="158"/>
      <c r="B867" s="159"/>
      <c r="C867" s="260" t="s">
        <v>1274</v>
      </c>
      <c r="D867" s="261"/>
      <c r="E867" s="261"/>
      <c r="F867" s="261"/>
      <c r="G867" s="261"/>
      <c r="H867" s="160"/>
      <c r="I867" s="160"/>
      <c r="J867" s="160"/>
      <c r="K867" s="160"/>
      <c r="L867" s="160"/>
      <c r="M867" s="160"/>
      <c r="N867" s="160"/>
      <c r="O867" s="160"/>
      <c r="P867" s="160"/>
      <c r="Q867" s="160"/>
      <c r="R867" s="160"/>
      <c r="S867" s="160"/>
      <c r="T867" s="160"/>
      <c r="U867" s="160"/>
      <c r="V867" s="160"/>
      <c r="W867" s="160"/>
      <c r="X867" s="160"/>
      <c r="Y867" s="151"/>
      <c r="Z867" s="151"/>
      <c r="AA867" s="151"/>
      <c r="AB867" s="151"/>
      <c r="AC867" s="151"/>
      <c r="AD867" s="151"/>
      <c r="AE867" s="151"/>
      <c r="AF867" s="151"/>
      <c r="AG867" s="151" t="s">
        <v>190</v>
      </c>
      <c r="AH867" s="151"/>
      <c r="AI867" s="151"/>
      <c r="AJ867" s="151"/>
      <c r="AK867" s="151"/>
      <c r="AL867" s="151"/>
      <c r="AM867" s="151"/>
      <c r="AN867" s="151"/>
      <c r="AO867" s="151"/>
      <c r="AP867" s="151"/>
      <c r="AQ867" s="151"/>
      <c r="AR867" s="151"/>
      <c r="AS867" s="151"/>
      <c r="AT867" s="151"/>
      <c r="AU867" s="151"/>
      <c r="AV867" s="151"/>
      <c r="AW867" s="151"/>
      <c r="AX867" s="151"/>
      <c r="AY867" s="151"/>
      <c r="AZ867" s="151"/>
      <c r="BA867" s="184" t="str">
        <f>C867</f>
        <v>2.NP - 1. patro, popis prvku a návrh na jeho opravu nebo restaurování viz D1.1.9 Tabulky truhlářských prvků</v>
      </c>
      <c r="BB867" s="151"/>
      <c r="BC867" s="151"/>
      <c r="BD867" s="151"/>
      <c r="BE867" s="151"/>
      <c r="BF867" s="151"/>
      <c r="BG867" s="151"/>
      <c r="BH867" s="151"/>
    </row>
    <row r="868" spans="1:60" outlineLevel="1" x14ac:dyDescent="0.25">
      <c r="A868" s="158"/>
      <c r="B868" s="159"/>
      <c r="C868" s="192" t="s">
        <v>204</v>
      </c>
      <c r="D868" s="161"/>
      <c r="E868" s="162"/>
      <c r="F868" s="163"/>
      <c r="G868" s="163"/>
      <c r="H868" s="160"/>
      <c r="I868" s="160"/>
      <c r="J868" s="160"/>
      <c r="K868" s="160"/>
      <c r="L868" s="160"/>
      <c r="M868" s="160"/>
      <c r="N868" s="160"/>
      <c r="O868" s="160"/>
      <c r="P868" s="160"/>
      <c r="Q868" s="160"/>
      <c r="R868" s="160"/>
      <c r="S868" s="160"/>
      <c r="T868" s="160"/>
      <c r="U868" s="160"/>
      <c r="V868" s="160"/>
      <c r="W868" s="160"/>
      <c r="X868" s="160"/>
      <c r="Y868" s="151"/>
      <c r="Z868" s="151"/>
      <c r="AA868" s="151"/>
      <c r="AB868" s="151"/>
      <c r="AC868" s="151"/>
      <c r="AD868" s="151"/>
      <c r="AE868" s="151"/>
      <c r="AF868" s="151"/>
      <c r="AG868" s="151" t="s">
        <v>190</v>
      </c>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row>
    <row r="869" spans="1:60" outlineLevel="1" x14ac:dyDescent="0.25">
      <c r="A869" s="158"/>
      <c r="B869" s="159"/>
      <c r="C869" s="271" t="s">
        <v>1359</v>
      </c>
      <c r="D869" s="272"/>
      <c r="E869" s="272"/>
      <c r="F869" s="272"/>
      <c r="G869" s="272"/>
      <c r="H869" s="160"/>
      <c r="I869" s="160"/>
      <c r="J869" s="160"/>
      <c r="K869" s="160"/>
      <c r="L869" s="160"/>
      <c r="M869" s="160"/>
      <c r="N869" s="160"/>
      <c r="O869" s="160"/>
      <c r="P869" s="160"/>
      <c r="Q869" s="160"/>
      <c r="R869" s="160"/>
      <c r="S869" s="160"/>
      <c r="T869" s="160"/>
      <c r="U869" s="160"/>
      <c r="V869" s="160"/>
      <c r="W869" s="160"/>
      <c r="X869" s="160"/>
      <c r="Y869" s="151"/>
      <c r="Z869" s="151"/>
      <c r="AA869" s="151"/>
      <c r="AB869" s="151"/>
      <c r="AC869" s="151"/>
      <c r="AD869" s="151"/>
      <c r="AE869" s="151"/>
      <c r="AF869" s="151"/>
      <c r="AG869" s="151" t="s">
        <v>190</v>
      </c>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row>
    <row r="870" spans="1:60" outlineLevel="1" x14ac:dyDescent="0.25">
      <c r="A870" s="158"/>
      <c r="B870" s="159"/>
      <c r="C870" s="271" t="s">
        <v>1360</v>
      </c>
      <c r="D870" s="272"/>
      <c r="E870" s="272"/>
      <c r="F870" s="272"/>
      <c r="G870" s="272"/>
      <c r="H870" s="160"/>
      <c r="I870" s="160"/>
      <c r="J870" s="160"/>
      <c r="K870" s="160"/>
      <c r="L870" s="160"/>
      <c r="M870" s="160"/>
      <c r="N870" s="160"/>
      <c r="O870" s="160"/>
      <c r="P870" s="160"/>
      <c r="Q870" s="160"/>
      <c r="R870" s="160"/>
      <c r="S870" s="160"/>
      <c r="T870" s="160"/>
      <c r="U870" s="160"/>
      <c r="V870" s="160"/>
      <c r="W870" s="160"/>
      <c r="X870" s="160"/>
      <c r="Y870" s="151"/>
      <c r="Z870" s="151"/>
      <c r="AA870" s="151"/>
      <c r="AB870" s="151"/>
      <c r="AC870" s="151"/>
      <c r="AD870" s="151"/>
      <c r="AE870" s="151"/>
      <c r="AF870" s="151"/>
      <c r="AG870" s="151" t="s">
        <v>190</v>
      </c>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row>
    <row r="871" spans="1:60" outlineLevel="1" x14ac:dyDescent="0.25">
      <c r="A871" s="158"/>
      <c r="B871" s="159"/>
      <c r="C871" s="271" t="s">
        <v>973</v>
      </c>
      <c r="D871" s="272"/>
      <c r="E871" s="272"/>
      <c r="F871" s="272"/>
      <c r="G871" s="272"/>
      <c r="H871" s="160"/>
      <c r="I871" s="160"/>
      <c r="J871" s="160"/>
      <c r="K871" s="160"/>
      <c r="L871" s="160"/>
      <c r="M871" s="160"/>
      <c r="N871" s="160"/>
      <c r="O871" s="160"/>
      <c r="P871" s="160"/>
      <c r="Q871" s="160"/>
      <c r="R871" s="160"/>
      <c r="S871" s="160"/>
      <c r="T871" s="160"/>
      <c r="U871" s="160"/>
      <c r="V871" s="160"/>
      <c r="W871" s="160"/>
      <c r="X871" s="160"/>
      <c r="Y871" s="151"/>
      <c r="Z871" s="151"/>
      <c r="AA871" s="151"/>
      <c r="AB871" s="151"/>
      <c r="AC871" s="151"/>
      <c r="AD871" s="151"/>
      <c r="AE871" s="151"/>
      <c r="AF871" s="151"/>
      <c r="AG871" s="151" t="s">
        <v>190</v>
      </c>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row>
    <row r="872" spans="1:60" outlineLevel="1" x14ac:dyDescent="0.25">
      <c r="A872" s="158"/>
      <c r="B872" s="159"/>
      <c r="C872" s="271" t="s">
        <v>771</v>
      </c>
      <c r="D872" s="272"/>
      <c r="E872" s="272"/>
      <c r="F872" s="272"/>
      <c r="G872" s="272"/>
      <c r="H872" s="160"/>
      <c r="I872" s="160"/>
      <c r="J872" s="160"/>
      <c r="K872" s="160"/>
      <c r="L872" s="160"/>
      <c r="M872" s="160"/>
      <c r="N872" s="160"/>
      <c r="O872" s="160"/>
      <c r="P872" s="160"/>
      <c r="Q872" s="160"/>
      <c r="R872" s="160"/>
      <c r="S872" s="160"/>
      <c r="T872" s="160"/>
      <c r="U872" s="160"/>
      <c r="V872" s="160"/>
      <c r="W872" s="160"/>
      <c r="X872" s="160"/>
      <c r="Y872" s="151"/>
      <c r="Z872" s="151"/>
      <c r="AA872" s="151"/>
      <c r="AB872" s="151"/>
      <c r="AC872" s="151"/>
      <c r="AD872" s="151"/>
      <c r="AE872" s="151"/>
      <c r="AF872" s="151"/>
      <c r="AG872" s="151" t="s">
        <v>190</v>
      </c>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row>
    <row r="873" spans="1:60" outlineLevel="1" x14ac:dyDescent="0.25">
      <c r="A873" s="158"/>
      <c r="B873" s="159"/>
      <c r="C873" s="192" t="s">
        <v>204</v>
      </c>
      <c r="D873" s="161"/>
      <c r="E873" s="162"/>
      <c r="F873" s="163"/>
      <c r="G873" s="163"/>
      <c r="H873" s="160"/>
      <c r="I873" s="160"/>
      <c r="J873" s="160"/>
      <c r="K873" s="160"/>
      <c r="L873" s="160"/>
      <c r="M873" s="160"/>
      <c r="N873" s="160"/>
      <c r="O873" s="160"/>
      <c r="P873" s="160"/>
      <c r="Q873" s="160"/>
      <c r="R873" s="160"/>
      <c r="S873" s="160"/>
      <c r="T873" s="160"/>
      <c r="U873" s="160"/>
      <c r="V873" s="160"/>
      <c r="W873" s="160"/>
      <c r="X873" s="160"/>
      <c r="Y873" s="151"/>
      <c r="Z873" s="151"/>
      <c r="AA873" s="151"/>
      <c r="AB873" s="151"/>
      <c r="AC873" s="151"/>
      <c r="AD873" s="151"/>
      <c r="AE873" s="151"/>
      <c r="AF873" s="151"/>
      <c r="AG873" s="151" t="s">
        <v>190</v>
      </c>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row>
    <row r="874" spans="1:60" outlineLevel="1" x14ac:dyDescent="0.25">
      <c r="A874" s="158"/>
      <c r="B874" s="159"/>
      <c r="C874" s="271" t="s">
        <v>802</v>
      </c>
      <c r="D874" s="272"/>
      <c r="E874" s="272"/>
      <c r="F874" s="272"/>
      <c r="G874" s="272"/>
      <c r="H874" s="160"/>
      <c r="I874" s="160"/>
      <c r="J874" s="160"/>
      <c r="K874" s="160"/>
      <c r="L874" s="160"/>
      <c r="M874" s="160"/>
      <c r="N874" s="160"/>
      <c r="O874" s="160"/>
      <c r="P874" s="160"/>
      <c r="Q874" s="160"/>
      <c r="R874" s="160"/>
      <c r="S874" s="160"/>
      <c r="T874" s="160"/>
      <c r="U874" s="160"/>
      <c r="V874" s="160"/>
      <c r="W874" s="160"/>
      <c r="X874" s="160"/>
      <c r="Y874" s="151"/>
      <c r="Z874" s="151"/>
      <c r="AA874" s="151"/>
      <c r="AB874" s="151"/>
      <c r="AC874" s="151"/>
      <c r="AD874" s="151"/>
      <c r="AE874" s="151"/>
      <c r="AF874" s="151"/>
      <c r="AG874" s="151" t="s">
        <v>190</v>
      </c>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row>
    <row r="875" spans="1:60" ht="21" outlineLevel="1" x14ac:dyDescent="0.25">
      <c r="A875" s="158"/>
      <c r="B875" s="159"/>
      <c r="C875" s="271" t="s">
        <v>1361</v>
      </c>
      <c r="D875" s="272"/>
      <c r="E875" s="272"/>
      <c r="F875" s="272"/>
      <c r="G875" s="272"/>
      <c r="H875" s="160"/>
      <c r="I875" s="160"/>
      <c r="J875" s="160"/>
      <c r="K875" s="160"/>
      <c r="L875" s="160"/>
      <c r="M875" s="160"/>
      <c r="N875" s="160"/>
      <c r="O875" s="160"/>
      <c r="P875" s="160"/>
      <c r="Q875" s="160"/>
      <c r="R875" s="160"/>
      <c r="S875" s="160"/>
      <c r="T875" s="160"/>
      <c r="U875" s="160"/>
      <c r="V875" s="160"/>
      <c r="W875" s="160"/>
      <c r="X875" s="160"/>
      <c r="Y875" s="151"/>
      <c r="Z875" s="151"/>
      <c r="AA875" s="151"/>
      <c r="AB875" s="151"/>
      <c r="AC875" s="151"/>
      <c r="AD875" s="151"/>
      <c r="AE875" s="151"/>
      <c r="AF875" s="151"/>
      <c r="AG875" s="151" t="s">
        <v>190</v>
      </c>
      <c r="AH875" s="151"/>
      <c r="AI875" s="151"/>
      <c r="AJ875" s="151"/>
      <c r="AK875" s="151"/>
      <c r="AL875" s="151"/>
      <c r="AM875" s="151"/>
      <c r="AN875" s="151"/>
      <c r="AO875" s="151"/>
      <c r="AP875" s="151"/>
      <c r="AQ875" s="151"/>
      <c r="AR875" s="151"/>
      <c r="AS875" s="151"/>
      <c r="AT875" s="151"/>
      <c r="AU875" s="151"/>
      <c r="AV875" s="151"/>
      <c r="AW875" s="151"/>
      <c r="AX875" s="151"/>
      <c r="AY875" s="151"/>
      <c r="AZ875" s="151"/>
      <c r="BA875" s="184" t="str">
        <f>C875</f>
        <v>Jednoduché jednokřídlé čtyřtabulkové okno s jednou svislou a s jednou vodorovnou příčkou dovnitř otvíravé, vsazené do kamenného ostění. Křídlo zajištěno třemi kovanými obrtlíky s protikusy a provizorní dřevěnou závorou. Povrchová úprava: černý krycí nátěr.</v>
      </c>
      <c r="BB875" s="151"/>
      <c r="BC875" s="151"/>
      <c r="BD875" s="151"/>
      <c r="BE875" s="151"/>
      <c r="BF875" s="151"/>
      <c r="BG875" s="151"/>
      <c r="BH875" s="151"/>
    </row>
    <row r="876" spans="1:60" outlineLevel="1" x14ac:dyDescent="0.25">
      <c r="A876" s="158"/>
      <c r="B876" s="159"/>
      <c r="C876" s="192" t="s">
        <v>204</v>
      </c>
      <c r="D876" s="161"/>
      <c r="E876" s="162"/>
      <c r="F876" s="163"/>
      <c r="G876" s="163"/>
      <c r="H876" s="160"/>
      <c r="I876" s="160"/>
      <c r="J876" s="160"/>
      <c r="K876" s="160"/>
      <c r="L876" s="160"/>
      <c r="M876" s="160"/>
      <c r="N876" s="160"/>
      <c r="O876" s="160"/>
      <c r="P876" s="160"/>
      <c r="Q876" s="160"/>
      <c r="R876" s="160"/>
      <c r="S876" s="160"/>
      <c r="T876" s="160"/>
      <c r="U876" s="160"/>
      <c r="V876" s="160"/>
      <c r="W876" s="160"/>
      <c r="X876" s="160"/>
      <c r="Y876" s="151"/>
      <c r="Z876" s="151"/>
      <c r="AA876" s="151"/>
      <c r="AB876" s="151"/>
      <c r="AC876" s="151"/>
      <c r="AD876" s="151"/>
      <c r="AE876" s="151"/>
      <c r="AF876" s="151"/>
      <c r="AG876" s="151" t="s">
        <v>190</v>
      </c>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row>
    <row r="877" spans="1:60" outlineLevel="1" x14ac:dyDescent="0.25">
      <c r="A877" s="158"/>
      <c r="B877" s="159"/>
      <c r="C877" s="271" t="s">
        <v>913</v>
      </c>
      <c r="D877" s="272"/>
      <c r="E877" s="272"/>
      <c r="F877" s="272"/>
      <c r="G877" s="272"/>
      <c r="H877" s="160"/>
      <c r="I877" s="160"/>
      <c r="J877" s="160"/>
      <c r="K877" s="160"/>
      <c r="L877" s="160"/>
      <c r="M877" s="160"/>
      <c r="N877" s="160"/>
      <c r="O877" s="160"/>
      <c r="P877" s="160"/>
      <c r="Q877" s="160"/>
      <c r="R877" s="160"/>
      <c r="S877" s="160"/>
      <c r="T877" s="160"/>
      <c r="U877" s="160"/>
      <c r="V877" s="160"/>
      <c r="W877" s="160"/>
      <c r="X877" s="160"/>
      <c r="Y877" s="151"/>
      <c r="Z877" s="151"/>
      <c r="AA877" s="151"/>
      <c r="AB877" s="151"/>
      <c r="AC877" s="151"/>
      <c r="AD877" s="151"/>
      <c r="AE877" s="151"/>
      <c r="AF877" s="151"/>
      <c r="AG877" s="151" t="s">
        <v>190</v>
      </c>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row>
    <row r="878" spans="1:60" outlineLevel="1" x14ac:dyDescent="0.25">
      <c r="A878" s="158"/>
      <c r="B878" s="159"/>
      <c r="C878" s="271" t="s">
        <v>952</v>
      </c>
      <c r="D878" s="272"/>
      <c r="E878" s="272"/>
      <c r="F878" s="272"/>
      <c r="G878" s="272"/>
      <c r="H878" s="160"/>
      <c r="I878" s="160"/>
      <c r="J878" s="160"/>
      <c r="K878" s="160"/>
      <c r="L878" s="160"/>
      <c r="M878" s="160"/>
      <c r="N878" s="160"/>
      <c r="O878" s="160"/>
      <c r="P878" s="160"/>
      <c r="Q878" s="160"/>
      <c r="R878" s="160"/>
      <c r="S878" s="160"/>
      <c r="T878" s="160"/>
      <c r="U878" s="160"/>
      <c r="V878" s="160"/>
      <c r="W878" s="160"/>
      <c r="X878" s="160"/>
      <c r="Y878" s="151"/>
      <c r="Z878" s="151"/>
      <c r="AA878" s="151"/>
      <c r="AB878" s="151"/>
      <c r="AC878" s="151"/>
      <c r="AD878" s="151"/>
      <c r="AE878" s="151"/>
      <c r="AF878" s="151"/>
      <c r="AG878" s="151" t="s">
        <v>190</v>
      </c>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row>
    <row r="879" spans="1:60" outlineLevel="1" x14ac:dyDescent="0.25">
      <c r="A879" s="158"/>
      <c r="B879" s="159"/>
      <c r="C879" s="192" t="s">
        <v>204</v>
      </c>
      <c r="D879" s="161"/>
      <c r="E879" s="162"/>
      <c r="F879" s="163"/>
      <c r="G879" s="163"/>
      <c r="H879" s="160"/>
      <c r="I879" s="160"/>
      <c r="J879" s="160"/>
      <c r="K879" s="160"/>
      <c r="L879" s="160"/>
      <c r="M879" s="160"/>
      <c r="N879" s="160"/>
      <c r="O879" s="160"/>
      <c r="P879" s="160"/>
      <c r="Q879" s="160"/>
      <c r="R879" s="160"/>
      <c r="S879" s="160"/>
      <c r="T879" s="160"/>
      <c r="U879" s="160"/>
      <c r="V879" s="160"/>
      <c r="W879" s="160"/>
      <c r="X879" s="160"/>
      <c r="Y879" s="151"/>
      <c r="Z879" s="151"/>
      <c r="AA879" s="151"/>
      <c r="AB879" s="151"/>
      <c r="AC879" s="151"/>
      <c r="AD879" s="151"/>
      <c r="AE879" s="151"/>
      <c r="AF879" s="151"/>
      <c r="AG879" s="151" t="s">
        <v>190</v>
      </c>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row>
    <row r="880" spans="1:60" outlineLevel="1" x14ac:dyDescent="0.25">
      <c r="A880" s="158"/>
      <c r="B880" s="159"/>
      <c r="C880" s="271" t="s">
        <v>317</v>
      </c>
      <c r="D880" s="272"/>
      <c r="E880" s="272"/>
      <c r="F880" s="272"/>
      <c r="G880" s="272"/>
      <c r="H880" s="160"/>
      <c r="I880" s="160"/>
      <c r="J880" s="160"/>
      <c r="K880" s="160"/>
      <c r="L880" s="160"/>
      <c r="M880" s="160"/>
      <c r="N880" s="160"/>
      <c r="O880" s="160"/>
      <c r="P880" s="160"/>
      <c r="Q880" s="160"/>
      <c r="R880" s="160"/>
      <c r="S880" s="160"/>
      <c r="T880" s="160"/>
      <c r="U880" s="160"/>
      <c r="V880" s="160"/>
      <c r="W880" s="160"/>
      <c r="X880" s="160"/>
      <c r="Y880" s="151"/>
      <c r="Z880" s="151"/>
      <c r="AA880" s="151"/>
      <c r="AB880" s="151"/>
      <c r="AC880" s="151"/>
      <c r="AD880" s="151"/>
      <c r="AE880" s="151"/>
      <c r="AF880" s="151"/>
      <c r="AG880" s="151" t="s">
        <v>190</v>
      </c>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row>
    <row r="881" spans="1:60" outlineLevel="1" x14ac:dyDescent="0.25">
      <c r="A881" s="158"/>
      <c r="B881" s="159"/>
      <c r="C881" s="271" t="s">
        <v>953</v>
      </c>
      <c r="D881" s="272"/>
      <c r="E881" s="272"/>
      <c r="F881" s="272"/>
      <c r="G881" s="272"/>
      <c r="H881" s="160"/>
      <c r="I881" s="160"/>
      <c r="J881" s="160"/>
      <c r="K881" s="160"/>
      <c r="L881" s="160"/>
      <c r="M881" s="160"/>
      <c r="N881" s="160"/>
      <c r="O881" s="160"/>
      <c r="P881" s="160"/>
      <c r="Q881" s="160"/>
      <c r="R881" s="160"/>
      <c r="S881" s="160"/>
      <c r="T881" s="160"/>
      <c r="U881" s="160"/>
      <c r="V881" s="160"/>
      <c r="W881" s="160"/>
      <c r="X881" s="160"/>
      <c r="Y881" s="151"/>
      <c r="Z881" s="151"/>
      <c r="AA881" s="151"/>
      <c r="AB881" s="151"/>
      <c r="AC881" s="151"/>
      <c r="AD881" s="151"/>
      <c r="AE881" s="151"/>
      <c r="AF881" s="151"/>
      <c r="AG881" s="151" t="s">
        <v>190</v>
      </c>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row>
    <row r="882" spans="1:60" outlineLevel="1" x14ac:dyDescent="0.25">
      <c r="A882" s="158"/>
      <c r="B882" s="159"/>
      <c r="C882" s="271" t="s">
        <v>717</v>
      </c>
      <c r="D882" s="272"/>
      <c r="E882" s="272"/>
      <c r="F882" s="272"/>
      <c r="G882" s="272"/>
      <c r="H882" s="160"/>
      <c r="I882" s="160"/>
      <c r="J882" s="160"/>
      <c r="K882" s="160"/>
      <c r="L882" s="160"/>
      <c r="M882" s="160"/>
      <c r="N882" s="160"/>
      <c r="O882" s="160"/>
      <c r="P882" s="160"/>
      <c r="Q882" s="160"/>
      <c r="R882" s="160"/>
      <c r="S882" s="160"/>
      <c r="T882" s="160"/>
      <c r="U882" s="160"/>
      <c r="V882" s="160"/>
      <c r="W882" s="160"/>
      <c r="X882" s="160"/>
      <c r="Y882" s="151"/>
      <c r="Z882" s="151"/>
      <c r="AA882" s="151"/>
      <c r="AB882" s="151"/>
      <c r="AC882" s="151"/>
      <c r="AD882" s="151"/>
      <c r="AE882" s="151"/>
      <c r="AF882" s="151"/>
      <c r="AG882" s="151" t="s">
        <v>190</v>
      </c>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row>
    <row r="883" spans="1:60" outlineLevel="1" x14ac:dyDescent="0.25">
      <c r="A883" s="158"/>
      <c r="B883" s="159"/>
      <c r="C883" s="271" t="s">
        <v>1362</v>
      </c>
      <c r="D883" s="272"/>
      <c r="E883" s="272"/>
      <c r="F883" s="272"/>
      <c r="G883" s="272"/>
      <c r="H883" s="160"/>
      <c r="I883" s="160"/>
      <c r="J883" s="160"/>
      <c r="K883" s="160"/>
      <c r="L883" s="160"/>
      <c r="M883" s="160"/>
      <c r="N883" s="160"/>
      <c r="O883" s="160"/>
      <c r="P883" s="160"/>
      <c r="Q883" s="160"/>
      <c r="R883" s="160"/>
      <c r="S883" s="160"/>
      <c r="T883" s="160"/>
      <c r="U883" s="160"/>
      <c r="V883" s="160"/>
      <c r="W883" s="160"/>
      <c r="X883" s="160"/>
      <c r="Y883" s="151"/>
      <c r="Z883" s="151"/>
      <c r="AA883" s="151"/>
      <c r="AB883" s="151"/>
      <c r="AC883" s="151"/>
      <c r="AD883" s="151"/>
      <c r="AE883" s="151"/>
      <c r="AF883" s="151"/>
      <c r="AG883" s="151" t="s">
        <v>190</v>
      </c>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row>
    <row r="884" spans="1:60" ht="20.399999999999999" outlineLevel="1" x14ac:dyDescent="0.25">
      <c r="A884" s="177">
        <v>87</v>
      </c>
      <c r="B884" s="178" t="s">
        <v>1363</v>
      </c>
      <c r="C884" s="187" t="s">
        <v>1364</v>
      </c>
      <c r="D884" s="179" t="s">
        <v>255</v>
      </c>
      <c r="E884" s="180">
        <v>1</v>
      </c>
      <c r="F884" s="181">
        <v>1536</v>
      </c>
      <c r="G884" s="182">
        <f>ROUND(E884*F884,2)</f>
        <v>1536</v>
      </c>
      <c r="H884" s="181"/>
      <c r="I884" s="182">
        <f>ROUND(E884*H884,2)</f>
        <v>0</v>
      </c>
      <c r="J884" s="181"/>
      <c r="K884" s="182">
        <f>ROUND(E884*J884,2)</f>
        <v>0</v>
      </c>
      <c r="L884" s="182">
        <v>21</v>
      </c>
      <c r="M884" s="182">
        <f>G884*(1+L884/100)</f>
        <v>1858.56</v>
      </c>
      <c r="N884" s="182">
        <v>1E-3</v>
      </c>
      <c r="O884" s="182">
        <f>ROUND(E884*N884,2)</f>
        <v>0</v>
      </c>
      <c r="P884" s="182">
        <v>0</v>
      </c>
      <c r="Q884" s="182">
        <f>ROUND(E884*P884,2)</f>
        <v>0</v>
      </c>
      <c r="R884" s="182"/>
      <c r="S884" s="182" t="s">
        <v>277</v>
      </c>
      <c r="T884" s="183" t="s">
        <v>186</v>
      </c>
      <c r="U884" s="160">
        <v>0</v>
      </c>
      <c r="V884" s="160">
        <f>ROUND(E884*U884,2)</f>
        <v>0</v>
      </c>
      <c r="W884" s="160"/>
      <c r="X884" s="160" t="s">
        <v>310</v>
      </c>
      <c r="Y884" s="151"/>
      <c r="Z884" s="151"/>
      <c r="AA884" s="151"/>
      <c r="AB884" s="151"/>
      <c r="AC884" s="151"/>
      <c r="AD884" s="151"/>
      <c r="AE884" s="151"/>
      <c r="AF884" s="151"/>
      <c r="AG884" s="151" t="s">
        <v>311</v>
      </c>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row>
    <row r="885" spans="1:60" outlineLevel="1" x14ac:dyDescent="0.25">
      <c r="A885" s="158"/>
      <c r="B885" s="159"/>
      <c r="C885" s="260" t="s">
        <v>1274</v>
      </c>
      <c r="D885" s="261"/>
      <c r="E885" s="261"/>
      <c r="F885" s="261"/>
      <c r="G885" s="261"/>
      <c r="H885" s="160"/>
      <c r="I885" s="160"/>
      <c r="J885" s="160"/>
      <c r="K885" s="160"/>
      <c r="L885" s="160"/>
      <c r="M885" s="160"/>
      <c r="N885" s="160"/>
      <c r="O885" s="160"/>
      <c r="P885" s="160"/>
      <c r="Q885" s="160"/>
      <c r="R885" s="160"/>
      <c r="S885" s="160"/>
      <c r="T885" s="160"/>
      <c r="U885" s="160"/>
      <c r="V885" s="160"/>
      <c r="W885" s="160"/>
      <c r="X885" s="160"/>
      <c r="Y885" s="151"/>
      <c r="Z885" s="151"/>
      <c r="AA885" s="151"/>
      <c r="AB885" s="151"/>
      <c r="AC885" s="151"/>
      <c r="AD885" s="151"/>
      <c r="AE885" s="151"/>
      <c r="AF885" s="151"/>
      <c r="AG885" s="151" t="s">
        <v>190</v>
      </c>
      <c r="AH885" s="151"/>
      <c r="AI885" s="151"/>
      <c r="AJ885" s="151"/>
      <c r="AK885" s="151"/>
      <c r="AL885" s="151"/>
      <c r="AM885" s="151"/>
      <c r="AN885" s="151"/>
      <c r="AO885" s="151"/>
      <c r="AP885" s="151"/>
      <c r="AQ885" s="151"/>
      <c r="AR885" s="151"/>
      <c r="AS885" s="151"/>
      <c r="AT885" s="151"/>
      <c r="AU885" s="151"/>
      <c r="AV885" s="151"/>
      <c r="AW885" s="151"/>
      <c r="AX885" s="151"/>
      <c r="AY885" s="151"/>
      <c r="AZ885" s="151"/>
      <c r="BA885" s="184" t="str">
        <f>C885</f>
        <v>2.NP - 1. patro, popis prvku a návrh na jeho opravu nebo restaurování viz D1.1.9 Tabulky truhlářských prvků</v>
      </c>
      <c r="BB885" s="151"/>
      <c r="BC885" s="151"/>
      <c r="BD885" s="151"/>
      <c r="BE885" s="151"/>
      <c r="BF885" s="151"/>
      <c r="BG885" s="151"/>
      <c r="BH885" s="151"/>
    </row>
    <row r="886" spans="1:60" outlineLevel="1" x14ac:dyDescent="0.25">
      <c r="A886" s="158"/>
      <c r="B886" s="159"/>
      <c r="C886" s="192" t="s">
        <v>204</v>
      </c>
      <c r="D886" s="161"/>
      <c r="E886" s="162"/>
      <c r="F886" s="163"/>
      <c r="G886" s="163"/>
      <c r="H886" s="160"/>
      <c r="I886" s="160"/>
      <c r="J886" s="160"/>
      <c r="K886" s="160"/>
      <c r="L886" s="160"/>
      <c r="M886" s="160"/>
      <c r="N886" s="160"/>
      <c r="O886" s="160"/>
      <c r="P886" s="160"/>
      <c r="Q886" s="160"/>
      <c r="R886" s="160"/>
      <c r="S886" s="160"/>
      <c r="T886" s="160"/>
      <c r="U886" s="160"/>
      <c r="V886" s="160"/>
      <c r="W886" s="160"/>
      <c r="X886" s="160"/>
      <c r="Y886" s="151"/>
      <c r="Z886" s="151"/>
      <c r="AA886" s="151"/>
      <c r="AB886" s="151"/>
      <c r="AC886" s="151"/>
      <c r="AD886" s="151"/>
      <c r="AE886" s="151"/>
      <c r="AF886" s="151"/>
      <c r="AG886" s="151" t="s">
        <v>190</v>
      </c>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row>
    <row r="887" spans="1:60" outlineLevel="1" x14ac:dyDescent="0.25">
      <c r="A887" s="158"/>
      <c r="B887" s="159"/>
      <c r="C887" s="271" t="s">
        <v>1364</v>
      </c>
      <c r="D887" s="272"/>
      <c r="E887" s="272"/>
      <c r="F887" s="272"/>
      <c r="G887" s="272"/>
      <c r="H887" s="160"/>
      <c r="I887" s="160"/>
      <c r="J887" s="160"/>
      <c r="K887" s="160"/>
      <c r="L887" s="160"/>
      <c r="M887" s="160"/>
      <c r="N887" s="160"/>
      <c r="O887" s="160"/>
      <c r="P887" s="160"/>
      <c r="Q887" s="160"/>
      <c r="R887" s="160"/>
      <c r="S887" s="160"/>
      <c r="T887" s="160"/>
      <c r="U887" s="160"/>
      <c r="V887" s="160"/>
      <c r="W887" s="160"/>
      <c r="X887" s="160"/>
      <c r="Y887" s="151"/>
      <c r="Z887" s="151"/>
      <c r="AA887" s="151"/>
      <c r="AB887" s="151"/>
      <c r="AC887" s="151"/>
      <c r="AD887" s="151"/>
      <c r="AE887" s="151"/>
      <c r="AF887" s="151"/>
      <c r="AG887" s="151" t="s">
        <v>190</v>
      </c>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row>
    <row r="888" spans="1:60" outlineLevel="1" x14ac:dyDescent="0.25">
      <c r="A888" s="158"/>
      <c r="B888" s="159"/>
      <c r="C888" s="271" t="s">
        <v>976</v>
      </c>
      <c r="D888" s="272"/>
      <c r="E888" s="272"/>
      <c r="F888" s="272"/>
      <c r="G888" s="272"/>
      <c r="H888" s="160"/>
      <c r="I888" s="160"/>
      <c r="J888" s="160"/>
      <c r="K888" s="160"/>
      <c r="L888" s="160"/>
      <c r="M888" s="160"/>
      <c r="N888" s="160"/>
      <c r="O888" s="160"/>
      <c r="P888" s="160"/>
      <c r="Q888" s="160"/>
      <c r="R888" s="160"/>
      <c r="S888" s="160"/>
      <c r="T888" s="160"/>
      <c r="U888" s="160"/>
      <c r="V888" s="160"/>
      <c r="W888" s="160"/>
      <c r="X888" s="160"/>
      <c r="Y888" s="151"/>
      <c r="Z888" s="151"/>
      <c r="AA888" s="151"/>
      <c r="AB888" s="151"/>
      <c r="AC888" s="151"/>
      <c r="AD888" s="151"/>
      <c r="AE888" s="151"/>
      <c r="AF888" s="151"/>
      <c r="AG888" s="151" t="s">
        <v>190</v>
      </c>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row>
    <row r="889" spans="1:60" outlineLevel="1" x14ac:dyDescent="0.25">
      <c r="A889" s="158"/>
      <c r="B889" s="159"/>
      <c r="C889" s="271" t="s">
        <v>946</v>
      </c>
      <c r="D889" s="272"/>
      <c r="E889" s="272"/>
      <c r="F889" s="272"/>
      <c r="G889" s="272"/>
      <c r="H889" s="160"/>
      <c r="I889" s="160"/>
      <c r="J889" s="160"/>
      <c r="K889" s="160"/>
      <c r="L889" s="160"/>
      <c r="M889" s="160"/>
      <c r="N889" s="160"/>
      <c r="O889" s="160"/>
      <c r="P889" s="160"/>
      <c r="Q889" s="160"/>
      <c r="R889" s="160"/>
      <c r="S889" s="160"/>
      <c r="T889" s="160"/>
      <c r="U889" s="160"/>
      <c r="V889" s="160"/>
      <c r="W889" s="160"/>
      <c r="X889" s="160"/>
      <c r="Y889" s="151"/>
      <c r="Z889" s="151"/>
      <c r="AA889" s="151"/>
      <c r="AB889" s="151"/>
      <c r="AC889" s="151"/>
      <c r="AD889" s="151"/>
      <c r="AE889" s="151"/>
      <c r="AF889" s="151"/>
      <c r="AG889" s="151" t="s">
        <v>190</v>
      </c>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row>
    <row r="890" spans="1:60" outlineLevel="1" x14ac:dyDescent="0.25">
      <c r="A890" s="158"/>
      <c r="B890" s="159"/>
      <c r="C890" s="271" t="s">
        <v>911</v>
      </c>
      <c r="D890" s="272"/>
      <c r="E890" s="272"/>
      <c r="F890" s="272"/>
      <c r="G890" s="272"/>
      <c r="H890" s="160"/>
      <c r="I890" s="160"/>
      <c r="J890" s="160"/>
      <c r="K890" s="160"/>
      <c r="L890" s="160"/>
      <c r="M890" s="160"/>
      <c r="N890" s="160"/>
      <c r="O890" s="160"/>
      <c r="P890" s="160"/>
      <c r="Q890" s="160"/>
      <c r="R890" s="160"/>
      <c r="S890" s="160"/>
      <c r="T890" s="160"/>
      <c r="U890" s="160"/>
      <c r="V890" s="160"/>
      <c r="W890" s="160"/>
      <c r="X890" s="160"/>
      <c r="Y890" s="151"/>
      <c r="Z890" s="151"/>
      <c r="AA890" s="151"/>
      <c r="AB890" s="151"/>
      <c r="AC890" s="151"/>
      <c r="AD890" s="151"/>
      <c r="AE890" s="151"/>
      <c r="AF890" s="151"/>
      <c r="AG890" s="151" t="s">
        <v>190</v>
      </c>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row>
    <row r="891" spans="1:60" outlineLevel="1" x14ac:dyDescent="0.25">
      <c r="A891" s="158"/>
      <c r="B891" s="159"/>
      <c r="C891" s="192" t="s">
        <v>204</v>
      </c>
      <c r="D891" s="161"/>
      <c r="E891" s="162"/>
      <c r="F891" s="163"/>
      <c r="G891" s="163"/>
      <c r="H891" s="160"/>
      <c r="I891" s="160"/>
      <c r="J891" s="160"/>
      <c r="K891" s="160"/>
      <c r="L891" s="160"/>
      <c r="M891" s="160"/>
      <c r="N891" s="160"/>
      <c r="O891" s="160"/>
      <c r="P891" s="160"/>
      <c r="Q891" s="160"/>
      <c r="R891" s="160"/>
      <c r="S891" s="160"/>
      <c r="T891" s="160"/>
      <c r="U891" s="160"/>
      <c r="V891" s="160"/>
      <c r="W891" s="160"/>
      <c r="X891" s="160"/>
      <c r="Y891" s="151"/>
      <c r="Z891" s="151"/>
      <c r="AA891" s="151"/>
      <c r="AB891" s="151"/>
      <c r="AC891" s="151"/>
      <c r="AD891" s="151"/>
      <c r="AE891" s="151"/>
      <c r="AF891" s="151"/>
      <c r="AG891" s="151" t="s">
        <v>190</v>
      </c>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row>
    <row r="892" spans="1:60" outlineLevel="1" x14ac:dyDescent="0.25">
      <c r="A892" s="158"/>
      <c r="B892" s="159"/>
      <c r="C892" s="271" t="s">
        <v>1365</v>
      </c>
      <c r="D892" s="272"/>
      <c r="E892" s="272"/>
      <c r="F892" s="272"/>
      <c r="G892" s="272"/>
      <c r="H892" s="160"/>
      <c r="I892" s="160"/>
      <c r="J892" s="160"/>
      <c r="K892" s="160"/>
      <c r="L892" s="160"/>
      <c r="M892" s="160"/>
      <c r="N892" s="160"/>
      <c r="O892" s="160"/>
      <c r="P892" s="160"/>
      <c r="Q892" s="160"/>
      <c r="R892" s="160"/>
      <c r="S892" s="160"/>
      <c r="T892" s="160"/>
      <c r="U892" s="160"/>
      <c r="V892" s="160"/>
      <c r="W892" s="160"/>
      <c r="X892" s="160"/>
      <c r="Y892" s="151"/>
      <c r="Z892" s="151"/>
      <c r="AA892" s="151"/>
      <c r="AB892" s="151"/>
      <c r="AC892" s="151"/>
      <c r="AD892" s="151"/>
      <c r="AE892" s="151"/>
      <c r="AF892" s="151"/>
      <c r="AG892" s="151" t="s">
        <v>190</v>
      </c>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row>
    <row r="893" spans="1:60" ht="21" outlineLevel="1" x14ac:dyDescent="0.25">
      <c r="A893" s="158"/>
      <c r="B893" s="159"/>
      <c r="C893" s="271" t="s">
        <v>1366</v>
      </c>
      <c r="D893" s="272"/>
      <c r="E893" s="272"/>
      <c r="F893" s="272"/>
      <c r="G893" s="272"/>
      <c r="H893" s="160"/>
      <c r="I893" s="160"/>
      <c r="J893" s="160"/>
      <c r="K893" s="160"/>
      <c r="L893" s="160"/>
      <c r="M893" s="160"/>
      <c r="N893" s="160"/>
      <c r="O893" s="160"/>
      <c r="P893" s="160"/>
      <c r="Q893" s="160"/>
      <c r="R893" s="160"/>
      <c r="S893" s="160"/>
      <c r="T893" s="160"/>
      <c r="U893" s="160"/>
      <c r="V893" s="160"/>
      <c r="W893" s="160"/>
      <c r="X893" s="160"/>
      <c r="Y893" s="151"/>
      <c r="Z893" s="151"/>
      <c r="AA893" s="151"/>
      <c r="AB893" s="151"/>
      <c r="AC893" s="151"/>
      <c r="AD893" s="151"/>
      <c r="AE893" s="151"/>
      <c r="AF893" s="151"/>
      <c r="AG893" s="151" t="s">
        <v>190</v>
      </c>
      <c r="AH893" s="151"/>
      <c r="AI893" s="151"/>
      <c r="AJ893" s="151"/>
      <c r="AK893" s="151"/>
      <c r="AL893" s="151"/>
      <c r="AM893" s="151"/>
      <c r="AN893" s="151"/>
      <c r="AO893" s="151"/>
      <c r="AP893" s="151"/>
      <c r="AQ893" s="151"/>
      <c r="AR893" s="151"/>
      <c r="AS893" s="151"/>
      <c r="AT893" s="151"/>
      <c r="AU893" s="151"/>
      <c r="AV893" s="151"/>
      <c r="AW893" s="151"/>
      <c r="AX893" s="151"/>
      <c r="AY893" s="151"/>
      <c r="AZ893" s="151"/>
      <c r="BA893" s="184" t="str">
        <f>C893</f>
        <v>Dřevěná okenice v rubu kamenného ostění k prevétu, provizorně přichycená k provizorní lati, zapřené o líc kamenného portálu. Dřevo s lazurní povrchovou úpravou.</v>
      </c>
      <c r="BB893" s="151"/>
      <c r="BC893" s="151"/>
      <c r="BD893" s="151"/>
      <c r="BE893" s="151"/>
      <c r="BF893" s="151"/>
      <c r="BG893" s="151"/>
      <c r="BH893" s="151"/>
    </row>
    <row r="894" spans="1:60" outlineLevel="1" x14ac:dyDescent="0.25">
      <c r="A894" s="158"/>
      <c r="B894" s="159"/>
      <c r="C894" s="192" t="s">
        <v>204</v>
      </c>
      <c r="D894" s="161"/>
      <c r="E894" s="162"/>
      <c r="F894" s="163"/>
      <c r="G894" s="163"/>
      <c r="H894" s="160"/>
      <c r="I894" s="160"/>
      <c r="J894" s="160"/>
      <c r="K894" s="160"/>
      <c r="L894" s="160"/>
      <c r="M894" s="160"/>
      <c r="N894" s="160"/>
      <c r="O894" s="160"/>
      <c r="P894" s="160"/>
      <c r="Q894" s="160"/>
      <c r="R894" s="160"/>
      <c r="S894" s="160"/>
      <c r="T894" s="160"/>
      <c r="U894" s="160"/>
      <c r="V894" s="160"/>
      <c r="W894" s="160"/>
      <c r="X894" s="160"/>
      <c r="Y894" s="151"/>
      <c r="Z894" s="151"/>
      <c r="AA894" s="151"/>
      <c r="AB894" s="151"/>
      <c r="AC894" s="151"/>
      <c r="AD894" s="151"/>
      <c r="AE894" s="151"/>
      <c r="AF894" s="151"/>
      <c r="AG894" s="151" t="s">
        <v>190</v>
      </c>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row>
    <row r="895" spans="1:60" outlineLevel="1" x14ac:dyDescent="0.25">
      <c r="A895" s="158"/>
      <c r="B895" s="159"/>
      <c r="C895" s="271" t="s">
        <v>913</v>
      </c>
      <c r="D895" s="272"/>
      <c r="E895" s="272"/>
      <c r="F895" s="272"/>
      <c r="G895" s="272"/>
      <c r="H895" s="160"/>
      <c r="I895" s="160"/>
      <c r="J895" s="160"/>
      <c r="K895" s="160"/>
      <c r="L895" s="160"/>
      <c r="M895" s="160"/>
      <c r="N895" s="160"/>
      <c r="O895" s="160"/>
      <c r="P895" s="160"/>
      <c r="Q895" s="160"/>
      <c r="R895" s="160"/>
      <c r="S895" s="160"/>
      <c r="T895" s="160"/>
      <c r="U895" s="160"/>
      <c r="V895" s="160"/>
      <c r="W895" s="160"/>
      <c r="X895" s="160"/>
      <c r="Y895" s="151"/>
      <c r="Z895" s="151"/>
      <c r="AA895" s="151"/>
      <c r="AB895" s="151"/>
      <c r="AC895" s="151"/>
      <c r="AD895" s="151"/>
      <c r="AE895" s="151"/>
      <c r="AF895" s="151"/>
      <c r="AG895" s="151" t="s">
        <v>190</v>
      </c>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row>
    <row r="896" spans="1:60" outlineLevel="1" x14ac:dyDescent="0.25">
      <c r="A896" s="158"/>
      <c r="B896" s="159"/>
      <c r="C896" s="271" t="s">
        <v>1356</v>
      </c>
      <c r="D896" s="272"/>
      <c r="E896" s="272"/>
      <c r="F896" s="272"/>
      <c r="G896" s="272"/>
      <c r="H896" s="160"/>
      <c r="I896" s="160"/>
      <c r="J896" s="160"/>
      <c r="K896" s="160"/>
      <c r="L896" s="160"/>
      <c r="M896" s="160"/>
      <c r="N896" s="160"/>
      <c r="O896" s="160"/>
      <c r="P896" s="160"/>
      <c r="Q896" s="160"/>
      <c r="R896" s="160"/>
      <c r="S896" s="160"/>
      <c r="T896" s="160"/>
      <c r="U896" s="160"/>
      <c r="V896" s="160"/>
      <c r="W896" s="160"/>
      <c r="X896" s="160"/>
      <c r="Y896" s="151"/>
      <c r="Z896" s="151"/>
      <c r="AA896" s="151"/>
      <c r="AB896" s="151"/>
      <c r="AC896" s="151"/>
      <c r="AD896" s="151"/>
      <c r="AE896" s="151"/>
      <c r="AF896" s="151"/>
      <c r="AG896" s="151" t="s">
        <v>190</v>
      </c>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row>
    <row r="897" spans="1:60" outlineLevel="1" x14ac:dyDescent="0.25">
      <c r="A897" s="158"/>
      <c r="B897" s="159"/>
      <c r="C897" s="192" t="s">
        <v>204</v>
      </c>
      <c r="D897" s="161"/>
      <c r="E897" s="162"/>
      <c r="F897" s="163"/>
      <c r="G897" s="163"/>
      <c r="H897" s="160"/>
      <c r="I897" s="160"/>
      <c r="J897" s="160"/>
      <c r="K897" s="160"/>
      <c r="L897" s="160"/>
      <c r="M897" s="160"/>
      <c r="N897" s="160"/>
      <c r="O897" s="160"/>
      <c r="P897" s="160"/>
      <c r="Q897" s="160"/>
      <c r="R897" s="160"/>
      <c r="S897" s="160"/>
      <c r="T897" s="160"/>
      <c r="U897" s="160"/>
      <c r="V897" s="160"/>
      <c r="W897" s="160"/>
      <c r="X897" s="160"/>
      <c r="Y897" s="151"/>
      <c r="Z897" s="151"/>
      <c r="AA897" s="151"/>
      <c r="AB897" s="151"/>
      <c r="AC897" s="151"/>
      <c r="AD897" s="151"/>
      <c r="AE897" s="151"/>
      <c r="AF897" s="151"/>
      <c r="AG897" s="151" t="s">
        <v>190</v>
      </c>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row>
    <row r="898" spans="1:60" outlineLevel="1" x14ac:dyDescent="0.25">
      <c r="A898" s="158"/>
      <c r="B898" s="159"/>
      <c r="C898" s="271" t="s">
        <v>317</v>
      </c>
      <c r="D898" s="272"/>
      <c r="E898" s="272"/>
      <c r="F898" s="272"/>
      <c r="G898" s="272"/>
      <c r="H898" s="160"/>
      <c r="I898" s="160"/>
      <c r="J898" s="160"/>
      <c r="K898" s="160"/>
      <c r="L898" s="160"/>
      <c r="M898" s="160"/>
      <c r="N898" s="160"/>
      <c r="O898" s="160"/>
      <c r="P898" s="160"/>
      <c r="Q898" s="160"/>
      <c r="R898" s="160"/>
      <c r="S898" s="160"/>
      <c r="T898" s="160"/>
      <c r="U898" s="160"/>
      <c r="V898" s="160"/>
      <c r="W898" s="160"/>
      <c r="X898" s="160"/>
      <c r="Y898" s="151"/>
      <c r="Z898" s="151"/>
      <c r="AA898" s="151"/>
      <c r="AB898" s="151"/>
      <c r="AC898" s="151"/>
      <c r="AD898" s="151"/>
      <c r="AE898" s="151"/>
      <c r="AF898" s="151"/>
      <c r="AG898" s="151" t="s">
        <v>190</v>
      </c>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row>
    <row r="899" spans="1:60" outlineLevel="1" x14ac:dyDescent="0.25">
      <c r="A899" s="158"/>
      <c r="B899" s="159"/>
      <c r="C899" s="271" t="s">
        <v>1367</v>
      </c>
      <c r="D899" s="272"/>
      <c r="E899" s="272"/>
      <c r="F899" s="272"/>
      <c r="G899" s="272"/>
      <c r="H899" s="160"/>
      <c r="I899" s="160"/>
      <c r="J899" s="160"/>
      <c r="K899" s="160"/>
      <c r="L899" s="160"/>
      <c r="M899" s="160"/>
      <c r="N899" s="160"/>
      <c r="O899" s="160"/>
      <c r="P899" s="160"/>
      <c r="Q899" s="160"/>
      <c r="R899" s="160"/>
      <c r="S899" s="160"/>
      <c r="T899" s="160"/>
      <c r="U899" s="160"/>
      <c r="V899" s="160"/>
      <c r="W899" s="160"/>
      <c r="X899" s="160"/>
      <c r="Y899" s="151"/>
      <c r="Z899" s="151"/>
      <c r="AA899" s="151"/>
      <c r="AB899" s="151"/>
      <c r="AC899" s="151"/>
      <c r="AD899" s="151"/>
      <c r="AE899" s="151"/>
      <c r="AF899" s="151"/>
      <c r="AG899" s="151" t="s">
        <v>190</v>
      </c>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row>
    <row r="900" spans="1:60" outlineLevel="1" x14ac:dyDescent="0.25">
      <c r="A900" s="158"/>
      <c r="B900" s="159"/>
      <c r="C900" s="271" t="s">
        <v>1368</v>
      </c>
      <c r="D900" s="272"/>
      <c r="E900" s="272"/>
      <c r="F900" s="272"/>
      <c r="G900" s="272"/>
      <c r="H900" s="160"/>
      <c r="I900" s="160"/>
      <c r="J900" s="160"/>
      <c r="K900" s="160"/>
      <c r="L900" s="160"/>
      <c r="M900" s="160"/>
      <c r="N900" s="160"/>
      <c r="O900" s="160"/>
      <c r="P900" s="160"/>
      <c r="Q900" s="160"/>
      <c r="R900" s="160"/>
      <c r="S900" s="160"/>
      <c r="T900" s="160"/>
      <c r="U900" s="160"/>
      <c r="V900" s="160"/>
      <c r="W900" s="160"/>
      <c r="X900" s="160"/>
      <c r="Y900" s="151"/>
      <c r="Z900" s="151"/>
      <c r="AA900" s="151"/>
      <c r="AB900" s="151"/>
      <c r="AC900" s="151"/>
      <c r="AD900" s="151"/>
      <c r="AE900" s="151"/>
      <c r="AF900" s="151"/>
      <c r="AG900" s="151" t="s">
        <v>190</v>
      </c>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row>
    <row r="901" spans="1:60" outlineLevel="1" x14ac:dyDescent="0.25">
      <c r="A901" s="158"/>
      <c r="B901" s="159"/>
      <c r="C901" s="271" t="s">
        <v>1344</v>
      </c>
      <c r="D901" s="272"/>
      <c r="E901" s="272"/>
      <c r="F901" s="272"/>
      <c r="G901" s="272"/>
      <c r="H901" s="160"/>
      <c r="I901" s="160"/>
      <c r="J901" s="160"/>
      <c r="K901" s="160"/>
      <c r="L901" s="160"/>
      <c r="M901" s="160"/>
      <c r="N901" s="160"/>
      <c r="O901" s="160"/>
      <c r="P901" s="160"/>
      <c r="Q901" s="160"/>
      <c r="R901" s="160"/>
      <c r="S901" s="160"/>
      <c r="T901" s="160"/>
      <c r="U901" s="160"/>
      <c r="V901" s="160"/>
      <c r="W901" s="160"/>
      <c r="X901" s="160"/>
      <c r="Y901" s="151"/>
      <c r="Z901" s="151"/>
      <c r="AA901" s="151"/>
      <c r="AB901" s="151"/>
      <c r="AC901" s="151"/>
      <c r="AD901" s="151"/>
      <c r="AE901" s="151"/>
      <c r="AF901" s="151"/>
      <c r="AG901" s="151" t="s">
        <v>190</v>
      </c>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row>
    <row r="902" spans="1:60" outlineLevel="1" x14ac:dyDescent="0.25">
      <c r="A902" s="177">
        <v>88</v>
      </c>
      <c r="B902" s="178" t="s">
        <v>1369</v>
      </c>
      <c r="C902" s="187" t="s">
        <v>1370</v>
      </c>
      <c r="D902" s="179" t="s">
        <v>255</v>
      </c>
      <c r="E902" s="180">
        <v>1</v>
      </c>
      <c r="F902" s="181">
        <v>4800</v>
      </c>
      <c r="G902" s="182">
        <f>ROUND(E902*F902,2)</f>
        <v>4800</v>
      </c>
      <c r="H902" s="181"/>
      <c r="I902" s="182">
        <f>ROUND(E902*H902,2)</f>
        <v>0</v>
      </c>
      <c r="J902" s="181"/>
      <c r="K902" s="182">
        <f>ROUND(E902*J902,2)</f>
        <v>0</v>
      </c>
      <c r="L902" s="182">
        <v>21</v>
      </c>
      <c r="M902" s="182">
        <f>G902*(1+L902/100)</f>
        <v>5808</v>
      </c>
      <c r="N902" s="182">
        <v>1E-3</v>
      </c>
      <c r="O902" s="182">
        <f>ROUND(E902*N902,2)</f>
        <v>0</v>
      </c>
      <c r="P902" s="182">
        <v>0</v>
      </c>
      <c r="Q902" s="182">
        <f>ROUND(E902*P902,2)</f>
        <v>0</v>
      </c>
      <c r="R902" s="182"/>
      <c r="S902" s="182" t="s">
        <v>277</v>
      </c>
      <c r="T902" s="183" t="s">
        <v>186</v>
      </c>
      <c r="U902" s="160">
        <v>0</v>
      </c>
      <c r="V902" s="160">
        <f>ROUND(E902*U902,2)</f>
        <v>0</v>
      </c>
      <c r="W902" s="160"/>
      <c r="X902" s="160" t="s">
        <v>310</v>
      </c>
      <c r="Y902" s="151"/>
      <c r="Z902" s="151"/>
      <c r="AA902" s="151"/>
      <c r="AB902" s="151"/>
      <c r="AC902" s="151"/>
      <c r="AD902" s="151"/>
      <c r="AE902" s="151"/>
      <c r="AF902" s="151"/>
      <c r="AG902" s="151" t="s">
        <v>311</v>
      </c>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row>
    <row r="903" spans="1:60" outlineLevel="1" x14ac:dyDescent="0.25">
      <c r="A903" s="158"/>
      <c r="B903" s="159"/>
      <c r="C903" s="260" t="s">
        <v>1274</v>
      </c>
      <c r="D903" s="261"/>
      <c r="E903" s="261"/>
      <c r="F903" s="261"/>
      <c r="G903" s="261"/>
      <c r="H903" s="160"/>
      <c r="I903" s="160"/>
      <c r="J903" s="160"/>
      <c r="K903" s="160"/>
      <c r="L903" s="160"/>
      <c r="M903" s="160"/>
      <c r="N903" s="160"/>
      <c r="O903" s="160"/>
      <c r="P903" s="160"/>
      <c r="Q903" s="160"/>
      <c r="R903" s="160"/>
      <c r="S903" s="160"/>
      <c r="T903" s="160"/>
      <c r="U903" s="160"/>
      <c r="V903" s="160"/>
      <c r="W903" s="160"/>
      <c r="X903" s="160"/>
      <c r="Y903" s="151"/>
      <c r="Z903" s="151"/>
      <c r="AA903" s="151"/>
      <c r="AB903" s="151"/>
      <c r="AC903" s="151"/>
      <c r="AD903" s="151"/>
      <c r="AE903" s="151"/>
      <c r="AF903" s="151"/>
      <c r="AG903" s="151" t="s">
        <v>190</v>
      </c>
      <c r="AH903" s="151"/>
      <c r="AI903" s="151"/>
      <c r="AJ903" s="151"/>
      <c r="AK903" s="151"/>
      <c r="AL903" s="151"/>
      <c r="AM903" s="151"/>
      <c r="AN903" s="151"/>
      <c r="AO903" s="151"/>
      <c r="AP903" s="151"/>
      <c r="AQ903" s="151"/>
      <c r="AR903" s="151"/>
      <c r="AS903" s="151"/>
      <c r="AT903" s="151"/>
      <c r="AU903" s="151"/>
      <c r="AV903" s="151"/>
      <c r="AW903" s="151"/>
      <c r="AX903" s="151"/>
      <c r="AY903" s="151"/>
      <c r="AZ903" s="151"/>
      <c r="BA903" s="184" t="str">
        <f>C903</f>
        <v>2.NP - 1. patro, popis prvku a návrh na jeho opravu nebo restaurování viz D1.1.9 Tabulky truhlářských prvků</v>
      </c>
      <c r="BB903" s="151"/>
      <c r="BC903" s="151"/>
      <c r="BD903" s="151"/>
      <c r="BE903" s="151"/>
      <c r="BF903" s="151"/>
      <c r="BG903" s="151"/>
      <c r="BH903" s="151"/>
    </row>
    <row r="904" spans="1:60" outlineLevel="1" x14ac:dyDescent="0.25">
      <c r="A904" s="158"/>
      <c r="B904" s="159"/>
      <c r="C904" s="192" t="s">
        <v>204</v>
      </c>
      <c r="D904" s="161"/>
      <c r="E904" s="162"/>
      <c r="F904" s="163"/>
      <c r="G904" s="163"/>
      <c r="H904" s="160"/>
      <c r="I904" s="160"/>
      <c r="J904" s="160"/>
      <c r="K904" s="160"/>
      <c r="L904" s="160"/>
      <c r="M904" s="160"/>
      <c r="N904" s="160"/>
      <c r="O904" s="160"/>
      <c r="P904" s="160"/>
      <c r="Q904" s="160"/>
      <c r="R904" s="160"/>
      <c r="S904" s="160"/>
      <c r="T904" s="160"/>
      <c r="U904" s="160"/>
      <c r="V904" s="160"/>
      <c r="W904" s="160"/>
      <c r="X904" s="160"/>
      <c r="Y904" s="151"/>
      <c r="Z904" s="151"/>
      <c r="AA904" s="151"/>
      <c r="AB904" s="151"/>
      <c r="AC904" s="151"/>
      <c r="AD904" s="151"/>
      <c r="AE904" s="151"/>
      <c r="AF904" s="151"/>
      <c r="AG904" s="151" t="s">
        <v>190</v>
      </c>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row>
    <row r="905" spans="1:60" outlineLevel="1" x14ac:dyDescent="0.25">
      <c r="A905" s="158"/>
      <c r="B905" s="159"/>
      <c r="C905" s="271" t="s">
        <v>1370</v>
      </c>
      <c r="D905" s="272"/>
      <c r="E905" s="272"/>
      <c r="F905" s="272"/>
      <c r="G905" s="272"/>
      <c r="H905" s="160"/>
      <c r="I905" s="160"/>
      <c r="J905" s="160"/>
      <c r="K905" s="160"/>
      <c r="L905" s="160"/>
      <c r="M905" s="160"/>
      <c r="N905" s="160"/>
      <c r="O905" s="160"/>
      <c r="P905" s="160"/>
      <c r="Q905" s="160"/>
      <c r="R905" s="160"/>
      <c r="S905" s="160"/>
      <c r="T905" s="160"/>
      <c r="U905" s="160"/>
      <c r="V905" s="160"/>
      <c r="W905" s="160"/>
      <c r="X905" s="160"/>
      <c r="Y905" s="151"/>
      <c r="Z905" s="151"/>
      <c r="AA905" s="151"/>
      <c r="AB905" s="151"/>
      <c r="AC905" s="151"/>
      <c r="AD905" s="151"/>
      <c r="AE905" s="151"/>
      <c r="AF905" s="151"/>
      <c r="AG905" s="151" t="s">
        <v>190</v>
      </c>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row>
    <row r="906" spans="1:60" outlineLevel="1" x14ac:dyDescent="0.25">
      <c r="A906" s="158"/>
      <c r="B906" s="159"/>
      <c r="C906" s="271" t="s">
        <v>1371</v>
      </c>
      <c r="D906" s="272"/>
      <c r="E906" s="272"/>
      <c r="F906" s="272"/>
      <c r="G906" s="272"/>
      <c r="H906" s="160"/>
      <c r="I906" s="160"/>
      <c r="J906" s="160"/>
      <c r="K906" s="160"/>
      <c r="L906" s="160"/>
      <c r="M906" s="160"/>
      <c r="N906" s="160"/>
      <c r="O906" s="160"/>
      <c r="P906" s="160"/>
      <c r="Q906" s="160"/>
      <c r="R906" s="160"/>
      <c r="S906" s="160"/>
      <c r="T906" s="160"/>
      <c r="U906" s="160"/>
      <c r="V906" s="160"/>
      <c r="W906" s="160"/>
      <c r="X906" s="160"/>
      <c r="Y906" s="151"/>
      <c r="Z906" s="151"/>
      <c r="AA906" s="151"/>
      <c r="AB906" s="151"/>
      <c r="AC906" s="151"/>
      <c r="AD906" s="151"/>
      <c r="AE906" s="151"/>
      <c r="AF906" s="151"/>
      <c r="AG906" s="151" t="s">
        <v>190</v>
      </c>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row>
    <row r="907" spans="1:60" outlineLevel="1" x14ac:dyDescent="0.25">
      <c r="A907" s="158"/>
      <c r="B907" s="159"/>
      <c r="C907" s="271" t="s">
        <v>946</v>
      </c>
      <c r="D907" s="272"/>
      <c r="E907" s="272"/>
      <c r="F907" s="272"/>
      <c r="G907" s="272"/>
      <c r="H907" s="160"/>
      <c r="I907" s="160"/>
      <c r="J907" s="160"/>
      <c r="K907" s="160"/>
      <c r="L907" s="160"/>
      <c r="M907" s="160"/>
      <c r="N907" s="160"/>
      <c r="O907" s="160"/>
      <c r="P907" s="160"/>
      <c r="Q907" s="160"/>
      <c r="R907" s="160"/>
      <c r="S907" s="160"/>
      <c r="T907" s="160"/>
      <c r="U907" s="160"/>
      <c r="V907" s="160"/>
      <c r="W907" s="160"/>
      <c r="X907" s="160"/>
      <c r="Y907" s="151"/>
      <c r="Z907" s="151"/>
      <c r="AA907" s="151"/>
      <c r="AB907" s="151"/>
      <c r="AC907" s="151"/>
      <c r="AD907" s="151"/>
      <c r="AE907" s="151"/>
      <c r="AF907" s="151"/>
      <c r="AG907" s="151" t="s">
        <v>190</v>
      </c>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row>
    <row r="908" spans="1:60" outlineLevel="1" x14ac:dyDescent="0.25">
      <c r="A908" s="158"/>
      <c r="B908" s="159"/>
      <c r="C908" s="271" t="s">
        <v>911</v>
      </c>
      <c r="D908" s="272"/>
      <c r="E908" s="272"/>
      <c r="F908" s="272"/>
      <c r="G908" s="272"/>
      <c r="H908" s="160"/>
      <c r="I908" s="160"/>
      <c r="J908" s="160"/>
      <c r="K908" s="160"/>
      <c r="L908" s="160"/>
      <c r="M908" s="160"/>
      <c r="N908" s="160"/>
      <c r="O908" s="160"/>
      <c r="P908" s="160"/>
      <c r="Q908" s="160"/>
      <c r="R908" s="160"/>
      <c r="S908" s="160"/>
      <c r="T908" s="160"/>
      <c r="U908" s="160"/>
      <c r="V908" s="160"/>
      <c r="W908" s="160"/>
      <c r="X908" s="160"/>
      <c r="Y908" s="151"/>
      <c r="Z908" s="151"/>
      <c r="AA908" s="151"/>
      <c r="AB908" s="151"/>
      <c r="AC908" s="151"/>
      <c r="AD908" s="151"/>
      <c r="AE908" s="151"/>
      <c r="AF908" s="151"/>
      <c r="AG908" s="151" t="s">
        <v>190</v>
      </c>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row>
    <row r="909" spans="1:60" outlineLevel="1" x14ac:dyDescent="0.25">
      <c r="A909" s="158"/>
      <c r="B909" s="159"/>
      <c r="C909" s="192" t="s">
        <v>204</v>
      </c>
      <c r="D909" s="161"/>
      <c r="E909" s="162"/>
      <c r="F909" s="163"/>
      <c r="G909" s="163"/>
      <c r="H909" s="160"/>
      <c r="I909" s="160"/>
      <c r="J909" s="160"/>
      <c r="K909" s="160"/>
      <c r="L909" s="160"/>
      <c r="M909" s="160"/>
      <c r="N909" s="160"/>
      <c r="O909" s="160"/>
      <c r="P909" s="160"/>
      <c r="Q909" s="160"/>
      <c r="R909" s="160"/>
      <c r="S909" s="160"/>
      <c r="T909" s="160"/>
      <c r="U909" s="160"/>
      <c r="V909" s="160"/>
      <c r="W909" s="160"/>
      <c r="X909" s="160"/>
      <c r="Y909" s="151"/>
      <c r="Z909" s="151"/>
      <c r="AA909" s="151"/>
      <c r="AB909" s="151"/>
      <c r="AC909" s="151"/>
      <c r="AD909" s="151"/>
      <c r="AE909" s="151"/>
      <c r="AF909" s="151"/>
      <c r="AG909" s="151" t="s">
        <v>190</v>
      </c>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row>
    <row r="910" spans="1:60" outlineLevel="1" x14ac:dyDescent="0.25">
      <c r="A910" s="158"/>
      <c r="B910" s="159"/>
      <c r="C910" s="271" t="s">
        <v>802</v>
      </c>
      <c r="D910" s="272"/>
      <c r="E910" s="272"/>
      <c r="F910" s="272"/>
      <c r="G910" s="272"/>
      <c r="H910" s="160"/>
      <c r="I910" s="160"/>
      <c r="J910" s="160"/>
      <c r="K910" s="160"/>
      <c r="L910" s="160"/>
      <c r="M910" s="160"/>
      <c r="N910" s="160"/>
      <c r="O910" s="160"/>
      <c r="P910" s="160"/>
      <c r="Q910" s="160"/>
      <c r="R910" s="160"/>
      <c r="S910" s="160"/>
      <c r="T910" s="160"/>
      <c r="U910" s="160"/>
      <c r="V910" s="160"/>
      <c r="W910" s="160"/>
      <c r="X910" s="160"/>
      <c r="Y910" s="151"/>
      <c r="Z910" s="151"/>
      <c r="AA910" s="151"/>
      <c r="AB910" s="151"/>
      <c r="AC910" s="151"/>
      <c r="AD910" s="151"/>
      <c r="AE910" s="151"/>
      <c r="AF910" s="151"/>
      <c r="AG910" s="151" t="s">
        <v>190</v>
      </c>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row>
    <row r="911" spans="1:60" outlineLevel="1" x14ac:dyDescent="0.25">
      <c r="A911" s="158"/>
      <c r="B911" s="159"/>
      <c r="C911" s="271" t="s">
        <v>1372</v>
      </c>
      <c r="D911" s="272"/>
      <c r="E911" s="272"/>
      <c r="F911" s="272"/>
      <c r="G911" s="272"/>
      <c r="H911" s="160"/>
      <c r="I911" s="160"/>
      <c r="J911" s="160"/>
      <c r="K911" s="160"/>
      <c r="L911" s="160"/>
      <c r="M911" s="160"/>
      <c r="N911" s="160"/>
      <c r="O911" s="160"/>
      <c r="P911" s="160"/>
      <c r="Q911" s="160"/>
      <c r="R911" s="160"/>
      <c r="S911" s="160"/>
      <c r="T911" s="160"/>
      <c r="U911" s="160"/>
      <c r="V911" s="160"/>
      <c r="W911" s="160"/>
      <c r="X911" s="160"/>
      <c r="Y911" s="151"/>
      <c r="Z911" s="151"/>
      <c r="AA911" s="151"/>
      <c r="AB911" s="151"/>
      <c r="AC911" s="151"/>
      <c r="AD911" s="151"/>
      <c r="AE911" s="151"/>
      <c r="AF911" s="151"/>
      <c r="AG911" s="151" t="s">
        <v>190</v>
      </c>
      <c r="AH911" s="151"/>
      <c r="AI911" s="151"/>
      <c r="AJ911" s="151"/>
      <c r="AK911" s="151"/>
      <c r="AL911" s="151"/>
      <c r="AM911" s="151"/>
      <c r="AN911" s="151"/>
      <c r="AO911" s="151"/>
      <c r="AP911" s="151"/>
      <c r="AQ911" s="151"/>
      <c r="AR911" s="151"/>
      <c r="AS911" s="151"/>
      <c r="AT911" s="151"/>
      <c r="AU911" s="151"/>
      <c r="AV911" s="151"/>
      <c r="AW911" s="151"/>
      <c r="AX911" s="151"/>
      <c r="AY911" s="151"/>
      <c r="AZ911" s="151"/>
      <c r="BA911" s="184" t="str">
        <f>C911</f>
        <v>Dřevěný rám zazděného obdélného okenního otvoru s vnitřním falcem, dělený vodorovnou příčkou na dvě pole. Dřevo bez povrchové úpravy.</v>
      </c>
      <c r="BB911" s="151"/>
      <c r="BC911" s="151"/>
      <c r="BD911" s="151"/>
      <c r="BE911" s="151"/>
      <c r="BF911" s="151"/>
      <c r="BG911" s="151"/>
      <c r="BH911" s="151"/>
    </row>
    <row r="912" spans="1:60" outlineLevel="1" x14ac:dyDescent="0.25">
      <c r="A912" s="158"/>
      <c r="B912" s="159"/>
      <c r="C912" s="192" t="s">
        <v>204</v>
      </c>
      <c r="D912" s="161"/>
      <c r="E912" s="162"/>
      <c r="F912" s="163"/>
      <c r="G912" s="163"/>
      <c r="H912" s="160"/>
      <c r="I912" s="160"/>
      <c r="J912" s="160"/>
      <c r="K912" s="160"/>
      <c r="L912" s="160"/>
      <c r="M912" s="160"/>
      <c r="N912" s="160"/>
      <c r="O912" s="160"/>
      <c r="P912" s="160"/>
      <c r="Q912" s="160"/>
      <c r="R912" s="160"/>
      <c r="S912" s="160"/>
      <c r="T912" s="160"/>
      <c r="U912" s="160"/>
      <c r="V912" s="160"/>
      <c r="W912" s="160"/>
      <c r="X912" s="160"/>
      <c r="Y912" s="151"/>
      <c r="Z912" s="151"/>
      <c r="AA912" s="151"/>
      <c r="AB912" s="151"/>
      <c r="AC912" s="151"/>
      <c r="AD912" s="151"/>
      <c r="AE912" s="151"/>
      <c r="AF912" s="151"/>
      <c r="AG912" s="151" t="s">
        <v>190</v>
      </c>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row>
    <row r="913" spans="1:60" outlineLevel="1" x14ac:dyDescent="0.25">
      <c r="A913" s="158"/>
      <c r="B913" s="159"/>
      <c r="C913" s="271" t="s">
        <v>1373</v>
      </c>
      <c r="D913" s="272"/>
      <c r="E913" s="272"/>
      <c r="F913" s="272"/>
      <c r="G913" s="272"/>
      <c r="H913" s="160"/>
      <c r="I913" s="160"/>
      <c r="J913" s="160"/>
      <c r="K913" s="160"/>
      <c r="L913" s="160"/>
      <c r="M913" s="160"/>
      <c r="N913" s="160"/>
      <c r="O913" s="160"/>
      <c r="P913" s="160"/>
      <c r="Q913" s="160"/>
      <c r="R913" s="160"/>
      <c r="S913" s="160"/>
      <c r="T913" s="160"/>
      <c r="U913" s="160"/>
      <c r="V913" s="160"/>
      <c r="W913" s="160"/>
      <c r="X913" s="160"/>
      <c r="Y913" s="151"/>
      <c r="Z913" s="151"/>
      <c r="AA913" s="151"/>
      <c r="AB913" s="151"/>
      <c r="AC913" s="151"/>
      <c r="AD913" s="151"/>
      <c r="AE913" s="151"/>
      <c r="AF913" s="151"/>
      <c r="AG913" s="151" t="s">
        <v>190</v>
      </c>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row>
    <row r="914" spans="1:60" outlineLevel="1" x14ac:dyDescent="0.25">
      <c r="A914" s="158"/>
      <c r="B914" s="159"/>
      <c r="C914" s="271" t="s">
        <v>1356</v>
      </c>
      <c r="D914" s="272"/>
      <c r="E914" s="272"/>
      <c r="F914" s="272"/>
      <c r="G914" s="272"/>
      <c r="H914" s="160"/>
      <c r="I914" s="160"/>
      <c r="J914" s="160"/>
      <c r="K914" s="160"/>
      <c r="L914" s="160"/>
      <c r="M914" s="160"/>
      <c r="N914" s="160"/>
      <c r="O914" s="160"/>
      <c r="P914" s="160"/>
      <c r="Q914" s="160"/>
      <c r="R914" s="160"/>
      <c r="S914" s="160"/>
      <c r="T914" s="160"/>
      <c r="U914" s="160"/>
      <c r="V914" s="160"/>
      <c r="W914" s="160"/>
      <c r="X914" s="160"/>
      <c r="Y914" s="151"/>
      <c r="Z914" s="151"/>
      <c r="AA914" s="151"/>
      <c r="AB914" s="151"/>
      <c r="AC914" s="151"/>
      <c r="AD914" s="151"/>
      <c r="AE914" s="151"/>
      <c r="AF914" s="151"/>
      <c r="AG914" s="151" t="s">
        <v>190</v>
      </c>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row>
    <row r="915" spans="1:60" outlineLevel="1" x14ac:dyDescent="0.25">
      <c r="A915" s="158"/>
      <c r="B915" s="159"/>
      <c r="C915" s="192" t="s">
        <v>204</v>
      </c>
      <c r="D915" s="161"/>
      <c r="E915" s="162"/>
      <c r="F915" s="163"/>
      <c r="G915" s="163"/>
      <c r="H915" s="160"/>
      <c r="I915" s="160"/>
      <c r="J915" s="160"/>
      <c r="K915" s="160"/>
      <c r="L915" s="160"/>
      <c r="M915" s="160"/>
      <c r="N915" s="160"/>
      <c r="O915" s="160"/>
      <c r="P915" s="160"/>
      <c r="Q915" s="160"/>
      <c r="R915" s="160"/>
      <c r="S915" s="160"/>
      <c r="T915" s="160"/>
      <c r="U915" s="160"/>
      <c r="V915" s="160"/>
      <c r="W915" s="160"/>
      <c r="X915" s="160"/>
      <c r="Y915" s="151"/>
      <c r="Z915" s="151"/>
      <c r="AA915" s="151"/>
      <c r="AB915" s="151"/>
      <c r="AC915" s="151"/>
      <c r="AD915" s="151"/>
      <c r="AE915" s="151"/>
      <c r="AF915" s="151"/>
      <c r="AG915" s="151" t="s">
        <v>190</v>
      </c>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row>
    <row r="916" spans="1:60" outlineLevel="1" x14ac:dyDescent="0.25">
      <c r="A916" s="158"/>
      <c r="B916" s="159"/>
      <c r="C916" s="271" t="s">
        <v>317</v>
      </c>
      <c r="D916" s="272"/>
      <c r="E916" s="272"/>
      <c r="F916" s="272"/>
      <c r="G916" s="272"/>
      <c r="H916" s="160"/>
      <c r="I916" s="160"/>
      <c r="J916" s="160"/>
      <c r="K916" s="160"/>
      <c r="L916" s="160"/>
      <c r="M916" s="160"/>
      <c r="N916" s="160"/>
      <c r="O916" s="160"/>
      <c r="P916" s="160"/>
      <c r="Q916" s="160"/>
      <c r="R916" s="160"/>
      <c r="S916" s="160"/>
      <c r="T916" s="160"/>
      <c r="U916" s="160"/>
      <c r="V916" s="160"/>
      <c r="W916" s="160"/>
      <c r="X916" s="160"/>
      <c r="Y916" s="151"/>
      <c r="Z916" s="151"/>
      <c r="AA916" s="151"/>
      <c r="AB916" s="151"/>
      <c r="AC916" s="151"/>
      <c r="AD916" s="151"/>
      <c r="AE916" s="151"/>
      <c r="AF916" s="151"/>
      <c r="AG916" s="151" t="s">
        <v>190</v>
      </c>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row>
    <row r="917" spans="1:60" outlineLevel="1" x14ac:dyDescent="0.25">
      <c r="A917" s="158"/>
      <c r="B917" s="159"/>
      <c r="C917" s="271" t="s">
        <v>1367</v>
      </c>
      <c r="D917" s="272"/>
      <c r="E917" s="272"/>
      <c r="F917" s="272"/>
      <c r="G917" s="272"/>
      <c r="H917" s="160"/>
      <c r="I917" s="160"/>
      <c r="J917" s="160"/>
      <c r="K917" s="160"/>
      <c r="L917" s="160"/>
      <c r="M917" s="160"/>
      <c r="N917" s="160"/>
      <c r="O917" s="160"/>
      <c r="P917" s="160"/>
      <c r="Q917" s="160"/>
      <c r="R917" s="160"/>
      <c r="S917" s="160"/>
      <c r="T917" s="160"/>
      <c r="U917" s="160"/>
      <c r="V917" s="160"/>
      <c r="W917" s="160"/>
      <c r="X917" s="160"/>
      <c r="Y917" s="151"/>
      <c r="Z917" s="151"/>
      <c r="AA917" s="151"/>
      <c r="AB917" s="151"/>
      <c r="AC917" s="151"/>
      <c r="AD917" s="151"/>
      <c r="AE917" s="151"/>
      <c r="AF917" s="151"/>
      <c r="AG917" s="151" t="s">
        <v>190</v>
      </c>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row>
    <row r="918" spans="1:60" outlineLevel="1" x14ac:dyDescent="0.25">
      <c r="A918" s="158"/>
      <c r="B918" s="159"/>
      <c r="C918" s="271" t="s">
        <v>1374</v>
      </c>
      <c r="D918" s="272"/>
      <c r="E918" s="272"/>
      <c r="F918" s="272"/>
      <c r="G918" s="272"/>
      <c r="H918" s="160"/>
      <c r="I918" s="160"/>
      <c r="J918" s="160"/>
      <c r="K918" s="160"/>
      <c r="L918" s="160"/>
      <c r="M918" s="160"/>
      <c r="N918" s="160"/>
      <c r="O918" s="160"/>
      <c r="P918" s="160"/>
      <c r="Q918" s="160"/>
      <c r="R918" s="160"/>
      <c r="S918" s="160"/>
      <c r="T918" s="160"/>
      <c r="U918" s="160"/>
      <c r="V918" s="160"/>
      <c r="W918" s="160"/>
      <c r="X918" s="160"/>
      <c r="Y918" s="151"/>
      <c r="Z918" s="151"/>
      <c r="AA918" s="151"/>
      <c r="AB918" s="151"/>
      <c r="AC918" s="151"/>
      <c r="AD918" s="151"/>
      <c r="AE918" s="151"/>
      <c r="AF918" s="151"/>
      <c r="AG918" s="151" t="s">
        <v>190</v>
      </c>
      <c r="AH918" s="151"/>
      <c r="AI918" s="151"/>
      <c r="AJ918" s="151"/>
      <c r="AK918" s="151"/>
      <c r="AL918" s="151"/>
      <c r="AM918" s="151"/>
      <c r="AN918" s="151"/>
      <c r="AO918" s="151"/>
      <c r="AP918" s="151"/>
      <c r="AQ918" s="151"/>
      <c r="AR918" s="151"/>
      <c r="AS918" s="151"/>
      <c r="AT918" s="151"/>
      <c r="AU918" s="151"/>
      <c r="AV918" s="151"/>
      <c r="AW918" s="151"/>
      <c r="AX918" s="151"/>
      <c r="AY918" s="151"/>
      <c r="AZ918" s="151"/>
      <c r="BA918" s="184" t="str">
        <f>C918</f>
        <v>Restaurátorská oprava podesty, lokální oprava a konzervace omítek okenní niky (podrobně viz. Tabulky místností, v. č. D.1.1.8)</v>
      </c>
      <c r="BB918" s="151"/>
      <c r="BC918" s="151"/>
      <c r="BD918" s="151"/>
      <c r="BE918" s="151"/>
      <c r="BF918" s="151"/>
      <c r="BG918" s="151"/>
      <c r="BH918" s="151"/>
    </row>
    <row r="919" spans="1:60" outlineLevel="1" x14ac:dyDescent="0.25">
      <c r="A919" s="158"/>
      <c r="B919" s="159"/>
      <c r="C919" s="271" t="s">
        <v>1344</v>
      </c>
      <c r="D919" s="272"/>
      <c r="E919" s="272"/>
      <c r="F919" s="272"/>
      <c r="G919" s="272"/>
      <c r="H919" s="160"/>
      <c r="I919" s="160"/>
      <c r="J919" s="160"/>
      <c r="K919" s="160"/>
      <c r="L919" s="160"/>
      <c r="M919" s="160"/>
      <c r="N919" s="160"/>
      <c r="O919" s="160"/>
      <c r="P919" s="160"/>
      <c r="Q919" s="160"/>
      <c r="R919" s="160"/>
      <c r="S919" s="160"/>
      <c r="T919" s="160"/>
      <c r="U919" s="160"/>
      <c r="V919" s="160"/>
      <c r="W919" s="160"/>
      <c r="X919" s="160"/>
      <c r="Y919" s="151"/>
      <c r="Z919" s="151"/>
      <c r="AA919" s="151"/>
      <c r="AB919" s="151"/>
      <c r="AC919" s="151"/>
      <c r="AD919" s="151"/>
      <c r="AE919" s="151"/>
      <c r="AF919" s="151"/>
      <c r="AG919" s="151" t="s">
        <v>190</v>
      </c>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row>
    <row r="920" spans="1:60" outlineLevel="1" x14ac:dyDescent="0.25">
      <c r="A920" s="158"/>
      <c r="B920" s="159"/>
      <c r="C920" s="271" t="s">
        <v>1375</v>
      </c>
      <c r="D920" s="272"/>
      <c r="E920" s="272"/>
      <c r="F920" s="272"/>
      <c r="G920" s="272"/>
      <c r="H920" s="160"/>
      <c r="I920" s="160"/>
      <c r="J920" s="160"/>
      <c r="K920" s="160"/>
      <c r="L920" s="160"/>
      <c r="M920" s="160"/>
      <c r="N920" s="160"/>
      <c r="O920" s="160"/>
      <c r="P920" s="160"/>
      <c r="Q920" s="160"/>
      <c r="R920" s="160"/>
      <c r="S920" s="160"/>
      <c r="T920" s="160"/>
      <c r="U920" s="160"/>
      <c r="V920" s="160"/>
      <c r="W920" s="160"/>
      <c r="X920" s="160"/>
      <c r="Y920" s="151"/>
      <c r="Z920" s="151"/>
      <c r="AA920" s="151"/>
      <c r="AB920" s="151"/>
      <c r="AC920" s="151"/>
      <c r="AD920" s="151"/>
      <c r="AE920" s="151"/>
      <c r="AF920" s="151"/>
      <c r="AG920" s="151" t="s">
        <v>190</v>
      </c>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row>
    <row r="921" spans="1:60" ht="30.6" outlineLevel="1" x14ac:dyDescent="0.25">
      <c r="A921" s="177">
        <v>89</v>
      </c>
      <c r="B921" s="178" t="s">
        <v>1376</v>
      </c>
      <c r="C921" s="187" t="s">
        <v>1377</v>
      </c>
      <c r="D921" s="179" t="s">
        <v>255</v>
      </c>
      <c r="E921" s="180">
        <v>1</v>
      </c>
      <c r="F921" s="181">
        <v>23232</v>
      </c>
      <c r="G921" s="182">
        <f>ROUND(E921*F921,2)</f>
        <v>23232</v>
      </c>
      <c r="H921" s="181"/>
      <c r="I921" s="182">
        <f>ROUND(E921*H921,2)</f>
        <v>0</v>
      </c>
      <c r="J921" s="181"/>
      <c r="K921" s="182">
        <f>ROUND(E921*J921,2)</f>
        <v>0</v>
      </c>
      <c r="L921" s="182">
        <v>21</v>
      </c>
      <c r="M921" s="182">
        <f>G921*(1+L921/100)</f>
        <v>28110.719999999998</v>
      </c>
      <c r="N921" s="182">
        <v>0.05</v>
      </c>
      <c r="O921" s="182">
        <f>ROUND(E921*N921,2)</f>
        <v>0.05</v>
      </c>
      <c r="P921" s="182">
        <v>0</v>
      </c>
      <c r="Q921" s="182">
        <f>ROUND(E921*P921,2)</f>
        <v>0</v>
      </c>
      <c r="R921" s="182"/>
      <c r="S921" s="182" t="s">
        <v>277</v>
      </c>
      <c r="T921" s="183" t="s">
        <v>186</v>
      </c>
      <c r="U921" s="160">
        <v>0</v>
      </c>
      <c r="V921" s="160">
        <f>ROUND(E921*U921,2)</f>
        <v>0</v>
      </c>
      <c r="W921" s="160"/>
      <c r="X921" s="160" t="s">
        <v>310</v>
      </c>
      <c r="Y921" s="151"/>
      <c r="Z921" s="151"/>
      <c r="AA921" s="151"/>
      <c r="AB921" s="151"/>
      <c r="AC921" s="151"/>
      <c r="AD921" s="151"/>
      <c r="AE921" s="151"/>
      <c r="AF921" s="151"/>
      <c r="AG921" s="151" t="s">
        <v>311</v>
      </c>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row>
    <row r="922" spans="1:60" outlineLevel="1" x14ac:dyDescent="0.25">
      <c r="A922" s="158"/>
      <c r="B922" s="159"/>
      <c r="C922" s="260" t="s">
        <v>1274</v>
      </c>
      <c r="D922" s="261"/>
      <c r="E922" s="261"/>
      <c r="F922" s="261"/>
      <c r="G922" s="261"/>
      <c r="H922" s="160"/>
      <c r="I922" s="160"/>
      <c r="J922" s="160"/>
      <c r="K922" s="160"/>
      <c r="L922" s="160"/>
      <c r="M922" s="160"/>
      <c r="N922" s="160"/>
      <c r="O922" s="160"/>
      <c r="P922" s="160"/>
      <c r="Q922" s="160"/>
      <c r="R922" s="160"/>
      <c r="S922" s="160"/>
      <c r="T922" s="160"/>
      <c r="U922" s="160"/>
      <c r="V922" s="160"/>
      <c r="W922" s="160"/>
      <c r="X922" s="160"/>
      <c r="Y922" s="151"/>
      <c r="Z922" s="151"/>
      <c r="AA922" s="151"/>
      <c r="AB922" s="151"/>
      <c r="AC922" s="151"/>
      <c r="AD922" s="151"/>
      <c r="AE922" s="151"/>
      <c r="AF922" s="151"/>
      <c r="AG922" s="151" t="s">
        <v>190</v>
      </c>
      <c r="AH922" s="151"/>
      <c r="AI922" s="151"/>
      <c r="AJ922" s="151"/>
      <c r="AK922" s="151"/>
      <c r="AL922" s="151"/>
      <c r="AM922" s="151"/>
      <c r="AN922" s="151"/>
      <c r="AO922" s="151"/>
      <c r="AP922" s="151"/>
      <c r="AQ922" s="151"/>
      <c r="AR922" s="151"/>
      <c r="AS922" s="151"/>
      <c r="AT922" s="151"/>
      <c r="AU922" s="151"/>
      <c r="AV922" s="151"/>
      <c r="AW922" s="151"/>
      <c r="AX922" s="151"/>
      <c r="AY922" s="151"/>
      <c r="AZ922" s="151"/>
      <c r="BA922" s="184" t="str">
        <f>C922</f>
        <v>2.NP - 1. patro, popis prvku a návrh na jeho opravu nebo restaurování viz D1.1.9 Tabulky truhlářských prvků</v>
      </c>
      <c r="BB922" s="151"/>
      <c r="BC922" s="151"/>
      <c r="BD922" s="151"/>
      <c r="BE922" s="151"/>
      <c r="BF922" s="151"/>
      <c r="BG922" s="151"/>
      <c r="BH922" s="151"/>
    </row>
    <row r="923" spans="1:60" outlineLevel="1" x14ac:dyDescent="0.25">
      <c r="A923" s="158"/>
      <c r="B923" s="159"/>
      <c r="C923" s="192" t="s">
        <v>204</v>
      </c>
      <c r="D923" s="161"/>
      <c r="E923" s="162"/>
      <c r="F923" s="163"/>
      <c r="G923" s="163"/>
      <c r="H923" s="160"/>
      <c r="I923" s="160"/>
      <c r="J923" s="160"/>
      <c r="K923" s="160"/>
      <c r="L923" s="160"/>
      <c r="M923" s="160"/>
      <c r="N923" s="160"/>
      <c r="O923" s="160"/>
      <c r="P923" s="160"/>
      <c r="Q923" s="160"/>
      <c r="R923" s="160"/>
      <c r="S923" s="160"/>
      <c r="T923" s="160"/>
      <c r="U923" s="160"/>
      <c r="V923" s="160"/>
      <c r="W923" s="160"/>
      <c r="X923" s="160"/>
      <c r="Y923" s="151"/>
      <c r="Z923" s="151"/>
      <c r="AA923" s="151"/>
      <c r="AB923" s="151"/>
      <c r="AC923" s="151"/>
      <c r="AD923" s="151"/>
      <c r="AE923" s="151"/>
      <c r="AF923" s="151"/>
      <c r="AG923" s="151" t="s">
        <v>190</v>
      </c>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row>
    <row r="924" spans="1:60" outlineLevel="1" x14ac:dyDescent="0.25">
      <c r="A924" s="158"/>
      <c r="B924" s="159"/>
      <c r="C924" s="271" t="s">
        <v>1378</v>
      </c>
      <c r="D924" s="272"/>
      <c r="E924" s="272"/>
      <c r="F924" s="272"/>
      <c r="G924" s="272"/>
      <c r="H924" s="160"/>
      <c r="I924" s="160"/>
      <c r="J924" s="160"/>
      <c r="K924" s="160"/>
      <c r="L924" s="160"/>
      <c r="M924" s="160"/>
      <c r="N924" s="160"/>
      <c r="O924" s="160"/>
      <c r="P924" s="160"/>
      <c r="Q924" s="160"/>
      <c r="R924" s="160"/>
      <c r="S924" s="160"/>
      <c r="T924" s="160"/>
      <c r="U924" s="160"/>
      <c r="V924" s="160"/>
      <c r="W924" s="160"/>
      <c r="X924" s="160"/>
      <c r="Y924" s="151"/>
      <c r="Z924" s="151"/>
      <c r="AA924" s="151"/>
      <c r="AB924" s="151"/>
      <c r="AC924" s="151"/>
      <c r="AD924" s="151"/>
      <c r="AE924" s="151"/>
      <c r="AF924" s="151"/>
      <c r="AG924" s="151" t="s">
        <v>190</v>
      </c>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row>
    <row r="925" spans="1:60" outlineLevel="1" x14ac:dyDescent="0.25">
      <c r="A925" s="158"/>
      <c r="B925" s="159"/>
      <c r="C925" s="271" t="s">
        <v>1379</v>
      </c>
      <c r="D925" s="272"/>
      <c r="E925" s="272"/>
      <c r="F925" s="272"/>
      <c r="G925" s="272"/>
      <c r="H925" s="160"/>
      <c r="I925" s="160"/>
      <c r="J925" s="160"/>
      <c r="K925" s="160"/>
      <c r="L925" s="160"/>
      <c r="M925" s="160"/>
      <c r="N925" s="160"/>
      <c r="O925" s="160"/>
      <c r="P925" s="160"/>
      <c r="Q925" s="160"/>
      <c r="R925" s="160"/>
      <c r="S925" s="160"/>
      <c r="T925" s="160"/>
      <c r="U925" s="160"/>
      <c r="V925" s="160"/>
      <c r="W925" s="160"/>
      <c r="X925" s="160"/>
      <c r="Y925" s="151"/>
      <c r="Z925" s="151"/>
      <c r="AA925" s="151"/>
      <c r="AB925" s="151"/>
      <c r="AC925" s="151"/>
      <c r="AD925" s="151"/>
      <c r="AE925" s="151"/>
      <c r="AF925" s="151"/>
      <c r="AG925" s="151" t="s">
        <v>190</v>
      </c>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row>
    <row r="926" spans="1:60" outlineLevel="1" x14ac:dyDescent="0.25">
      <c r="A926" s="158"/>
      <c r="B926" s="159"/>
      <c r="C926" s="271" t="s">
        <v>1380</v>
      </c>
      <c r="D926" s="272"/>
      <c r="E926" s="272"/>
      <c r="F926" s="272"/>
      <c r="G926" s="272"/>
      <c r="H926" s="160"/>
      <c r="I926" s="160"/>
      <c r="J926" s="160"/>
      <c r="K926" s="160"/>
      <c r="L926" s="160"/>
      <c r="M926" s="160"/>
      <c r="N926" s="160"/>
      <c r="O926" s="160"/>
      <c r="P926" s="160"/>
      <c r="Q926" s="160"/>
      <c r="R926" s="160"/>
      <c r="S926" s="160"/>
      <c r="T926" s="160"/>
      <c r="U926" s="160"/>
      <c r="V926" s="160"/>
      <c r="W926" s="160"/>
      <c r="X926" s="160"/>
      <c r="Y926" s="151"/>
      <c r="Z926" s="151"/>
      <c r="AA926" s="151"/>
      <c r="AB926" s="151"/>
      <c r="AC926" s="151"/>
      <c r="AD926" s="151"/>
      <c r="AE926" s="151"/>
      <c r="AF926" s="151"/>
      <c r="AG926" s="151" t="s">
        <v>190</v>
      </c>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row>
    <row r="927" spans="1:60" outlineLevel="1" x14ac:dyDescent="0.25">
      <c r="A927" s="158"/>
      <c r="B927" s="159"/>
      <c r="C927" s="192" t="s">
        <v>204</v>
      </c>
      <c r="D927" s="161"/>
      <c r="E927" s="162"/>
      <c r="F927" s="163"/>
      <c r="G927" s="163"/>
      <c r="H927" s="160"/>
      <c r="I927" s="160"/>
      <c r="J927" s="160"/>
      <c r="K927" s="160"/>
      <c r="L927" s="160"/>
      <c r="M927" s="160"/>
      <c r="N927" s="160"/>
      <c r="O927" s="160"/>
      <c r="P927" s="160"/>
      <c r="Q927" s="160"/>
      <c r="R927" s="160"/>
      <c r="S927" s="160"/>
      <c r="T927" s="160"/>
      <c r="U927" s="160"/>
      <c r="V927" s="160"/>
      <c r="W927" s="160"/>
      <c r="X927" s="160"/>
      <c r="Y927" s="151"/>
      <c r="Z927" s="151"/>
      <c r="AA927" s="151"/>
      <c r="AB927" s="151"/>
      <c r="AC927" s="151"/>
      <c r="AD927" s="151"/>
      <c r="AE927" s="151"/>
      <c r="AF927" s="151"/>
      <c r="AG927" s="151" t="s">
        <v>190</v>
      </c>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row>
    <row r="928" spans="1:60" outlineLevel="1" x14ac:dyDescent="0.25">
      <c r="A928" s="158"/>
      <c r="B928" s="159"/>
      <c r="C928" s="271" t="s">
        <v>804</v>
      </c>
      <c r="D928" s="272"/>
      <c r="E928" s="272"/>
      <c r="F928" s="272"/>
      <c r="G928" s="272"/>
      <c r="H928" s="160"/>
      <c r="I928" s="160"/>
      <c r="J928" s="160"/>
      <c r="K928" s="160"/>
      <c r="L928" s="160"/>
      <c r="M928" s="160"/>
      <c r="N928" s="160"/>
      <c r="O928" s="160"/>
      <c r="P928" s="160"/>
      <c r="Q928" s="160"/>
      <c r="R928" s="160"/>
      <c r="S928" s="160"/>
      <c r="T928" s="160"/>
      <c r="U928" s="160"/>
      <c r="V928" s="160"/>
      <c r="W928" s="160"/>
      <c r="X928" s="160"/>
      <c r="Y928" s="151"/>
      <c r="Z928" s="151"/>
      <c r="AA928" s="151"/>
      <c r="AB928" s="151"/>
      <c r="AC928" s="151"/>
      <c r="AD928" s="151"/>
      <c r="AE928" s="151"/>
      <c r="AF928" s="151"/>
      <c r="AG928" s="151" t="s">
        <v>190</v>
      </c>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row>
    <row r="929" spans="1:60" outlineLevel="1" x14ac:dyDescent="0.25">
      <c r="A929" s="158"/>
      <c r="B929" s="159"/>
      <c r="C929" s="271" t="s">
        <v>782</v>
      </c>
      <c r="D929" s="272"/>
      <c r="E929" s="272"/>
      <c r="F929" s="272"/>
      <c r="G929" s="272"/>
      <c r="H929" s="160"/>
      <c r="I929" s="160"/>
      <c r="J929" s="160"/>
      <c r="K929" s="160"/>
      <c r="L929" s="160"/>
      <c r="M929" s="160"/>
      <c r="N929" s="160"/>
      <c r="O929" s="160"/>
      <c r="P929" s="160"/>
      <c r="Q929" s="160"/>
      <c r="R929" s="160"/>
      <c r="S929" s="160"/>
      <c r="T929" s="160"/>
      <c r="U929" s="160"/>
      <c r="V929" s="160"/>
      <c r="W929" s="160"/>
      <c r="X929" s="160"/>
      <c r="Y929" s="151"/>
      <c r="Z929" s="151"/>
      <c r="AA929" s="151"/>
      <c r="AB929" s="151"/>
      <c r="AC929" s="151"/>
      <c r="AD929" s="151"/>
      <c r="AE929" s="151"/>
      <c r="AF929" s="151"/>
      <c r="AG929" s="151" t="s">
        <v>190</v>
      </c>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row>
    <row r="930" spans="1:60" outlineLevel="1" x14ac:dyDescent="0.25">
      <c r="A930" s="158"/>
      <c r="B930" s="159"/>
      <c r="C930" s="271" t="s">
        <v>1381</v>
      </c>
      <c r="D930" s="272"/>
      <c r="E930" s="272"/>
      <c r="F930" s="272"/>
      <c r="G930" s="272"/>
      <c r="H930" s="160"/>
      <c r="I930" s="160"/>
      <c r="J930" s="160"/>
      <c r="K930" s="160"/>
      <c r="L930" s="160"/>
      <c r="M930" s="160"/>
      <c r="N930" s="160"/>
      <c r="O930" s="160"/>
      <c r="P930" s="160"/>
      <c r="Q930" s="160"/>
      <c r="R930" s="160"/>
      <c r="S930" s="160"/>
      <c r="T930" s="160"/>
      <c r="U930" s="160"/>
      <c r="V930" s="160"/>
      <c r="W930" s="160"/>
      <c r="X930" s="160"/>
      <c r="Y930" s="151"/>
      <c r="Z930" s="151"/>
      <c r="AA930" s="151"/>
      <c r="AB930" s="151"/>
      <c r="AC930" s="151"/>
      <c r="AD930" s="151"/>
      <c r="AE930" s="151"/>
      <c r="AF930" s="151"/>
      <c r="AG930" s="151" t="s">
        <v>190</v>
      </c>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row>
    <row r="931" spans="1:60" outlineLevel="1" x14ac:dyDescent="0.25">
      <c r="A931" s="158"/>
      <c r="B931" s="159"/>
      <c r="C931" s="271" t="s">
        <v>1382</v>
      </c>
      <c r="D931" s="272"/>
      <c r="E931" s="272"/>
      <c r="F931" s="272"/>
      <c r="G931" s="272"/>
      <c r="H931" s="160"/>
      <c r="I931" s="160"/>
      <c r="J931" s="160"/>
      <c r="K931" s="160"/>
      <c r="L931" s="160"/>
      <c r="M931" s="160"/>
      <c r="N931" s="160"/>
      <c r="O931" s="160"/>
      <c r="P931" s="160"/>
      <c r="Q931" s="160"/>
      <c r="R931" s="160"/>
      <c r="S931" s="160"/>
      <c r="T931" s="160"/>
      <c r="U931" s="160"/>
      <c r="V931" s="160"/>
      <c r="W931" s="160"/>
      <c r="X931" s="160"/>
      <c r="Y931" s="151"/>
      <c r="Z931" s="151"/>
      <c r="AA931" s="151"/>
      <c r="AB931" s="151"/>
      <c r="AC931" s="151"/>
      <c r="AD931" s="151"/>
      <c r="AE931" s="151"/>
      <c r="AF931" s="151"/>
      <c r="AG931" s="151" t="s">
        <v>190</v>
      </c>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row>
    <row r="932" spans="1:60" outlineLevel="1" x14ac:dyDescent="0.25">
      <c r="A932" s="158"/>
      <c r="B932" s="159"/>
      <c r="C932" s="271" t="s">
        <v>1383</v>
      </c>
      <c r="D932" s="272"/>
      <c r="E932" s="272"/>
      <c r="F932" s="272"/>
      <c r="G932" s="272"/>
      <c r="H932" s="160"/>
      <c r="I932" s="160"/>
      <c r="J932" s="160"/>
      <c r="K932" s="160"/>
      <c r="L932" s="160"/>
      <c r="M932" s="160"/>
      <c r="N932" s="160"/>
      <c r="O932" s="160"/>
      <c r="P932" s="160"/>
      <c r="Q932" s="160"/>
      <c r="R932" s="160"/>
      <c r="S932" s="160"/>
      <c r="T932" s="160"/>
      <c r="U932" s="160"/>
      <c r="V932" s="160"/>
      <c r="W932" s="160"/>
      <c r="X932" s="160"/>
      <c r="Y932" s="151"/>
      <c r="Z932" s="151"/>
      <c r="AA932" s="151"/>
      <c r="AB932" s="151"/>
      <c r="AC932" s="151"/>
      <c r="AD932" s="151"/>
      <c r="AE932" s="151"/>
      <c r="AF932" s="151"/>
      <c r="AG932" s="151" t="s">
        <v>190</v>
      </c>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row>
    <row r="933" spans="1:60" outlineLevel="1" x14ac:dyDescent="0.25">
      <c r="A933" s="158"/>
      <c r="B933" s="159"/>
      <c r="C933" s="271" t="s">
        <v>1384</v>
      </c>
      <c r="D933" s="272"/>
      <c r="E933" s="272"/>
      <c r="F933" s="272"/>
      <c r="G933" s="272"/>
      <c r="H933" s="160"/>
      <c r="I933" s="160"/>
      <c r="J933" s="160"/>
      <c r="K933" s="160"/>
      <c r="L933" s="160"/>
      <c r="M933" s="160"/>
      <c r="N933" s="160"/>
      <c r="O933" s="160"/>
      <c r="P933" s="160"/>
      <c r="Q933" s="160"/>
      <c r="R933" s="160"/>
      <c r="S933" s="160"/>
      <c r="T933" s="160"/>
      <c r="U933" s="160"/>
      <c r="V933" s="160"/>
      <c r="W933" s="160"/>
      <c r="X933" s="160"/>
      <c r="Y933" s="151"/>
      <c r="Z933" s="151"/>
      <c r="AA933" s="151"/>
      <c r="AB933" s="151"/>
      <c r="AC933" s="151"/>
      <c r="AD933" s="151"/>
      <c r="AE933" s="151"/>
      <c r="AF933" s="151"/>
      <c r="AG933" s="151" t="s">
        <v>190</v>
      </c>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row>
    <row r="934" spans="1:60" outlineLevel="1" x14ac:dyDescent="0.25">
      <c r="A934" s="158"/>
      <c r="B934" s="159"/>
      <c r="C934" s="192" t="s">
        <v>204</v>
      </c>
      <c r="D934" s="161"/>
      <c r="E934" s="162"/>
      <c r="F934" s="163"/>
      <c r="G934" s="163"/>
      <c r="H934" s="160"/>
      <c r="I934" s="160"/>
      <c r="J934" s="160"/>
      <c r="K934" s="160"/>
      <c r="L934" s="160"/>
      <c r="M934" s="160"/>
      <c r="N934" s="160"/>
      <c r="O934" s="160"/>
      <c r="P934" s="160"/>
      <c r="Q934" s="160"/>
      <c r="R934" s="160"/>
      <c r="S934" s="160"/>
      <c r="T934" s="160"/>
      <c r="U934" s="160"/>
      <c r="V934" s="160"/>
      <c r="W934" s="160"/>
      <c r="X934" s="160"/>
      <c r="Y934" s="151"/>
      <c r="Z934" s="151"/>
      <c r="AA934" s="151"/>
      <c r="AB934" s="151"/>
      <c r="AC934" s="151"/>
      <c r="AD934" s="151"/>
      <c r="AE934" s="151"/>
      <c r="AF934" s="151"/>
      <c r="AG934" s="151" t="s">
        <v>190</v>
      </c>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row>
    <row r="935" spans="1:60" outlineLevel="1" x14ac:dyDescent="0.25">
      <c r="A935" s="158"/>
      <c r="B935" s="159"/>
      <c r="C935" s="271" t="s">
        <v>785</v>
      </c>
      <c r="D935" s="272"/>
      <c r="E935" s="272"/>
      <c r="F935" s="272"/>
      <c r="G935" s="272"/>
      <c r="H935" s="160"/>
      <c r="I935" s="160"/>
      <c r="J935" s="160"/>
      <c r="K935" s="160"/>
      <c r="L935" s="160"/>
      <c r="M935" s="160"/>
      <c r="N935" s="160"/>
      <c r="O935" s="160"/>
      <c r="P935" s="160"/>
      <c r="Q935" s="160"/>
      <c r="R935" s="160"/>
      <c r="S935" s="160"/>
      <c r="T935" s="160"/>
      <c r="U935" s="160"/>
      <c r="V935" s="160"/>
      <c r="W935" s="160"/>
      <c r="X935" s="160"/>
      <c r="Y935" s="151"/>
      <c r="Z935" s="151"/>
      <c r="AA935" s="151"/>
      <c r="AB935" s="151"/>
      <c r="AC935" s="151"/>
      <c r="AD935" s="151"/>
      <c r="AE935" s="151"/>
      <c r="AF935" s="151"/>
      <c r="AG935" s="151" t="s">
        <v>190</v>
      </c>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row>
    <row r="936" spans="1:60" outlineLevel="1" x14ac:dyDescent="0.25">
      <c r="A936" s="158"/>
      <c r="B936" s="159"/>
      <c r="C936" s="271" t="s">
        <v>725</v>
      </c>
      <c r="D936" s="272"/>
      <c r="E936" s="272"/>
      <c r="F936" s="272"/>
      <c r="G936" s="272"/>
      <c r="H936" s="160"/>
      <c r="I936" s="160"/>
      <c r="J936" s="160"/>
      <c r="K936" s="160"/>
      <c r="L936" s="160"/>
      <c r="M936" s="160"/>
      <c r="N936" s="160"/>
      <c r="O936" s="160"/>
      <c r="P936" s="160"/>
      <c r="Q936" s="160"/>
      <c r="R936" s="160"/>
      <c r="S936" s="160"/>
      <c r="T936" s="160"/>
      <c r="U936" s="160"/>
      <c r="V936" s="160"/>
      <c r="W936" s="160"/>
      <c r="X936" s="160"/>
      <c r="Y936" s="151"/>
      <c r="Z936" s="151"/>
      <c r="AA936" s="151"/>
      <c r="AB936" s="151"/>
      <c r="AC936" s="151"/>
      <c r="AD936" s="151"/>
      <c r="AE936" s="151"/>
      <c r="AF936" s="151"/>
      <c r="AG936" s="151" t="s">
        <v>190</v>
      </c>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row>
    <row r="937" spans="1:60" outlineLevel="1" x14ac:dyDescent="0.25">
      <c r="A937" s="158"/>
      <c r="B937" s="159"/>
      <c r="C937" s="271" t="s">
        <v>726</v>
      </c>
      <c r="D937" s="272"/>
      <c r="E937" s="272"/>
      <c r="F937" s="272"/>
      <c r="G937" s="272"/>
      <c r="H937" s="160"/>
      <c r="I937" s="160"/>
      <c r="J937" s="160"/>
      <c r="K937" s="160"/>
      <c r="L937" s="160"/>
      <c r="M937" s="160"/>
      <c r="N937" s="160"/>
      <c r="O937" s="160"/>
      <c r="P937" s="160"/>
      <c r="Q937" s="160"/>
      <c r="R937" s="160"/>
      <c r="S937" s="160"/>
      <c r="T937" s="160"/>
      <c r="U937" s="160"/>
      <c r="V937" s="160"/>
      <c r="W937" s="160"/>
      <c r="X937" s="160"/>
      <c r="Y937" s="151"/>
      <c r="Z937" s="151"/>
      <c r="AA937" s="151"/>
      <c r="AB937" s="151"/>
      <c r="AC937" s="151"/>
      <c r="AD937" s="151"/>
      <c r="AE937" s="151"/>
      <c r="AF937" s="151"/>
      <c r="AG937" s="151" t="s">
        <v>190</v>
      </c>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row>
    <row r="938" spans="1:60" outlineLevel="1" x14ac:dyDescent="0.25">
      <c r="A938" s="158"/>
      <c r="B938" s="159"/>
      <c r="C938" s="271" t="s">
        <v>1309</v>
      </c>
      <c r="D938" s="272"/>
      <c r="E938" s="272"/>
      <c r="F938" s="272"/>
      <c r="G938" s="272"/>
      <c r="H938" s="160"/>
      <c r="I938" s="160"/>
      <c r="J938" s="160"/>
      <c r="K938" s="160"/>
      <c r="L938" s="160"/>
      <c r="M938" s="160"/>
      <c r="N938" s="160"/>
      <c r="O938" s="160"/>
      <c r="P938" s="160"/>
      <c r="Q938" s="160"/>
      <c r="R938" s="160"/>
      <c r="S938" s="160"/>
      <c r="T938" s="160"/>
      <c r="U938" s="160"/>
      <c r="V938" s="160"/>
      <c r="W938" s="160"/>
      <c r="X938" s="160"/>
      <c r="Y938" s="151"/>
      <c r="Z938" s="151"/>
      <c r="AA938" s="151"/>
      <c r="AB938" s="151"/>
      <c r="AC938" s="151"/>
      <c r="AD938" s="151"/>
      <c r="AE938" s="151"/>
      <c r="AF938" s="151"/>
      <c r="AG938" s="151" t="s">
        <v>190</v>
      </c>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row>
    <row r="939" spans="1:60" outlineLevel="1" x14ac:dyDescent="0.25">
      <c r="A939" s="158"/>
      <c r="B939" s="159"/>
      <c r="C939" s="271" t="s">
        <v>1310</v>
      </c>
      <c r="D939" s="272"/>
      <c r="E939" s="272"/>
      <c r="F939" s="272"/>
      <c r="G939" s="272"/>
      <c r="H939" s="160"/>
      <c r="I939" s="160"/>
      <c r="J939" s="160"/>
      <c r="K939" s="160"/>
      <c r="L939" s="160"/>
      <c r="M939" s="160"/>
      <c r="N939" s="160"/>
      <c r="O939" s="160"/>
      <c r="P939" s="160"/>
      <c r="Q939" s="160"/>
      <c r="R939" s="160"/>
      <c r="S939" s="160"/>
      <c r="T939" s="160"/>
      <c r="U939" s="160"/>
      <c r="V939" s="160"/>
      <c r="W939" s="160"/>
      <c r="X939" s="160"/>
      <c r="Y939" s="151"/>
      <c r="Z939" s="151"/>
      <c r="AA939" s="151"/>
      <c r="AB939" s="151"/>
      <c r="AC939" s="151"/>
      <c r="AD939" s="151"/>
      <c r="AE939" s="151"/>
      <c r="AF939" s="151"/>
      <c r="AG939" s="151" t="s">
        <v>190</v>
      </c>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row>
    <row r="940" spans="1:60" outlineLevel="1" x14ac:dyDescent="0.25">
      <c r="A940" s="158"/>
      <c r="B940" s="159"/>
      <c r="C940" s="192" t="s">
        <v>204</v>
      </c>
      <c r="D940" s="161"/>
      <c r="E940" s="162"/>
      <c r="F940" s="163"/>
      <c r="G940" s="163"/>
      <c r="H940" s="160"/>
      <c r="I940" s="160"/>
      <c r="J940" s="160"/>
      <c r="K940" s="160"/>
      <c r="L940" s="160"/>
      <c r="M940" s="160"/>
      <c r="N940" s="160"/>
      <c r="O940" s="160"/>
      <c r="P940" s="160"/>
      <c r="Q940" s="160"/>
      <c r="R940" s="160"/>
      <c r="S940" s="160"/>
      <c r="T940" s="160"/>
      <c r="U940" s="160"/>
      <c r="V940" s="160"/>
      <c r="W940" s="160"/>
      <c r="X940" s="160"/>
      <c r="Y940" s="151"/>
      <c r="Z940" s="151"/>
      <c r="AA940" s="151"/>
      <c r="AB940" s="151"/>
      <c r="AC940" s="151"/>
      <c r="AD940" s="151"/>
      <c r="AE940" s="151"/>
      <c r="AF940" s="151"/>
      <c r="AG940" s="151" t="s">
        <v>190</v>
      </c>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row>
    <row r="941" spans="1:60" outlineLevel="1" x14ac:dyDescent="0.25">
      <c r="A941" s="158"/>
      <c r="B941" s="159"/>
      <c r="C941" s="271" t="s">
        <v>1385</v>
      </c>
      <c r="D941" s="272"/>
      <c r="E941" s="272"/>
      <c r="F941" s="272"/>
      <c r="G941" s="272"/>
      <c r="H941" s="160"/>
      <c r="I941" s="160"/>
      <c r="J941" s="160"/>
      <c r="K941" s="160"/>
      <c r="L941" s="160"/>
      <c r="M941" s="160"/>
      <c r="N941" s="160"/>
      <c r="O941" s="160"/>
      <c r="P941" s="160"/>
      <c r="Q941" s="160"/>
      <c r="R941" s="160"/>
      <c r="S941" s="160"/>
      <c r="T941" s="160"/>
      <c r="U941" s="160"/>
      <c r="V941" s="160"/>
      <c r="W941" s="160"/>
      <c r="X941" s="160"/>
      <c r="Y941" s="151"/>
      <c r="Z941" s="151"/>
      <c r="AA941" s="151"/>
      <c r="AB941" s="151"/>
      <c r="AC941" s="151"/>
      <c r="AD941" s="151"/>
      <c r="AE941" s="151"/>
      <c r="AF941" s="151"/>
      <c r="AG941" s="151" t="s">
        <v>190</v>
      </c>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row>
    <row r="942" spans="1:60" ht="20.399999999999999" outlineLevel="1" x14ac:dyDescent="0.25">
      <c r="A942" s="177">
        <v>90</v>
      </c>
      <c r="B942" s="178" t="s">
        <v>1386</v>
      </c>
      <c r="C942" s="187" t="s">
        <v>1387</v>
      </c>
      <c r="D942" s="179" t="s">
        <v>255</v>
      </c>
      <c r="E942" s="180">
        <v>1</v>
      </c>
      <c r="F942" s="181">
        <v>12999</v>
      </c>
      <c r="G942" s="182">
        <f>ROUND(E942*F942,2)</f>
        <v>12999</v>
      </c>
      <c r="H942" s="181"/>
      <c r="I942" s="182">
        <f>ROUND(E942*H942,2)</f>
        <v>0</v>
      </c>
      <c r="J942" s="181"/>
      <c r="K942" s="182">
        <f>ROUND(E942*J942,2)</f>
        <v>0</v>
      </c>
      <c r="L942" s="182">
        <v>21</v>
      </c>
      <c r="M942" s="182">
        <f>G942*(1+L942/100)</f>
        <v>15728.789999999999</v>
      </c>
      <c r="N942" s="182">
        <v>7.0000000000000007E-2</v>
      </c>
      <c r="O942" s="182">
        <f>ROUND(E942*N942,2)</f>
        <v>7.0000000000000007E-2</v>
      </c>
      <c r="P942" s="182">
        <v>0</v>
      </c>
      <c r="Q942" s="182">
        <f>ROUND(E942*P942,2)</f>
        <v>0</v>
      </c>
      <c r="R942" s="182"/>
      <c r="S942" s="182" t="s">
        <v>277</v>
      </c>
      <c r="T942" s="183" t="s">
        <v>186</v>
      </c>
      <c r="U942" s="160">
        <v>0</v>
      </c>
      <c r="V942" s="160">
        <f>ROUND(E942*U942,2)</f>
        <v>0</v>
      </c>
      <c r="W942" s="160"/>
      <c r="X942" s="160" t="s">
        <v>310</v>
      </c>
      <c r="Y942" s="151"/>
      <c r="Z942" s="151"/>
      <c r="AA942" s="151"/>
      <c r="AB942" s="151"/>
      <c r="AC942" s="151"/>
      <c r="AD942" s="151"/>
      <c r="AE942" s="151"/>
      <c r="AF942" s="151"/>
      <c r="AG942" s="151" t="s">
        <v>311</v>
      </c>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row>
    <row r="943" spans="1:60" outlineLevel="1" x14ac:dyDescent="0.25">
      <c r="A943" s="158"/>
      <c r="B943" s="159"/>
      <c r="C943" s="260" t="s">
        <v>1274</v>
      </c>
      <c r="D943" s="261"/>
      <c r="E943" s="261"/>
      <c r="F943" s="261"/>
      <c r="G943" s="261"/>
      <c r="H943" s="160"/>
      <c r="I943" s="160"/>
      <c r="J943" s="160"/>
      <c r="K943" s="160"/>
      <c r="L943" s="160"/>
      <c r="M943" s="160"/>
      <c r="N943" s="160"/>
      <c r="O943" s="160"/>
      <c r="P943" s="160"/>
      <c r="Q943" s="160"/>
      <c r="R943" s="160"/>
      <c r="S943" s="160"/>
      <c r="T943" s="160"/>
      <c r="U943" s="160"/>
      <c r="V943" s="160"/>
      <c r="W943" s="160"/>
      <c r="X943" s="160"/>
      <c r="Y943" s="151"/>
      <c r="Z943" s="151"/>
      <c r="AA943" s="151"/>
      <c r="AB943" s="151"/>
      <c r="AC943" s="151"/>
      <c r="AD943" s="151"/>
      <c r="AE943" s="151"/>
      <c r="AF943" s="151"/>
      <c r="AG943" s="151" t="s">
        <v>190</v>
      </c>
      <c r="AH943" s="151"/>
      <c r="AI943" s="151"/>
      <c r="AJ943" s="151"/>
      <c r="AK943" s="151"/>
      <c r="AL943" s="151"/>
      <c r="AM943" s="151"/>
      <c r="AN943" s="151"/>
      <c r="AO943" s="151"/>
      <c r="AP943" s="151"/>
      <c r="AQ943" s="151"/>
      <c r="AR943" s="151"/>
      <c r="AS943" s="151"/>
      <c r="AT943" s="151"/>
      <c r="AU943" s="151"/>
      <c r="AV943" s="151"/>
      <c r="AW943" s="151"/>
      <c r="AX943" s="151"/>
      <c r="AY943" s="151"/>
      <c r="AZ943" s="151"/>
      <c r="BA943" s="184" t="str">
        <f>C943</f>
        <v>2.NP - 1. patro, popis prvku a návrh na jeho opravu nebo restaurování viz D1.1.9 Tabulky truhlářských prvků</v>
      </c>
      <c r="BB943" s="151"/>
      <c r="BC943" s="151"/>
      <c r="BD943" s="151"/>
      <c r="BE943" s="151"/>
      <c r="BF943" s="151"/>
      <c r="BG943" s="151"/>
      <c r="BH943" s="151"/>
    </row>
    <row r="944" spans="1:60" outlineLevel="1" x14ac:dyDescent="0.25">
      <c r="A944" s="158"/>
      <c r="B944" s="159"/>
      <c r="C944" s="192" t="s">
        <v>204</v>
      </c>
      <c r="D944" s="161"/>
      <c r="E944" s="162"/>
      <c r="F944" s="163"/>
      <c r="G944" s="163"/>
      <c r="H944" s="160"/>
      <c r="I944" s="160"/>
      <c r="J944" s="160"/>
      <c r="K944" s="160"/>
      <c r="L944" s="160"/>
      <c r="M944" s="160"/>
      <c r="N944" s="160"/>
      <c r="O944" s="160"/>
      <c r="P944" s="160"/>
      <c r="Q944" s="160"/>
      <c r="R944" s="160"/>
      <c r="S944" s="160"/>
      <c r="T944" s="160"/>
      <c r="U944" s="160"/>
      <c r="V944" s="160"/>
      <c r="W944" s="160"/>
      <c r="X944" s="160"/>
      <c r="Y944" s="151"/>
      <c r="Z944" s="151"/>
      <c r="AA944" s="151"/>
      <c r="AB944" s="151"/>
      <c r="AC944" s="151"/>
      <c r="AD944" s="151"/>
      <c r="AE944" s="151"/>
      <c r="AF944" s="151"/>
      <c r="AG944" s="151" t="s">
        <v>190</v>
      </c>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row>
    <row r="945" spans="1:60" outlineLevel="1" x14ac:dyDescent="0.25">
      <c r="A945" s="158"/>
      <c r="B945" s="159"/>
      <c r="C945" s="271" t="s">
        <v>1388</v>
      </c>
      <c r="D945" s="272"/>
      <c r="E945" s="272"/>
      <c r="F945" s="272"/>
      <c r="G945" s="272"/>
      <c r="H945" s="160"/>
      <c r="I945" s="160"/>
      <c r="J945" s="160"/>
      <c r="K945" s="160"/>
      <c r="L945" s="160"/>
      <c r="M945" s="160"/>
      <c r="N945" s="160"/>
      <c r="O945" s="160"/>
      <c r="P945" s="160"/>
      <c r="Q945" s="160"/>
      <c r="R945" s="160"/>
      <c r="S945" s="160"/>
      <c r="T945" s="160"/>
      <c r="U945" s="160"/>
      <c r="V945" s="160"/>
      <c r="W945" s="160"/>
      <c r="X945" s="160"/>
      <c r="Y945" s="151"/>
      <c r="Z945" s="151"/>
      <c r="AA945" s="151"/>
      <c r="AB945" s="151"/>
      <c r="AC945" s="151"/>
      <c r="AD945" s="151"/>
      <c r="AE945" s="151"/>
      <c r="AF945" s="151"/>
      <c r="AG945" s="151" t="s">
        <v>190</v>
      </c>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row>
    <row r="946" spans="1:60" outlineLevel="1" x14ac:dyDescent="0.25">
      <c r="A946" s="158"/>
      <c r="B946" s="159"/>
      <c r="C946" s="271" t="s">
        <v>1389</v>
      </c>
      <c r="D946" s="272"/>
      <c r="E946" s="272"/>
      <c r="F946" s="272"/>
      <c r="G946" s="272"/>
      <c r="H946" s="160"/>
      <c r="I946" s="160"/>
      <c r="J946" s="160"/>
      <c r="K946" s="160"/>
      <c r="L946" s="160"/>
      <c r="M946" s="160"/>
      <c r="N946" s="160"/>
      <c r="O946" s="160"/>
      <c r="P946" s="160"/>
      <c r="Q946" s="160"/>
      <c r="R946" s="160"/>
      <c r="S946" s="160"/>
      <c r="T946" s="160"/>
      <c r="U946" s="160"/>
      <c r="V946" s="160"/>
      <c r="W946" s="160"/>
      <c r="X946" s="160"/>
      <c r="Y946" s="151"/>
      <c r="Z946" s="151"/>
      <c r="AA946" s="151"/>
      <c r="AB946" s="151"/>
      <c r="AC946" s="151"/>
      <c r="AD946" s="151"/>
      <c r="AE946" s="151"/>
      <c r="AF946" s="151"/>
      <c r="AG946" s="151" t="s">
        <v>190</v>
      </c>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row>
    <row r="947" spans="1:60" outlineLevel="1" x14ac:dyDescent="0.25">
      <c r="A947" s="158"/>
      <c r="B947" s="159"/>
      <c r="C947" s="192" t="s">
        <v>204</v>
      </c>
      <c r="D947" s="161"/>
      <c r="E947" s="162"/>
      <c r="F947" s="163"/>
      <c r="G947" s="163"/>
      <c r="H947" s="160"/>
      <c r="I947" s="160"/>
      <c r="J947" s="160"/>
      <c r="K947" s="160"/>
      <c r="L947" s="160"/>
      <c r="M947" s="160"/>
      <c r="N947" s="160"/>
      <c r="O947" s="160"/>
      <c r="P947" s="160"/>
      <c r="Q947" s="160"/>
      <c r="R947" s="160"/>
      <c r="S947" s="160"/>
      <c r="T947" s="160"/>
      <c r="U947" s="160"/>
      <c r="V947" s="160"/>
      <c r="W947" s="160"/>
      <c r="X947" s="160"/>
      <c r="Y947" s="151"/>
      <c r="Z947" s="151"/>
      <c r="AA947" s="151"/>
      <c r="AB947" s="151"/>
      <c r="AC947" s="151"/>
      <c r="AD947" s="151"/>
      <c r="AE947" s="151"/>
      <c r="AF947" s="151"/>
      <c r="AG947" s="151" t="s">
        <v>190</v>
      </c>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row>
    <row r="948" spans="1:60" outlineLevel="1" x14ac:dyDescent="0.25">
      <c r="A948" s="158"/>
      <c r="B948" s="159"/>
      <c r="C948" s="271" t="s">
        <v>804</v>
      </c>
      <c r="D948" s="272"/>
      <c r="E948" s="272"/>
      <c r="F948" s="272"/>
      <c r="G948" s="272"/>
      <c r="H948" s="160"/>
      <c r="I948" s="160"/>
      <c r="J948" s="160"/>
      <c r="K948" s="160"/>
      <c r="L948" s="160"/>
      <c r="M948" s="160"/>
      <c r="N948" s="160"/>
      <c r="O948" s="160"/>
      <c r="P948" s="160"/>
      <c r="Q948" s="160"/>
      <c r="R948" s="160"/>
      <c r="S948" s="160"/>
      <c r="T948" s="160"/>
      <c r="U948" s="160"/>
      <c r="V948" s="160"/>
      <c r="W948" s="160"/>
      <c r="X948" s="160"/>
      <c r="Y948" s="151"/>
      <c r="Z948" s="151"/>
      <c r="AA948" s="151"/>
      <c r="AB948" s="151"/>
      <c r="AC948" s="151"/>
      <c r="AD948" s="151"/>
      <c r="AE948" s="151"/>
      <c r="AF948" s="151"/>
      <c r="AG948" s="151" t="s">
        <v>190</v>
      </c>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row>
    <row r="949" spans="1:60" outlineLevel="1" x14ac:dyDescent="0.25">
      <c r="A949" s="158"/>
      <c r="B949" s="159"/>
      <c r="C949" s="271" t="s">
        <v>782</v>
      </c>
      <c r="D949" s="272"/>
      <c r="E949" s="272"/>
      <c r="F949" s="272"/>
      <c r="G949" s="272"/>
      <c r="H949" s="160"/>
      <c r="I949" s="160"/>
      <c r="J949" s="160"/>
      <c r="K949" s="160"/>
      <c r="L949" s="160"/>
      <c r="M949" s="160"/>
      <c r="N949" s="160"/>
      <c r="O949" s="160"/>
      <c r="P949" s="160"/>
      <c r="Q949" s="160"/>
      <c r="R949" s="160"/>
      <c r="S949" s="160"/>
      <c r="T949" s="160"/>
      <c r="U949" s="160"/>
      <c r="V949" s="160"/>
      <c r="W949" s="160"/>
      <c r="X949" s="160"/>
      <c r="Y949" s="151"/>
      <c r="Z949" s="151"/>
      <c r="AA949" s="151"/>
      <c r="AB949" s="151"/>
      <c r="AC949" s="151"/>
      <c r="AD949" s="151"/>
      <c r="AE949" s="151"/>
      <c r="AF949" s="151"/>
      <c r="AG949" s="151" t="s">
        <v>190</v>
      </c>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row>
    <row r="950" spans="1:60" outlineLevel="1" x14ac:dyDescent="0.25">
      <c r="A950" s="158"/>
      <c r="B950" s="159"/>
      <c r="C950" s="271" t="s">
        <v>1390</v>
      </c>
      <c r="D950" s="272"/>
      <c r="E950" s="272"/>
      <c r="F950" s="272"/>
      <c r="G950" s="272"/>
      <c r="H950" s="160"/>
      <c r="I950" s="160"/>
      <c r="J950" s="160"/>
      <c r="K950" s="160"/>
      <c r="L950" s="160"/>
      <c r="M950" s="160"/>
      <c r="N950" s="160"/>
      <c r="O950" s="160"/>
      <c r="P950" s="160"/>
      <c r="Q950" s="160"/>
      <c r="R950" s="160"/>
      <c r="S950" s="160"/>
      <c r="T950" s="160"/>
      <c r="U950" s="160"/>
      <c r="V950" s="160"/>
      <c r="W950" s="160"/>
      <c r="X950" s="160"/>
      <c r="Y950" s="151"/>
      <c r="Z950" s="151"/>
      <c r="AA950" s="151"/>
      <c r="AB950" s="151"/>
      <c r="AC950" s="151"/>
      <c r="AD950" s="151"/>
      <c r="AE950" s="151"/>
      <c r="AF950" s="151"/>
      <c r="AG950" s="151" t="s">
        <v>190</v>
      </c>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row>
    <row r="951" spans="1:60" outlineLevel="1" x14ac:dyDescent="0.25">
      <c r="A951" s="158"/>
      <c r="B951" s="159"/>
      <c r="C951" s="271" t="s">
        <v>1391</v>
      </c>
      <c r="D951" s="272"/>
      <c r="E951" s="272"/>
      <c r="F951" s="272"/>
      <c r="G951" s="272"/>
      <c r="H951" s="160"/>
      <c r="I951" s="160"/>
      <c r="J951" s="160"/>
      <c r="K951" s="160"/>
      <c r="L951" s="160"/>
      <c r="M951" s="160"/>
      <c r="N951" s="160"/>
      <c r="O951" s="160"/>
      <c r="P951" s="160"/>
      <c r="Q951" s="160"/>
      <c r="R951" s="160"/>
      <c r="S951" s="160"/>
      <c r="T951" s="160"/>
      <c r="U951" s="160"/>
      <c r="V951" s="160"/>
      <c r="W951" s="160"/>
      <c r="X951" s="160"/>
      <c r="Y951" s="151"/>
      <c r="Z951" s="151"/>
      <c r="AA951" s="151"/>
      <c r="AB951" s="151"/>
      <c r="AC951" s="151"/>
      <c r="AD951" s="151"/>
      <c r="AE951" s="151"/>
      <c r="AF951" s="151"/>
      <c r="AG951" s="151" t="s">
        <v>190</v>
      </c>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row>
    <row r="952" spans="1:60" outlineLevel="1" x14ac:dyDescent="0.25">
      <c r="A952" s="158"/>
      <c r="B952" s="159"/>
      <c r="C952" s="271" t="s">
        <v>1392</v>
      </c>
      <c r="D952" s="272"/>
      <c r="E952" s="272"/>
      <c r="F952" s="272"/>
      <c r="G952" s="272"/>
      <c r="H952" s="160"/>
      <c r="I952" s="160"/>
      <c r="J952" s="160"/>
      <c r="K952" s="160"/>
      <c r="L952" s="160"/>
      <c r="M952" s="160"/>
      <c r="N952" s="160"/>
      <c r="O952" s="160"/>
      <c r="P952" s="160"/>
      <c r="Q952" s="160"/>
      <c r="R952" s="160"/>
      <c r="S952" s="160"/>
      <c r="T952" s="160"/>
      <c r="U952" s="160"/>
      <c r="V952" s="160"/>
      <c r="W952" s="160"/>
      <c r="X952" s="160"/>
      <c r="Y952" s="151"/>
      <c r="Z952" s="151"/>
      <c r="AA952" s="151"/>
      <c r="AB952" s="151"/>
      <c r="AC952" s="151"/>
      <c r="AD952" s="151"/>
      <c r="AE952" s="151"/>
      <c r="AF952" s="151"/>
      <c r="AG952" s="151" t="s">
        <v>190</v>
      </c>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row>
    <row r="953" spans="1:60" outlineLevel="1" x14ac:dyDescent="0.25">
      <c r="A953" s="158"/>
      <c r="B953" s="159"/>
      <c r="C953" s="271" t="s">
        <v>1393</v>
      </c>
      <c r="D953" s="272"/>
      <c r="E953" s="272"/>
      <c r="F953" s="272"/>
      <c r="G953" s="272"/>
      <c r="H953" s="160"/>
      <c r="I953" s="160"/>
      <c r="J953" s="160"/>
      <c r="K953" s="160"/>
      <c r="L953" s="160"/>
      <c r="M953" s="160"/>
      <c r="N953" s="160"/>
      <c r="O953" s="160"/>
      <c r="P953" s="160"/>
      <c r="Q953" s="160"/>
      <c r="R953" s="160"/>
      <c r="S953" s="160"/>
      <c r="T953" s="160"/>
      <c r="U953" s="160"/>
      <c r="V953" s="160"/>
      <c r="W953" s="160"/>
      <c r="X953" s="160"/>
      <c r="Y953" s="151"/>
      <c r="Z953" s="151"/>
      <c r="AA953" s="151"/>
      <c r="AB953" s="151"/>
      <c r="AC953" s="151"/>
      <c r="AD953" s="151"/>
      <c r="AE953" s="151"/>
      <c r="AF953" s="151"/>
      <c r="AG953" s="151" t="s">
        <v>190</v>
      </c>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row>
    <row r="954" spans="1:60" outlineLevel="1" x14ac:dyDescent="0.25">
      <c r="A954" s="158"/>
      <c r="B954" s="159"/>
      <c r="C954" s="271" t="s">
        <v>1394</v>
      </c>
      <c r="D954" s="272"/>
      <c r="E954" s="272"/>
      <c r="F954" s="272"/>
      <c r="G954" s="272"/>
      <c r="H954" s="160"/>
      <c r="I954" s="160"/>
      <c r="J954" s="160"/>
      <c r="K954" s="160"/>
      <c r="L954" s="160"/>
      <c r="M954" s="160"/>
      <c r="N954" s="160"/>
      <c r="O954" s="160"/>
      <c r="P954" s="160"/>
      <c r="Q954" s="160"/>
      <c r="R954" s="160"/>
      <c r="S954" s="160"/>
      <c r="T954" s="160"/>
      <c r="U954" s="160"/>
      <c r="V954" s="160"/>
      <c r="W954" s="160"/>
      <c r="X954" s="160"/>
      <c r="Y954" s="151"/>
      <c r="Z954" s="151"/>
      <c r="AA954" s="151"/>
      <c r="AB954" s="151"/>
      <c r="AC954" s="151"/>
      <c r="AD954" s="151"/>
      <c r="AE954" s="151"/>
      <c r="AF954" s="151"/>
      <c r="AG954" s="151" t="s">
        <v>190</v>
      </c>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row>
    <row r="955" spans="1:60" outlineLevel="1" x14ac:dyDescent="0.25">
      <c r="A955" s="158"/>
      <c r="B955" s="159"/>
      <c r="C955" s="192" t="s">
        <v>204</v>
      </c>
      <c r="D955" s="161"/>
      <c r="E955" s="162"/>
      <c r="F955" s="163"/>
      <c r="G955" s="163"/>
      <c r="H955" s="160"/>
      <c r="I955" s="160"/>
      <c r="J955" s="160"/>
      <c r="K955" s="160"/>
      <c r="L955" s="160"/>
      <c r="M955" s="160"/>
      <c r="N955" s="160"/>
      <c r="O955" s="160"/>
      <c r="P955" s="160"/>
      <c r="Q955" s="160"/>
      <c r="R955" s="160"/>
      <c r="S955" s="160"/>
      <c r="T955" s="160"/>
      <c r="U955" s="160"/>
      <c r="V955" s="160"/>
      <c r="W955" s="160"/>
      <c r="X955" s="160"/>
      <c r="Y955" s="151"/>
      <c r="Z955" s="151"/>
      <c r="AA955" s="151"/>
      <c r="AB955" s="151"/>
      <c r="AC955" s="151"/>
      <c r="AD955" s="151"/>
      <c r="AE955" s="151"/>
      <c r="AF955" s="151"/>
      <c r="AG955" s="151" t="s">
        <v>190</v>
      </c>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row>
    <row r="956" spans="1:60" outlineLevel="1" x14ac:dyDescent="0.25">
      <c r="A956" s="158"/>
      <c r="B956" s="159"/>
      <c r="C956" s="271" t="s">
        <v>785</v>
      </c>
      <c r="D956" s="272"/>
      <c r="E956" s="272"/>
      <c r="F956" s="272"/>
      <c r="G956" s="272"/>
      <c r="H956" s="160"/>
      <c r="I956" s="160"/>
      <c r="J956" s="160"/>
      <c r="K956" s="160"/>
      <c r="L956" s="160"/>
      <c r="M956" s="160"/>
      <c r="N956" s="160"/>
      <c r="O956" s="160"/>
      <c r="P956" s="160"/>
      <c r="Q956" s="160"/>
      <c r="R956" s="160"/>
      <c r="S956" s="160"/>
      <c r="T956" s="160"/>
      <c r="U956" s="160"/>
      <c r="V956" s="160"/>
      <c r="W956" s="160"/>
      <c r="X956" s="160"/>
      <c r="Y956" s="151"/>
      <c r="Z956" s="151"/>
      <c r="AA956" s="151"/>
      <c r="AB956" s="151"/>
      <c r="AC956" s="151"/>
      <c r="AD956" s="151"/>
      <c r="AE956" s="151"/>
      <c r="AF956" s="151"/>
      <c r="AG956" s="151" t="s">
        <v>190</v>
      </c>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row>
    <row r="957" spans="1:60" outlineLevel="1" x14ac:dyDescent="0.25">
      <c r="A957" s="158"/>
      <c r="B957" s="159"/>
      <c r="C957" s="271" t="s">
        <v>725</v>
      </c>
      <c r="D957" s="272"/>
      <c r="E957" s="272"/>
      <c r="F957" s="272"/>
      <c r="G957" s="272"/>
      <c r="H957" s="160"/>
      <c r="I957" s="160"/>
      <c r="J957" s="160"/>
      <c r="K957" s="160"/>
      <c r="L957" s="160"/>
      <c r="M957" s="160"/>
      <c r="N957" s="160"/>
      <c r="O957" s="160"/>
      <c r="P957" s="160"/>
      <c r="Q957" s="160"/>
      <c r="R957" s="160"/>
      <c r="S957" s="160"/>
      <c r="T957" s="160"/>
      <c r="U957" s="160"/>
      <c r="V957" s="160"/>
      <c r="W957" s="160"/>
      <c r="X957" s="160"/>
      <c r="Y957" s="151"/>
      <c r="Z957" s="151"/>
      <c r="AA957" s="151"/>
      <c r="AB957" s="151"/>
      <c r="AC957" s="151"/>
      <c r="AD957" s="151"/>
      <c r="AE957" s="151"/>
      <c r="AF957" s="151"/>
      <c r="AG957" s="151" t="s">
        <v>190</v>
      </c>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row>
    <row r="958" spans="1:60" outlineLevel="1" x14ac:dyDescent="0.25">
      <c r="A958" s="158"/>
      <c r="B958" s="159"/>
      <c r="C958" s="271" t="s">
        <v>726</v>
      </c>
      <c r="D958" s="272"/>
      <c r="E958" s="272"/>
      <c r="F958" s="272"/>
      <c r="G958" s="272"/>
      <c r="H958" s="160"/>
      <c r="I958" s="160"/>
      <c r="J958" s="160"/>
      <c r="K958" s="160"/>
      <c r="L958" s="160"/>
      <c r="M958" s="160"/>
      <c r="N958" s="160"/>
      <c r="O958" s="160"/>
      <c r="P958" s="160"/>
      <c r="Q958" s="160"/>
      <c r="R958" s="160"/>
      <c r="S958" s="160"/>
      <c r="T958" s="160"/>
      <c r="U958" s="160"/>
      <c r="V958" s="160"/>
      <c r="W958" s="160"/>
      <c r="X958" s="160"/>
      <c r="Y958" s="151"/>
      <c r="Z958" s="151"/>
      <c r="AA958" s="151"/>
      <c r="AB958" s="151"/>
      <c r="AC958" s="151"/>
      <c r="AD958" s="151"/>
      <c r="AE958" s="151"/>
      <c r="AF958" s="151"/>
      <c r="AG958" s="151" t="s">
        <v>190</v>
      </c>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row>
    <row r="959" spans="1:60" outlineLevel="1" x14ac:dyDescent="0.25">
      <c r="A959" s="158"/>
      <c r="B959" s="159"/>
      <c r="C959" s="271" t="s">
        <v>1309</v>
      </c>
      <c r="D959" s="272"/>
      <c r="E959" s="272"/>
      <c r="F959" s="272"/>
      <c r="G959" s="272"/>
      <c r="H959" s="160"/>
      <c r="I959" s="160"/>
      <c r="J959" s="160"/>
      <c r="K959" s="160"/>
      <c r="L959" s="160"/>
      <c r="M959" s="160"/>
      <c r="N959" s="160"/>
      <c r="O959" s="160"/>
      <c r="P959" s="160"/>
      <c r="Q959" s="160"/>
      <c r="R959" s="160"/>
      <c r="S959" s="160"/>
      <c r="T959" s="160"/>
      <c r="U959" s="160"/>
      <c r="V959" s="160"/>
      <c r="W959" s="160"/>
      <c r="X959" s="160"/>
      <c r="Y959" s="151"/>
      <c r="Z959" s="151"/>
      <c r="AA959" s="151"/>
      <c r="AB959" s="151"/>
      <c r="AC959" s="151"/>
      <c r="AD959" s="151"/>
      <c r="AE959" s="151"/>
      <c r="AF959" s="151"/>
      <c r="AG959" s="151" t="s">
        <v>190</v>
      </c>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row>
    <row r="960" spans="1:60" outlineLevel="1" x14ac:dyDescent="0.25">
      <c r="A960" s="158"/>
      <c r="B960" s="159"/>
      <c r="C960" s="271" t="s">
        <v>1310</v>
      </c>
      <c r="D960" s="272"/>
      <c r="E960" s="272"/>
      <c r="F960" s="272"/>
      <c r="G960" s="272"/>
      <c r="H960" s="160"/>
      <c r="I960" s="160"/>
      <c r="J960" s="160"/>
      <c r="K960" s="160"/>
      <c r="L960" s="160"/>
      <c r="M960" s="160"/>
      <c r="N960" s="160"/>
      <c r="O960" s="160"/>
      <c r="P960" s="160"/>
      <c r="Q960" s="160"/>
      <c r="R960" s="160"/>
      <c r="S960" s="160"/>
      <c r="T960" s="160"/>
      <c r="U960" s="160"/>
      <c r="V960" s="160"/>
      <c r="W960" s="160"/>
      <c r="X960" s="160"/>
      <c r="Y960" s="151"/>
      <c r="Z960" s="151"/>
      <c r="AA960" s="151"/>
      <c r="AB960" s="151"/>
      <c r="AC960" s="151"/>
      <c r="AD960" s="151"/>
      <c r="AE960" s="151"/>
      <c r="AF960" s="151"/>
      <c r="AG960" s="151" t="s">
        <v>190</v>
      </c>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row>
    <row r="961" spans="1:60" outlineLevel="1" x14ac:dyDescent="0.25">
      <c r="A961" s="158"/>
      <c r="B961" s="159"/>
      <c r="C961" s="192" t="s">
        <v>204</v>
      </c>
      <c r="D961" s="161"/>
      <c r="E961" s="162"/>
      <c r="F961" s="163"/>
      <c r="G961" s="163"/>
      <c r="H961" s="160"/>
      <c r="I961" s="160"/>
      <c r="J961" s="160"/>
      <c r="K961" s="160"/>
      <c r="L961" s="160"/>
      <c r="M961" s="160"/>
      <c r="N961" s="160"/>
      <c r="O961" s="160"/>
      <c r="P961" s="160"/>
      <c r="Q961" s="160"/>
      <c r="R961" s="160"/>
      <c r="S961" s="160"/>
      <c r="T961" s="160"/>
      <c r="U961" s="160"/>
      <c r="V961" s="160"/>
      <c r="W961" s="160"/>
      <c r="X961" s="160"/>
      <c r="Y961" s="151"/>
      <c r="Z961" s="151"/>
      <c r="AA961" s="151"/>
      <c r="AB961" s="151"/>
      <c r="AC961" s="151"/>
      <c r="AD961" s="151"/>
      <c r="AE961" s="151"/>
      <c r="AF961" s="151"/>
      <c r="AG961" s="151" t="s">
        <v>190</v>
      </c>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row>
    <row r="962" spans="1:60" outlineLevel="1" x14ac:dyDescent="0.25">
      <c r="A962" s="158"/>
      <c r="B962" s="159"/>
      <c r="C962" s="271" t="s">
        <v>728</v>
      </c>
      <c r="D962" s="272"/>
      <c r="E962" s="272"/>
      <c r="F962" s="272"/>
      <c r="G962" s="272"/>
      <c r="H962" s="160"/>
      <c r="I962" s="160"/>
      <c r="J962" s="160"/>
      <c r="K962" s="160"/>
      <c r="L962" s="160"/>
      <c r="M962" s="160"/>
      <c r="N962" s="160"/>
      <c r="O962" s="160"/>
      <c r="P962" s="160"/>
      <c r="Q962" s="160"/>
      <c r="R962" s="160"/>
      <c r="S962" s="160"/>
      <c r="T962" s="160"/>
      <c r="U962" s="160"/>
      <c r="V962" s="160"/>
      <c r="W962" s="160"/>
      <c r="X962" s="160"/>
      <c r="Y962" s="151"/>
      <c r="Z962" s="151"/>
      <c r="AA962" s="151"/>
      <c r="AB962" s="151"/>
      <c r="AC962" s="151"/>
      <c r="AD962" s="151"/>
      <c r="AE962" s="151"/>
      <c r="AF962" s="151"/>
      <c r="AG962" s="151" t="s">
        <v>190</v>
      </c>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row>
    <row r="963" spans="1:60" outlineLevel="1" x14ac:dyDescent="0.25">
      <c r="A963" s="158"/>
      <c r="B963" s="159"/>
      <c r="C963" s="271" t="s">
        <v>1395</v>
      </c>
      <c r="D963" s="272"/>
      <c r="E963" s="272"/>
      <c r="F963" s="272"/>
      <c r="G963" s="272"/>
      <c r="H963" s="160"/>
      <c r="I963" s="160"/>
      <c r="J963" s="160"/>
      <c r="K963" s="160"/>
      <c r="L963" s="160"/>
      <c r="M963" s="160"/>
      <c r="N963" s="160"/>
      <c r="O963" s="160"/>
      <c r="P963" s="160"/>
      <c r="Q963" s="160"/>
      <c r="R963" s="160"/>
      <c r="S963" s="160"/>
      <c r="T963" s="160"/>
      <c r="U963" s="160"/>
      <c r="V963" s="160"/>
      <c r="W963" s="160"/>
      <c r="X963" s="160"/>
      <c r="Y963" s="151"/>
      <c r="Z963" s="151"/>
      <c r="AA963" s="151"/>
      <c r="AB963" s="151"/>
      <c r="AC963" s="151"/>
      <c r="AD963" s="151"/>
      <c r="AE963" s="151"/>
      <c r="AF963" s="151"/>
      <c r="AG963" s="151" t="s">
        <v>190</v>
      </c>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row>
    <row r="964" spans="1:60" outlineLevel="1" x14ac:dyDescent="0.25">
      <c r="A964" s="158"/>
      <c r="B964" s="159"/>
      <c r="C964" s="271" t="s">
        <v>1312</v>
      </c>
      <c r="D964" s="272"/>
      <c r="E964" s="272"/>
      <c r="F964" s="272"/>
      <c r="G964" s="272"/>
      <c r="H964" s="160"/>
      <c r="I964" s="160"/>
      <c r="J964" s="160"/>
      <c r="K964" s="160"/>
      <c r="L964" s="160"/>
      <c r="M964" s="160"/>
      <c r="N964" s="160"/>
      <c r="O964" s="160"/>
      <c r="P964" s="160"/>
      <c r="Q964" s="160"/>
      <c r="R964" s="160"/>
      <c r="S964" s="160"/>
      <c r="T964" s="160"/>
      <c r="U964" s="160"/>
      <c r="V964" s="160"/>
      <c r="W964" s="160"/>
      <c r="X964" s="160"/>
      <c r="Y964" s="151"/>
      <c r="Z964" s="151"/>
      <c r="AA964" s="151"/>
      <c r="AB964" s="151"/>
      <c r="AC964" s="151"/>
      <c r="AD964" s="151"/>
      <c r="AE964" s="151"/>
      <c r="AF964" s="151"/>
      <c r="AG964" s="151" t="s">
        <v>190</v>
      </c>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row>
    <row r="965" spans="1:60" outlineLevel="1" x14ac:dyDescent="0.25">
      <c r="A965" s="158"/>
      <c r="B965" s="159"/>
      <c r="C965" s="192" t="s">
        <v>204</v>
      </c>
      <c r="D965" s="161"/>
      <c r="E965" s="162"/>
      <c r="F965" s="163"/>
      <c r="G965" s="163"/>
      <c r="H965" s="160"/>
      <c r="I965" s="160"/>
      <c r="J965" s="160"/>
      <c r="K965" s="160"/>
      <c r="L965" s="160"/>
      <c r="M965" s="160"/>
      <c r="N965" s="160"/>
      <c r="O965" s="160"/>
      <c r="P965" s="160"/>
      <c r="Q965" s="160"/>
      <c r="R965" s="160"/>
      <c r="S965" s="160"/>
      <c r="T965" s="160"/>
      <c r="U965" s="160"/>
      <c r="V965" s="160"/>
      <c r="W965" s="160"/>
      <c r="X965" s="160"/>
      <c r="Y965" s="151"/>
      <c r="Z965" s="151"/>
      <c r="AA965" s="151"/>
      <c r="AB965" s="151"/>
      <c r="AC965" s="151"/>
      <c r="AD965" s="151"/>
      <c r="AE965" s="151"/>
      <c r="AF965" s="151"/>
      <c r="AG965" s="151" t="s">
        <v>190</v>
      </c>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row>
    <row r="966" spans="1:60" outlineLevel="1" x14ac:dyDescent="0.25">
      <c r="A966" s="158"/>
      <c r="B966" s="159"/>
      <c r="C966" s="271" t="s">
        <v>733</v>
      </c>
      <c r="D966" s="272"/>
      <c r="E966" s="272"/>
      <c r="F966" s="272"/>
      <c r="G966" s="272"/>
      <c r="H966" s="160"/>
      <c r="I966" s="160"/>
      <c r="J966" s="160"/>
      <c r="K966" s="160"/>
      <c r="L966" s="160"/>
      <c r="M966" s="160"/>
      <c r="N966" s="160"/>
      <c r="O966" s="160"/>
      <c r="P966" s="160"/>
      <c r="Q966" s="160"/>
      <c r="R966" s="160"/>
      <c r="S966" s="160"/>
      <c r="T966" s="160"/>
      <c r="U966" s="160"/>
      <c r="V966" s="160"/>
      <c r="W966" s="160"/>
      <c r="X966" s="160"/>
      <c r="Y966" s="151"/>
      <c r="Z966" s="151"/>
      <c r="AA966" s="151"/>
      <c r="AB966" s="151"/>
      <c r="AC966" s="151"/>
      <c r="AD966" s="151"/>
      <c r="AE966" s="151"/>
      <c r="AF966" s="151"/>
      <c r="AG966" s="151" t="s">
        <v>190</v>
      </c>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row>
    <row r="967" spans="1:60" outlineLevel="1" x14ac:dyDescent="0.25">
      <c r="A967" s="158"/>
      <c r="B967" s="159"/>
      <c r="C967" s="271" t="s">
        <v>734</v>
      </c>
      <c r="D967" s="272"/>
      <c r="E967" s="272"/>
      <c r="F967" s="272"/>
      <c r="G967" s="272"/>
      <c r="H967" s="160"/>
      <c r="I967" s="160"/>
      <c r="J967" s="160"/>
      <c r="K967" s="160"/>
      <c r="L967" s="160"/>
      <c r="M967" s="160"/>
      <c r="N967" s="160"/>
      <c r="O967" s="160"/>
      <c r="P967" s="160"/>
      <c r="Q967" s="160"/>
      <c r="R967" s="160"/>
      <c r="S967" s="160"/>
      <c r="T967" s="160"/>
      <c r="U967" s="160"/>
      <c r="V967" s="160"/>
      <c r="W967" s="160"/>
      <c r="X967" s="160"/>
      <c r="Y967" s="151"/>
      <c r="Z967" s="151"/>
      <c r="AA967" s="151"/>
      <c r="AB967" s="151"/>
      <c r="AC967" s="151"/>
      <c r="AD967" s="151"/>
      <c r="AE967" s="151"/>
      <c r="AF967" s="151"/>
      <c r="AG967" s="151" t="s">
        <v>190</v>
      </c>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row>
    <row r="968" spans="1:60" outlineLevel="1" x14ac:dyDescent="0.25">
      <c r="A968" s="158"/>
      <c r="B968" s="159"/>
      <c r="C968" s="271" t="s">
        <v>1396</v>
      </c>
      <c r="D968" s="272"/>
      <c r="E968" s="272"/>
      <c r="F968" s="272"/>
      <c r="G968" s="272"/>
      <c r="H968" s="160"/>
      <c r="I968" s="160"/>
      <c r="J968" s="160"/>
      <c r="K968" s="160"/>
      <c r="L968" s="160"/>
      <c r="M968" s="160"/>
      <c r="N968" s="160"/>
      <c r="O968" s="160"/>
      <c r="P968" s="160"/>
      <c r="Q968" s="160"/>
      <c r="R968" s="160"/>
      <c r="S968" s="160"/>
      <c r="T968" s="160"/>
      <c r="U968" s="160"/>
      <c r="V968" s="160"/>
      <c r="W968" s="160"/>
      <c r="X968" s="160"/>
      <c r="Y968" s="151"/>
      <c r="Z968" s="151"/>
      <c r="AA968" s="151"/>
      <c r="AB968" s="151"/>
      <c r="AC968" s="151"/>
      <c r="AD968" s="151"/>
      <c r="AE968" s="151"/>
      <c r="AF968" s="151"/>
      <c r="AG968" s="151" t="s">
        <v>190</v>
      </c>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row>
    <row r="969" spans="1:60" outlineLevel="1" x14ac:dyDescent="0.25">
      <c r="A969" s="158"/>
      <c r="B969" s="159"/>
      <c r="C969" s="271" t="s">
        <v>1397</v>
      </c>
      <c r="D969" s="272"/>
      <c r="E969" s="272"/>
      <c r="F969" s="272"/>
      <c r="G969" s="272"/>
      <c r="H969" s="160"/>
      <c r="I969" s="160"/>
      <c r="J969" s="160"/>
      <c r="K969" s="160"/>
      <c r="L969" s="160"/>
      <c r="M969" s="160"/>
      <c r="N969" s="160"/>
      <c r="O969" s="160"/>
      <c r="P969" s="160"/>
      <c r="Q969" s="160"/>
      <c r="R969" s="160"/>
      <c r="S969" s="160"/>
      <c r="T969" s="160"/>
      <c r="U969" s="160"/>
      <c r="V969" s="160"/>
      <c r="W969" s="160"/>
      <c r="X969" s="160"/>
      <c r="Y969" s="151"/>
      <c r="Z969" s="151"/>
      <c r="AA969" s="151"/>
      <c r="AB969" s="151"/>
      <c r="AC969" s="151"/>
      <c r="AD969" s="151"/>
      <c r="AE969" s="151"/>
      <c r="AF969" s="151"/>
      <c r="AG969" s="151" t="s">
        <v>190</v>
      </c>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row>
    <row r="970" spans="1:60" outlineLevel="1" x14ac:dyDescent="0.25">
      <c r="A970" s="158"/>
      <c r="B970" s="159"/>
      <c r="C970" s="192" t="s">
        <v>204</v>
      </c>
      <c r="D970" s="161"/>
      <c r="E970" s="162"/>
      <c r="F970" s="163"/>
      <c r="G970" s="163"/>
      <c r="H970" s="160"/>
      <c r="I970" s="160"/>
      <c r="J970" s="160"/>
      <c r="K970" s="160"/>
      <c r="L970" s="160"/>
      <c r="M970" s="160"/>
      <c r="N970" s="160"/>
      <c r="O970" s="160"/>
      <c r="P970" s="160"/>
      <c r="Q970" s="160"/>
      <c r="R970" s="160"/>
      <c r="S970" s="160"/>
      <c r="T970" s="160"/>
      <c r="U970" s="160"/>
      <c r="V970" s="160"/>
      <c r="W970" s="160"/>
      <c r="X970" s="160"/>
      <c r="Y970" s="151"/>
      <c r="Z970" s="151"/>
      <c r="AA970" s="151"/>
      <c r="AB970" s="151"/>
      <c r="AC970" s="151"/>
      <c r="AD970" s="151"/>
      <c r="AE970" s="151"/>
      <c r="AF970" s="151"/>
      <c r="AG970" s="151" t="s">
        <v>190</v>
      </c>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row>
    <row r="971" spans="1:60" outlineLevel="1" x14ac:dyDescent="0.25">
      <c r="A971" s="158"/>
      <c r="B971" s="159"/>
      <c r="C971" s="271" t="s">
        <v>1398</v>
      </c>
      <c r="D971" s="272"/>
      <c r="E971" s="272"/>
      <c r="F971" s="272"/>
      <c r="G971" s="272"/>
      <c r="H971" s="160"/>
      <c r="I971" s="160"/>
      <c r="J971" s="160"/>
      <c r="K971" s="160"/>
      <c r="L971" s="160"/>
      <c r="M971" s="160"/>
      <c r="N971" s="160"/>
      <c r="O971" s="160"/>
      <c r="P971" s="160"/>
      <c r="Q971" s="160"/>
      <c r="R971" s="160"/>
      <c r="S971" s="160"/>
      <c r="T971" s="160"/>
      <c r="U971" s="160"/>
      <c r="V971" s="160"/>
      <c r="W971" s="160"/>
      <c r="X971" s="160"/>
      <c r="Y971" s="151"/>
      <c r="Z971" s="151"/>
      <c r="AA971" s="151"/>
      <c r="AB971" s="151"/>
      <c r="AC971" s="151"/>
      <c r="AD971" s="151"/>
      <c r="AE971" s="151"/>
      <c r="AF971" s="151"/>
      <c r="AG971" s="151" t="s">
        <v>190</v>
      </c>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row>
    <row r="972" spans="1:60" ht="30.6" outlineLevel="1" x14ac:dyDescent="0.25">
      <c r="A972" s="177">
        <v>91</v>
      </c>
      <c r="B972" s="178" t="s">
        <v>1399</v>
      </c>
      <c r="C972" s="187" t="s">
        <v>1400</v>
      </c>
      <c r="D972" s="179" t="s">
        <v>255</v>
      </c>
      <c r="E972" s="180">
        <v>1</v>
      </c>
      <c r="F972" s="181">
        <v>94080</v>
      </c>
      <c r="G972" s="182">
        <f>ROUND(E972*F972,2)</f>
        <v>94080</v>
      </c>
      <c r="H972" s="181"/>
      <c r="I972" s="182">
        <f>ROUND(E972*H972,2)</f>
        <v>0</v>
      </c>
      <c r="J972" s="181"/>
      <c r="K972" s="182">
        <f>ROUND(E972*J972,2)</f>
        <v>0</v>
      </c>
      <c r="L972" s="182">
        <v>21</v>
      </c>
      <c r="M972" s="182">
        <f>G972*(1+L972/100)</f>
        <v>113836.8</v>
      </c>
      <c r="N972" s="182">
        <v>0.05</v>
      </c>
      <c r="O972" s="182">
        <f>ROUND(E972*N972,2)</f>
        <v>0.05</v>
      </c>
      <c r="P972" s="182">
        <v>0</v>
      </c>
      <c r="Q972" s="182">
        <f>ROUND(E972*P972,2)</f>
        <v>0</v>
      </c>
      <c r="R972" s="182"/>
      <c r="S972" s="182" t="s">
        <v>277</v>
      </c>
      <c r="T972" s="183" t="s">
        <v>186</v>
      </c>
      <c r="U972" s="160">
        <v>0</v>
      </c>
      <c r="V972" s="160">
        <f>ROUND(E972*U972,2)</f>
        <v>0</v>
      </c>
      <c r="W972" s="160"/>
      <c r="X972" s="160" t="s">
        <v>310</v>
      </c>
      <c r="Y972" s="151"/>
      <c r="Z972" s="151"/>
      <c r="AA972" s="151"/>
      <c r="AB972" s="151"/>
      <c r="AC972" s="151"/>
      <c r="AD972" s="151"/>
      <c r="AE972" s="151"/>
      <c r="AF972" s="151"/>
      <c r="AG972" s="151" t="s">
        <v>311</v>
      </c>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row>
    <row r="973" spans="1:60" outlineLevel="1" x14ac:dyDescent="0.25">
      <c r="A973" s="158"/>
      <c r="B973" s="159"/>
      <c r="C973" s="260" t="s">
        <v>1274</v>
      </c>
      <c r="D973" s="261"/>
      <c r="E973" s="261"/>
      <c r="F973" s="261"/>
      <c r="G973" s="261"/>
      <c r="H973" s="160"/>
      <c r="I973" s="160"/>
      <c r="J973" s="160"/>
      <c r="K973" s="160"/>
      <c r="L973" s="160"/>
      <c r="M973" s="160"/>
      <c r="N973" s="160"/>
      <c r="O973" s="160"/>
      <c r="P973" s="160"/>
      <c r="Q973" s="160"/>
      <c r="R973" s="160"/>
      <c r="S973" s="160"/>
      <c r="T973" s="160"/>
      <c r="U973" s="160"/>
      <c r="V973" s="160"/>
      <c r="W973" s="160"/>
      <c r="X973" s="160"/>
      <c r="Y973" s="151"/>
      <c r="Z973" s="151"/>
      <c r="AA973" s="151"/>
      <c r="AB973" s="151"/>
      <c r="AC973" s="151"/>
      <c r="AD973" s="151"/>
      <c r="AE973" s="151"/>
      <c r="AF973" s="151"/>
      <c r="AG973" s="151" t="s">
        <v>190</v>
      </c>
      <c r="AH973" s="151"/>
      <c r="AI973" s="151"/>
      <c r="AJ973" s="151"/>
      <c r="AK973" s="151"/>
      <c r="AL973" s="151"/>
      <c r="AM973" s="151"/>
      <c r="AN973" s="151"/>
      <c r="AO973" s="151"/>
      <c r="AP973" s="151"/>
      <c r="AQ973" s="151"/>
      <c r="AR973" s="151"/>
      <c r="AS973" s="151"/>
      <c r="AT973" s="151"/>
      <c r="AU973" s="151"/>
      <c r="AV973" s="151"/>
      <c r="AW973" s="151"/>
      <c r="AX973" s="151"/>
      <c r="AY973" s="151"/>
      <c r="AZ973" s="151"/>
      <c r="BA973" s="184" t="str">
        <f>C973</f>
        <v>2.NP - 1. patro, popis prvku a návrh na jeho opravu nebo restaurování viz D1.1.9 Tabulky truhlářských prvků</v>
      </c>
      <c r="BB973" s="151"/>
      <c r="BC973" s="151"/>
      <c r="BD973" s="151"/>
      <c r="BE973" s="151"/>
      <c r="BF973" s="151"/>
      <c r="BG973" s="151"/>
      <c r="BH973" s="151"/>
    </row>
    <row r="974" spans="1:60" outlineLevel="1" x14ac:dyDescent="0.25">
      <c r="A974" s="158"/>
      <c r="B974" s="159"/>
      <c r="C974" s="192" t="s">
        <v>204</v>
      </c>
      <c r="D974" s="161"/>
      <c r="E974" s="162"/>
      <c r="F974" s="163"/>
      <c r="G974" s="163"/>
      <c r="H974" s="160"/>
      <c r="I974" s="160"/>
      <c r="J974" s="160"/>
      <c r="K974" s="160"/>
      <c r="L974" s="160"/>
      <c r="M974" s="160"/>
      <c r="N974" s="160"/>
      <c r="O974" s="160"/>
      <c r="P974" s="160"/>
      <c r="Q974" s="160"/>
      <c r="R974" s="160"/>
      <c r="S974" s="160"/>
      <c r="T974" s="160"/>
      <c r="U974" s="160"/>
      <c r="V974" s="160"/>
      <c r="W974" s="160"/>
      <c r="X974" s="160"/>
      <c r="Y974" s="151"/>
      <c r="Z974" s="151"/>
      <c r="AA974" s="151"/>
      <c r="AB974" s="151"/>
      <c r="AC974" s="151"/>
      <c r="AD974" s="151"/>
      <c r="AE974" s="151"/>
      <c r="AF974" s="151"/>
      <c r="AG974" s="151" t="s">
        <v>190</v>
      </c>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row>
    <row r="975" spans="1:60" outlineLevel="1" x14ac:dyDescent="0.25">
      <c r="A975" s="158"/>
      <c r="B975" s="159"/>
      <c r="C975" s="271" t="s">
        <v>1401</v>
      </c>
      <c r="D975" s="272"/>
      <c r="E975" s="272"/>
      <c r="F975" s="272"/>
      <c r="G975" s="272"/>
      <c r="H975" s="160"/>
      <c r="I975" s="160"/>
      <c r="J975" s="160"/>
      <c r="K975" s="160"/>
      <c r="L975" s="160"/>
      <c r="M975" s="160"/>
      <c r="N975" s="160"/>
      <c r="O975" s="160"/>
      <c r="P975" s="160"/>
      <c r="Q975" s="160"/>
      <c r="R975" s="160"/>
      <c r="S975" s="160"/>
      <c r="T975" s="160"/>
      <c r="U975" s="160"/>
      <c r="V975" s="160"/>
      <c r="W975" s="160"/>
      <c r="X975" s="160"/>
      <c r="Y975" s="151"/>
      <c r="Z975" s="151"/>
      <c r="AA975" s="151"/>
      <c r="AB975" s="151"/>
      <c r="AC975" s="151"/>
      <c r="AD975" s="151"/>
      <c r="AE975" s="151"/>
      <c r="AF975" s="151"/>
      <c r="AG975" s="151" t="s">
        <v>190</v>
      </c>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row>
    <row r="976" spans="1:60" outlineLevel="1" x14ac:dyDescent="0.25">
      <c r="A976" s="158"/>
      <c r="B976" s="159"/>
      <c r="C976" s="271" t="s">
        <v>1402</v>
      </c>
      <c r="D976" s="272"/>
      <c r="E976" s="272"/>
      <c r="F976" s="272"/>
      <c r="G976" s="272"/>
      <c r="H976" s="160"/>
      <c r="I976" s="160"/>
      <c r="J976" s="160"/>
      <c r="K976" s="160"/>
      <c r="L976" s="160"/>
      <c r="M976" s="160"/>
      <c r="N976" s="160"/>
      <c r="O976" s="160"/>
      <c r="P976" s="160"/>
      <c r="Q976" s="160"/>
      <c r="R976" s="160"/>
      <c r="S976" s="160"/>
      <c r="T976" s="160"/>
      <c r="U976" s="160"/>
      <c r="V976" s="160"/>
      <c r="W976" s="160"/>
      <c r="X976" s="160"/>
      <c r="Y976" s="151"/>
      <c r="Z976" s="151"/>
      <c r="AA976" s="151"/>
      <c r="AB976" s="151"/>
      <c r="AC976" s="151"/>
      <c r="AD976" s="151"/>
      <c r="AE976" s="151"/>
      <c r="AF976" s="151"/>
      <c r="AG976" s="151" t="s">
        <v>190</v>
      </c>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row>
    <row r="977" spans="1:60" outlineLevel="1" x14ac:dyDescent="0.25">
      <c r="A977" s="158"/>
      <c r="B977" s="159"/>
      <c r="C977" s="271" t="s">
        <v>1403</v>
      </c>
      <c r="D977" s="272"/>
      <c r="E977" s="272"/>
      <c r="F977" s="272"/>
      <c r="G977" s="272"/>
      <c r="H977" s="160"/>
      <c r="I977" s="160"/>
      <c r="J977" s="160"/>
      <c r="K977" s="160"/>
      <c r="L977" s="160"/>
      <c r="M977" s="160"/>
      <c r="N977" s="160"/>
      <c r="O977" s="160"/>
      <c r="P977" s="160"/>
      <c r="Q977" s="160"/>
      <c r="R977" s="160"/>
      <c r="S977" s="160"/>
      <c r="T977" s="160"/>
      <c r="U977" s="160"/>
      <c r="V977" s="160"/>
      <c r="W977" s="160"/>
      <c r="X977" s="160"/>
      <c r="Y977" s="151"/>
      <c r="Z977" s="151"/>
      <c r="AA977" s="151"/>
      <c r="AB977" s="151"/>
      <c r="AC977" s="151"/>
      <c r="AD977" s="151"/>
      <c r="AE977" s="151"/>
      <c r="AF977" s="151"/>
      <c r="AG977" s="151" t="s">
        <v>190</v>
      </c>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row>
    <row r="978" spans="1:60" outlineLevel="1" x14ac:dyDescent="0.25">
      <c r="A978" s="158"/>
      <c r="B978" s="159"/>
      <c r="C978" s="192" t="s">
        <v>204</v>
      </c>
      <c r="D978" s="161"/>
      <c r="E978" s="162"/>
      <c r="F978" s="163"/>
      <c r="G978" s="163"/>
      <c r="H978" s="160"/>
      <c r="I978" s="160"/>
      <c r="J978" s="160"/>
      <c r="K978" s="160"/>
      <c r="L978" s="160"/>
      <c r="M978" s="160"/>
      <c r="N978" s="160"/>
      <c r="O978" s="160"/>
      <c r="P978" s="160"/>
      <c r="Q978" s="160"/>
      <c r="R978" s="160"/>
      <c r="S978" s="160"/>
      <c r="T978" s="160"/>
      <c r="U978" s="160"/>
      <c r="V978" s="160"/>
      <c r="W978" s="160"/>
      <c r="X978" s="160"/>
      <c r="Y978" s="151"/>
      <c r="Z978" s="151"/>
      <c r="AA978" s="151"/>
      <c r="AB978" s="151"/>
      <c r="AC978" s="151"/>
      <c r="AD978" s="151"/>
      <c r="AE978" s="151"/>
      <c r="AF978" s="151"/>
      <c r="AG978" s="151" t="s">
        <v>190</v>
      </c>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row>
    <row r="979" spans="1:60" outlineLevel="1" x14ac:dyDescent="0.25">
      <c r="A979" s="158"/>
      <c r="B979" s="159"/>
      <c r="C979" s="271" t="s">
        <v>1404</v>
      </c>
      <c r="D979" s="272"/>
      <c r="E979" s="272"/>
      <c r="F979" s="272"/>
      <c r="G979" s="272"/>
      <c r="H979" s="160"/>
      <c r="I979" s="160"/>
      <c r="J979" s="160"/>
      <c r="K979" s="160"/>
      <c r="L979" s="160"/>
      <c r="M979" s="160"/>
      <c r="N979" s="160"/>
      <c r="O979" s="160"/>
      <c r="P979" s="160"/>
      <c r="Q979" s="160"/>
      <c r="R979" s="160"/>
      <c r="S979" s="160"/>
      <c r="T979" s="160"/>
      <c r="U979" s="160"/>
      <c r="V979" s="160"/>
      <c r="W979" s="160"/>
      <c r="X979" s="160"/>
      <c r="Y979" s="151"/>
      <c r="Z979" s="151"/>
      <c r="AA979" s="151"/>
      <c r="AB979" s="151"/>
      <c r="AC979" s="151"/>
      <c r="AD979" s="151"/>
      <c r="AE979" s="151"/>
      <c r="AF979" s="151"/>
      <c r="AG979" s="151" t="s">
        <v>190</v>
      </c>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row>
    <row r="980" spans="1:60" outlineLevel="1" x14ac:dyDescent="0.25">
      <c r="A980" s="158"/>
      <c r="B980" s="159"/>
      <c r="C980" s="271" t="s">
        <v>1405</v>
      </c>
      <c r="D980" s="272"/>
      <c r="E980" s="272"/>
      <c r="F980" s="272"/>
      <c r="G980" s="272"/>
      <c r="H980" s="160"/>
      <c r="I980" s="160"/>
      <c r="J980" s="160"/>
      <c r="K980" s="160"/>
      <c r="L980" s="160"/>
      <c r="M980" s="160"/>
      <c r="N980" s="160"/>
      <c r="O980" s="160"/>
      <c r="P980" s="160"/>
      <c r="Q980" s="160"/>
      <c r="R980" s="160"/>
      <c r="S980" s="160"/>
      <c r="T980" s="160"/>
      <c r="U980" s="160"/>
      <c r="V980" s="160"/>
      <c r="W980" s="160"/>
      <c r="X980" s="160"/>
      <c r="Y980" s="151"/>
      <c r="Z980" s="151"/>
      <c r="AA980" s="151"/>
      <c r="AB980" s="151"/>
      <c r="AC980" s="151"/>
      <c r="AD980" s="151"/>
      <c r="AE980" s="151"/>
      <c r="AF980" s="151"/>
      <c r="AG980" s="151" t="s">
        <v>190</v>
      </c>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row>
    <row r="981" spans="1:60" outlineLevel="1" x14ac:dyDescent="0.25">
      <c r="A981" s="158"/>
      <c r="B981" s="159"/>
      <c r="C981" s="192" t="s">
        <v>204</v>
      </c>
      <c r="D981" s="161"/>
      <c r="E981" s="162"/>
      <c r="F981" s="163"/>
      <c r="G981" s="163"/>
      <c r="H981" s="160"/>
      <c r="I981" s="160"/>
      <c r="J981" s="160"/>
      <c r="K981" s="160"/>
      <c r="L981" s="160"/>
      <c r="M981" s="160"/>
      <c r="N981" s="160"/>
      <c r="O981" s="160"/>
      <c r="P981" s="160"/>
      <c r="Q981" s="160"/>
      <c r="R981" s="160"/>
      <c r="S981" s="160"/>
      <c r="T981" s="160"/>
      <c r="U981" s="160"/>
      <c r="V981" s="160"/>
      <c r="W981" s="160"/>
      <c r="X981" s="160"/>
      <c r="Y981" s="151"/>
      <c r="Z981" s="151"/>
      <c r="AA981" s="151"/>
      <c r="AB981" s="151"/>
      <c r="AC981" s="151"/>
      <c r="AD981" s="151"/>
      <c r="AE981" s="151"/>
      <c r="AF981" s="151"/>
      <c r="AG981" s="151" t="s">
        <v>190</v>
      </c>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row>
    <row r="982" spans="1:60" outlineLevel="1" x14ac:dyDescent="0.25">
      <c r="A982" s="158"/>
      <c r="B982" s="159"/>
      <c r="C982" s="271" t="s">
        <v>785</v>
      </c>
      <c r="D982" s="272"/>
      <c r="E982" s="272"/>
      <c r="F982" s="272"/>
      <c r="G982" s="272"/>
      <c r="H982" s="160"/>
      <c r="I982" s="160"/>
      <c r="J982" s="160"/>
      <c r="K982" s="160"/>
      <c r="L982" s="160"/>
      <c r="M982" s="160"/>
      <c r="N982" s="160"/>
      <c r="O982" s="160"/>
      <c r="P982" s="160"/>
      <c r="Q982" s="160"/>
      <c r="R982" s="160"/>
      <c r="S982" s="160"/>
      <c r="T982" s="160"/>
      <c r="U982" s="160"/>
      <c r="V982" s="160"/>
      <c r="W982" s="160"/>
      <c r="X982" s="160"/>
      <c r="Y982" s="151"/>
      <c r="Z982" s="151"/>
      <c r="AA982" s="151"/>
      <c r="AB982" s="151"/>
      <c r="AC982" s="151"/>
      <c r="AD982" s="151"/>
      <c r="AE982" s="151"/>
      <c r="AF982" s="151"/>
      <c r="AG982" s="151" t="s">
        <v>190</v>
      </c>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row>
    <row r="983" spans="1:60" outlineLevel="1" x14ac:dyDescent="0.25">
      <c r="A983" s="158"/>
      <c r="B983" s="159"/>
      <c r="C983" s="271" t="s">
        <v>725</v>
      </c>
      <c r="D983" s="272"/>
      <c r="E983" s="272"/>
      <c r="F983" s="272"/>
      <c r="G983" s="272"/>
      <c r="H983" s="160"/>
      <c r="I983" s="160"/>
      <c r="J983" s="160"/>
      <c r="K983" s="160"/>
      <c r="L983" s="160"/>
      <c r="M983" s="160"/>
      <c r="N983" s="160"/>
      <c r="O983" s="160"/>
      <c r="P983" s="160"/>
      <c r="Q983" s="160"/>
      <c r="R983" s="160"/>
      <c r="S983" s="160"/>
      <c r="T983" s="160"/>
      <c r="U983" s="160"/>
      <c r="V983" s="160"/>
      <c r="W983" s="160"/>
      <c r="X983" s="160"/>
      <c r="Y983" s="151"/>
      <c r="Z983" s="151"/>
      <c r="AA983" s="151"/>
      <c r="AB983" s="151"/>
      <c r="AC983" s="151"/>
      <c r="AD983" s="151"/>
      <c r="AE983" s="151"/>
      <c r="AF983" s="151"/>
      <c r="AG983" s="151" t="s">
        <v>190</v>
      </c>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row>
    <row r="984" spans="1:60" outlineLevel="1" x14ac:dyDescent="0.25">
      <c r="A984" s="158"/>
      <c r="B984" s="159"/>
      <c r="C984" s="271" t="s">
        <v>726</v>
      </c>
      <c r="D984" s="272"/>
      <c r="E984" s="272"/>
      <c r="F984" s="272"/>
      <c r="G984" s="272"/>
      <c r="H984" s="160"/>
      <c r="I984" s="160"/>
      <c r="J984" s="160"/>
      <c r="K984" s="160"/>
      <c r="L984" s="160"/>
      <c r="M984" s="160"/>
      <c r="N984" s="160"/>
      <c r="O984" s="160"/>
      <c r="P984" s="160"/>
      <c r="Q984" s="160"/>
      <c r="R984" s="160"/>
      <c r="S984" s="160"/>
      <c r="T984" s="160"/>
      <c r="U984" s="160"/>
      <c r="V984" s="160"/>
      <c r="W984" s="160"/>
      <c r="X984" s="160"/>
      <c r="Y984" s="151"/>
      <c r="Z984" s="151"/>
      <c r="AA984" s="151"/>
      <c r="AB984" s="151"/>
      <c r="AC984" s="151"/>
      <c r="AD984" s="151"/>
      <c r="AE984" s="151"/>
      <c r="AF984" s="151"/>
      <c r="AG984" s="151" t="s">
        <v>190</v>
      </c>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row>
    <row r="985" spans="1:60" outlineLevel="1" x14ac:dyDescent="0.25">
      <c r="A985" s="158"/>
      <c r="B985" s="159"/>
      <c r="C985" s="271" t="s">
        <v>1309</v>
      </c>
      <c r="D985" s="272"/>
      <c r="E985" s="272"/>
      <c r="F985" s="272"/>
      <c r="G985" s="272"/>
      <c r="H985" s="160"/>
      <c r="I985" s="160"/>
      <c r="J985" s="160"/>
      <c r="K985" s="160"/>
      <c r="L985" s="160"/>
      <c r="M985" s="160"/>
      <c r="N985" s="160"/>
      <c r="O985" s="160"/>
      <c r="P985" s="160"/>
      <c r="Q985" s="160"/>
      <c r="R985" s="160"/>
      <c r="S985" s="160"/>
      <c r="T985" s="160"/>
      <c r="U985" s="160"/>
      <c r="V985" s="160"/>
      <c r="W985" s="160"/>
      <c r="X985" s="160"/>
      <c r="Y985" s="151"/>
      <c r="Z985" s="151"/>
      <c r="AA985" s="151"/>
      <c r="AB985" s="151"/>
      <c r="AC985" s="151"/>
      <c r="AD985" s="151"/>
      <c r="AE985" s="151"/>
      <c r="AF985" s="151"/>
      <c r="AG985" s="151" t="s">
        <v>190</v>
      </c>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row>
    <row r="986" spans="1:60" outlineLevel="1" x14ac:dyDescent="0.25">
      <c r="A986" s="158"/>
      <c r="B986" s="159"/>
      <c r="C986" s="271" t="s">
        <v>1310</v>
      </c>
      <c r="D986" s="272"/>
      <c r="E986" s="272"/>
      <c r="F986" s="272"/>
      <c r="G986" s="272"/>
      <c r="H986" s="160"/>
      <c r="I986" s="160"/>
      <c r="J986" s="160"/>
      <c r="K986" s="160"/>
      <c r="L986" s="160"/>
      <c r="M986" s="160"/>
      <c r="N986" s="160"/>
      <c r="O986" s="160"/>
      <c r="P986" s="160"/>
      <c r="Q986" s="160"/>
      <c r="R986" s="160"/>
      <c r="S986" s="160"/>
      <c r="T986" s="160"/>
      <c r="U986" s="160"/>
      <c r="V986" s="160"/>
      <c r="W986" s="160"/>
      <c r="X986" s="160"/>
      <c r="Y986" s="151"/>
      <c r="Z986" s="151"/>
      <c r="AA986" s="151"/>
      <c r="AB986" s="151"/>
      <c r="AC986" s="151"/>
      <c r="AD986" s="151"/>
      <c r="AE986" s="151"/>
      <c r="AF986" s="151"/>
      <c r="AG986" s="151" t="s">
        <v>190</v>
      </c>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row>
    <row r="987" spans="1:60" outlineLevel="1" x14ac:dyDescent="0.25">
      <c r="A987" s="158"/>
      <c r="B987" s="159"/>
      <c r="C987" s="192" t="s">
        <v>204</v>
      </c>
      <c r="D987" s="161"/>
      <c r="E987" s="162"/>
      <c r="F987" s="163"/>
      <c r="G987" s="163"/>
      <c r="H987" s="160"/>
      <c r="I987" s="160"/>
      <c r="J987" s="160"/>
      <c r="K987" s="160"/>
      <c r="L987" s="160"/>
      <c r="M987" s="160"/>
      <c r="N987" s="160"/>
      <c r="O987" s="160"/>
      <c r="P987" s="160"/>
      <c r="Q987" s="160"/>
      <c r="R987" s="160"/>
      <c r="S987" s="160"/>
      <c r="T987" s="160"/>
      <c r="U987" s="160"/>
      <c r="V987" s="160"/>
      <c r="W987" s="160"/>
      <c r="X987" s="160"/>
      <c r="Y987" s="151"/>
      <c r="Z987" s="151"/>
      <c r="AA987" s="151"/>
      <c r="AB987" s="151"/>
      <c r="AC987" s="151"/>
      <c r="AD987" s="151"/>
      <c r="AE987" s="151"/>
      <c r="AF987" s="151"/>
      <c r="AG987" s="151" t="s">
        <v>190</v>
      </c>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row>
    <row r="988" spans="1:60" outlineLevel="1" x14ac:dyDescent="0.25">
      <c r="A988" s="158"/>
      <c r="B988" s="159"/>
      <c r="C988" s="271" t="s">
        <v>728</v>
      </c>
      <c r="D988" s="272"/>
      <c r="E988" s="272"/>
      <c r="F988" s="272"/>
      <c r="G988" s="272"/>
      <c r="H988" s="160"/>
      <c r="I988" s="160"/>
      <c r="J988" s="160"/>
      <c r="K988" s="160"/>
      <c r="L988" s="160"/>
      <c r="M988" s="160"/>
      <c r="N988" s="160"/>
      <c r="O988" s="160"/>
      <c r="P988" s="160"/>
      <c r="Q988" s="160"/>
      <c r="R988" s="160"/>
      <c r="S988" s="160"/>
      <c r="T988" s="160"/>
      <c r="U988" s="160"/>
      <c r="V988" s="160"/>
      <c r="W988" s="160"/>
      <c r="X988" s="160"/>
      <c r="Y988" s="151"/>
      <c r="Z988" s="151"/>
      <c r="AA988" s="151"/>
      <c r="AB988" s="151"/>
      <c r="AC988" s="151"/>
      <c r="AD988" s="151"/>
      <c r="AE988" s="151"/>
      <c r="AF988" s="151"/>
      <c r="AG988" s="151" t="s">
        <v>190</v>
      </c>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row>
    <row r="989" spans="1:60" outlineLevel="1" x14ac:dyDescent="0.25">
      <c r="A989" s="158"/>
      <c r="B989" s="159"/>
      <c r="C989" s="271" t="s">
        <v>1406</v>
      </c>
      <c r="D989" s="272"/>
      <c r="E989" s="272"/>
      <c r="F989" s="272"/>
      <c r="G989" s="272"/>
      <c r="H989" s="160"/>
      <c r="I989" s="160"/>
      <c r="J989" s="160"/>
      <c r="K989" s="160"/>
      <c r="L989" s="160"/>
      <c r="M989" s="160"/>
      <c r="N989" s="160"/>
      <c r="O989" s="160"/>
      <c r="P989" s="160"/>
      <c r="Q989" s="160"/>
      <c r="R989" s="160"/>
      <c r="S989" s="160"/>
      <c r="T989" s="160"/>
      <c r="U989" s="160"/>
      <c r="V989" s="160"/>
      <c r="W989" s="160"/>
      <c r="X989" s="160"/>
      <c r="Y989" s="151"/>
      <c r="Z989" s="151"/>
      <c r="AA989" s="151"/>
      <c r="AB989" s="151"/>
      <c r="AC989" s="151"/>
      <c r="AD989" s="151"/>
      <c r="AE989" s="151"/>
      <c r="AF989" s="151"/>
      <c r="AG989" s="151" t="s">
        <v>190</v>
      </c>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row>
    <row r="990" spans="1:60" outlineLevel="1" x14ac:dyDescent="0.25">
      <c r="A990" s="158"/>
      <c r="B990" s="159"/>
      <c r="C990" s="271" t="s">
        <v>1407</v>
      </c>
      <c r="D990" s="272"/>
      <c r="E990" s="272"/>
      <c r="F990" s="272"/>
      <c r="G990" s="272"/>
      <c r="H990" s="160"/>
      <c r="I990" s="160"/>
      <c r="J990" s="160"/>
      <c r="K990" s="160"/>
      <c r="L990" s="160"/>
      <c r="M990" s="160"/>
      <c r="N990" s="160"/>
      <c r="O990" s="160"/>
      <c r="P990" s="160"/>
      <c r="Q990" s="160"/>
      <c r="R990" s="160"/>
      <c r="S990" s="160"/>
      <c r="T990" s="160"/>
      <c r="U990" s="160"/>
      <c r="V990" s="160"/>
      <c r="W990" s="160"/>
      <c r="X990" s="160"/>
      <c r="Y990" s="151"/>
      <c r="Z990" s="151"/>
      <c r="AA990" s="151"/>
      <c r="AB990" s="151"/>
      <c r="AC990" s="151"/>
      <c r="AD990" s="151"/>
      <c r="AE990" s="151"/>
      <c r="AF990" s="151"/>
      <c r="AG990" s="151" t="s">
        <v>190</v>
      </c>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row>
    <row r="991" spans="1:60" outlineLevel="1" x14ac:dyDescent="0.25">
      <c r="A991" s="158"/>
      <c r="B991" s="159"/>
      <c r="C991" s="271" t="s">
        <v>1408</v>
      </c>
      <c r="D991" s="272"/>
      <c r="E991" s="272"/>
      <c r="F991" s="272"/>
      <c r="G991" s="272"/>
      <c r="H991" s="160"/>
      <c r="I991" s="160"/>
      <c r="J991" s="160"/>
      <c r="K991" s="160"/>
      <c r="L991" s="160"/>
      <c r="M991" s="160"/>
      <c r="N991" s="160"/>
      <c r="O991" s="160"/>
      <c r="P991" s="160"/>
      <c r="Q991" s="160"/>
      <c r="R991" s="160"/>
      <c r="S991" s="160"/>
      <c r="T991" s="160"/>
      <c r="U991" s="160"/>
      <c r="V991" s="160"/>
      <c r="W991" s="160"/>
      <c r="X991" s="160"/>
      <c r="Y991" s="151"/>
      <c r="Z991" s="151"/>
      <c r="AA991" s="151"/>
      <c r="AB991" s="151"/>
      <c r="AC991" s="151"/>
      <c r="AD991" s="151"/>
      <c r="AE991" s="151"/>
      <c r="AF991" s="151"/>
      <c r="AG991" s="151" t="s">
        <v>190</v>
      </c>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row>
    <row r="992" spans="1:60" outlineLevel="1" x14ac:dyDescent="0.25">
      <c r="A992" s="158"/>
      <c r="B992" s="159"/>
      <c r="C992" s="192" t="s">
        <v>204</v>
      </c>
      <c r="D992" s="161"/>
      <c r="E992" s="162"/>
      <c r="F992" s="163"/>
      <c r="G992" s="163"/>
      <c r="H992" s="160"/>
      <c r="I992" s="160"/>
      <c r="J992" s="160"/>
      <c r="K992" s="160"/>
      <c r="L992" s="160"/>
      <c r="M992" s="160"/>
      <c r="N992" s="160"/>
      <c r="O992" s="160"/>
      <c r="P992" s="160"/>
      <c r="Q992" s="160"/>
      <c r="R992" s="160"/>
      <c r="S992" s="160"/>
      <c r="T992" s="160"/>
      <c r="U992" s="160"/>
      <c r="V992" s="160"/>
      <c r="W992" s="160"/>
      <c r="X992" s="160"/>
      <c r="Y992" s="151"/>
      <c r="Z992" s="151"/>
      <c r="AA992" s="151"/>
      <c r="AB992" s="151"/>
      <c r="AC992" s="151"/>
      <c r="AD992" s="151"/>
      <c r="AE992" s="151"/>
      <c r="AF992" s="151"/>
      <c r="AG992" s="151" t="s">
        <v>190</v>
      </c>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row>
    <row r="993" spans="1:60" outlineLevel="1" x14ac:dyDescent="0.25">
      <c r="A993" s="158"/>
      <c r="B993" s="159"/>
      <c r="C993" s="271" t="s">
        <v>733</v>
      </c>
      <c r="D993" s="272"/>
      <c r="E993" s="272"/>
      <c r="F993" s="272"/>
      <c r="G993" s="272"/>
      <c r="H993" s="160"/>
      <c r="I993" s="160"/>
      <c r="J993" s="160"/>
      <c r="K993" s="160"/>
      <c r="L993" s="160"/>
      <c r="M993" s="160"/>
      <c r="N993" s="160"/>
      <c r="O993" s="160"/>
      <c r="P993" s="160"/>
      <c r="Q993" s="160"/>
      <c r="R993" s="160"/>
      <c r="S993" s="160"/>
      <c r="T993" s="160"/>
      <c r="U993" s="160"/>
      <c r="V993" s="160"/>
      <c r="W993" s="160"/>
      <c r="X993" s="160"/>
      <c r="Y993" s="151"/>
      <c r="Z993" s="151"/>
      <c r="AA993" s="151"/>
      <c r="AB993" s="151"/>
      <c r="AC993" s="151"/>
      <c r="AD993" s="151"/>
      <c r="AE993" s="151"/>
      <c r="AF993" s="151"/>
      <c r="AG993" s="151" t="s">
        <v>190</v>
      </c>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row>
    <row r="994" spans="1:60" outlineLevel="1" x14ac:dyDescent="0.25">
      <c r="A994" s="158"/>
      <c r="B994" s="159"/>
      <c r="C994" s="271" t="s">
        <v>734</v>
      </c>
      <c r="D994" s="272"/>
      <c r="E994" s="272"/>
      <c r="F994" s="272"/>
      <c r="G994" s="272"/>
      <c r="H994" s="160"/>
      <c r="I994" s="160"/>
      <c r="J994" s="160"/>
      <c r="K994" s="160"/>
      <c r="L994" s="160"/>
      <c r="M994" s="160"/>
      <c r="N994" s="160"/>
      <c r="O994" s="160"/>
      <c r="P994" s="160"/>
      <c r="Q994" s="160"/>
      <c r="R994" s="160"/>
      <c r="S994" s="160"/>
      <c r="T994" s="160"/>
      <c r="U994" s="160"/>
      <c r="V994" s="160"/>
      <c r="W994" s="160"/>
      <c r="X994" s="160"/>
      <c r="Y994" s="151"/>
      <c r="Z994" s="151"/>
      <c r="AA994" s="151"/>
      <c r="AB994" s="151"/>
      <c r="AC994" s="151"/>
      <c r="AD994" s="151"/>
      <c r="AE994" s="151"/>
      <c r="AF994" s="151"/>
      <c r="AG994" s="151" t="s">
        <v>190</v>
      </c>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row>
    <row r="995" spans="1:60" outlineLevel="1" x14ac:dyDescent="0.25">
      <c r="A995" s="158"/>
      <c r="B995" s="159"/>
      <c r="C995" s="271" t="s">
        <v>735</v>
      </c>
      <c r="D995" s="272"/>
      <c r="E995" s="272"/>
      <c r="F995" s="272"/>
      <c r="G995" s="272"/>
      <c r="H995" s="160"/>
      <c r="I995" s="160"/>
      <c r="J995" s="160"/>
      <c r="K995" s="160"/>
      <c r="L995" s="160"/>
      <c r="M995" s="160"/>
      <c r="N995" s="160"/>
      <c r="O995" s="160"/>
      <c r="P995" s="160"/>
      <c r="Q995" s="160"/>
      <c r="R995" s="160"/>
      <c r="S995" s="160"/>
      <c r="T995" s="160"/>
      <c r="U995" s="160"/>
      <c r="V995" s="160"/>
      <c r="W995" s="160"/>
      <c r="X995" s="160"/>
      <c r="Y995" s="151"/>
      <c r="Z995" s="151"/>
      <c r="AA995" s="151"/>
      <c r="AB995" s="151"/>
      <c r="AC995" s="151"/>
      <c r="AD995" s="151"/>
      <c r="AE995" s="151"/>
      <c r="AF995" s="151"/>
      <c r="AG995" s="151" t="s">
        <v>190</v>
      </c>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row>
    <row r="996" spans="1:60" outlineLevel="1" x14ac:dyDescent="0.25">
      <c r="A996" s="158"/>
      <c r="B996" s="159"/>
      <c r="C996" s="271" t="s">
        <v>1315</v>
      </c>
      <c r="D996" s="272"/>
      <c r="E996" s="272"/>
      <c r="F996" s="272"/>
      <c r="G996" s="272"/>
      <c r="H996" s="160"/>
      <c r="I996" s="160"/>
      <c r="J996" s="160"/>
      <c r="K996" s="160"/>
      <c r="L996" s="160"/>
      <c r="M996" s="160"/>
      <c r="N996" s="160"/>
      <c r="O996" s="160"/>
      <c r="P996" s="160"/>
      <c r="Q996" s="160"/>
      <c r="R996" s="160"/>
      <c r="S996" s="160"/>
      <c r="T996" s="160"/>
      <c r="U996" s="160"/>
      <c r="V996" s="160"/>
      <c r="W996" s="160"/>
      <c r="X996" s="160"/>
      <c r="Y996" s="151"/>
      <c r="Z996" s="151"/>
      <c r="AA996" s="151"/>
      <c r="AB996" s="151"/>
      <c r="AC996" s="151"/>
      <c r="AD996" s="151"/>
      <c r="AE996" s="151"/>
      <c r="AF996" s="151"/>
      <c r="AG996" s="151" t="s">
        <v>190</v>
      </c>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row>
    <row r="997" spans="1:60" outlineLevel="1" x14ac:dyDescent="0.25">
      <c r="A997" s="158"/>
      <c r="B997" s="159"/>
      <c r="C997" s="271" t="s">
        <v>1316</v>
      </c>
      <c r="D997" s="272"/>
      <c r="E997" s="272"/>
      <c r="F997" s="272"/>
      <c r="G997" s="272"/>
      <c r="H997" s="160"/>
      <c r="I997" s="160"/>
      <c r="J997" s="160"/>
      <c r="K997" s="160"/>
      <c r="L997" s="160"/>
      <c r="M997" s="160"/>
      <c r="N997" s="160"/>
      <c r="O997" s="160"/>
      <c r="P997" s="160"/>
      <c r="Q997" s="160"/>
      <c r="R997" s="160"/>
      <c r="S997" s="160"/>
      <c r="T997" s="160"/>
      <c r="U997" s="160"/>
      <c r="V997" s="160"/>
      <c r="W997" s="160"/>
      <c r="X997" s="160"/>
      <c r="Y997" s="151"/>
      <c r="Z997" s="151"/>
      <c r="AA997" s="151"/>
      <c r="AB997" s="151"/>
      <c r="AC997" s="151"/>
      <c r="AD997" s="151"/>
      <c r="AE997" s="151"/>
      <c r="AF997" s="151"/>
      <c r="AG997" s="151" t="s">
        <v>190</v>
      </c>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row>
    <row r="998" spans="1:60" outlineLevel="1" x14ac:dyDescent="0.25">
      <c r="A998" s="177">
        <v>92</v>
      </c>
      <c r="B998" s="178" t="s">
        <v>810</v>
      </c>
      <c r="C998" s="187" t="s">
        <v>811</v>
      </c>
      <c r="D998" s="179" t="s">
        <v>299</v>
      </c>
      <c r="E998" s="180">
        <v>0.30399999999999999</v>
      </c>
      <c r="F998" s="181">
        <v>1347</v>
      </c>
      <c r="G998" s="182">
        <f>ROUND(E998*F998,2)</f>
        <v>409.49</v>
      </c>
      <c r="H998" s="181"/>
      <c r="I998" s="182">
        <f>ROUND(E998*H998,2)</f>
        <v>0</v>
      </c>
      <c r="J998" s="181"/>
      <c r="K998" s="182">
        <f>ROUND(E998*J998,2)</f>
        <v>0</v>
      </c>
      <c r="L998" s="182">
        <v>21</v>
      </c>
      <c r="M998" s="182">
        <f>G998*(1+L998/100)</f>
        <v>495.48289999999997</v>
      </c>
      <c r="N998" s="182">
        <v>0</v>
      </c>
      <c r="O998" s="182">
        <f>ROUND(E998*N998,2)</f>
        <v>0</v>
      </c>
      <c r="P998" s="182">
        <v>0</v>
      </c>
      <c r="Q998" s="182">
        <f>ROUND(E998*P998,2)</f>
        <v>0</v>
      </c>
      <c r="R998" s="182" t="s">
        <v>812</v>
      </c>
      <c r="S998" s="182" t="s">
        <v>185</v>
      </c>
      <c r="T998" s="183" t="s">
        <v>185</v>
      </c>
      <c r="U998" s="160">
        <v>2.4940000000000002</v>
      </c>
      <c r="V998" s="160">
        <f>ROUND(E998*U998,2)</f>
        <v>0.76</v>
      </c>
      <c r="W998" s="160"/>
      <c r="X998" s="160" t="s">
        <v>300</v>
      </c>
      <c r="Y998" s="151"/>
      <c r="Z998" s="151"/>
      <c r="AA998" s="151"/>
      <c r="AB998" s="151"/>
      <c r="AC998" s="151"/>
      <c r="AD998" s="151"/>
      <c r="AE998" s="151"/>
      <c r="AF998" s="151"/>
      <c r="AG998" s="151" t="s">
        <v>301</v>
      </c>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row>
    <row r="999" spans="1:60" outlineLevel="1" x14ac:dyDescent="0.25">
      <c r="A999" s="158"/>
      <c r="B999" s="159"/>
      <c r="C999" s="269" t="s">
        <v>323</v>
      </c>
      <c r="D999" s="270"/>
      <c r="E999" s="270"/>
      <c r="F999" s="270"/>
      <c r="G999" s="270"/>
      <c r="H999" s="160"/>
      <c r="I999" s="160"/>
      <c r="J999" s="160"/>
      <c r="K999" s="160"/>
      <c r="L999" s="160"/>
      <c r="M999" s="160"/>
      <c r="N999" s="160"/>
      <c r="O999" s="160"/>
      <c r="P999" s="160"/>
      <c r="Q999" s="160"/>
      <c r="R999" s="160"/>
      <c r="S999" s="160"/>
      <c r="T999" s="160"/>
      <c r="U999" s="160"/>
      <c r="V999" s="160"/>
      <c r="W999" s="160"/>
      <c r="X999" s="160"/>
      <c r="Y999" s="151"/>
      <c r="Z999" s="151"/>
      <c r="AA999" s="151"/>
      <c r="AB999" s="151"/>
      <c r="AC999" s="151"/>
      <c r="AD999" s="151"/>
      <c r="AE999" s="151"/>
      <c r="AF999" s="151"/>
      <c r="AG999" s="151" t="s">
        <v>251</v>
      </c>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row>
    <row r="1000" spans="1:60" outlineLevel="1" x14ac:dyDescent="0.25">
      <c r="A1000" s="158"/>
      <c r="B1000" s="159"/>
      <c r="C1000" s="188" t="s">
        <v>303</v>
      </c>
      <c r="D1000" s="164"/>
      <c r="E1000" s="165"/>
      <c r="F1000" s="160"/>
      <c r="G1000" s="160"/>
      <c r="H1000" s="160"/>
      <c r="I1000" s="160"/>
      <c r="J1000" s="160"/>
      <c r="K1000" s="160"/>
      <c r="L1000" s="160"/>
      <c r="M1000" s="160"/>
      <c r="N1000" s="160"/>
      <c r="O1000" s="160"/>
      <c r="P1000" s="160"/>
      <c r="Q1000" s="160"/>
      <c r="R1000" s="160"/>
      <c r="S1000" s="160"/>
      <c r="T1000" s="160"/>
      <c r="U1000" s="160"/>
      <c r="V1000" s="160"/>
      <c r="W1000" s="160"/>
      <c r="X1000" s="160"/>
      <c r="Y1000" s="151"/>
      <c r="Z1000" s="151"/>
      <c r="AA1000" s="151"/>
      <c r="AB1000" s="151"/>
      <c r="AC1000" s="151"/>
      <c r="AD1000" s="151"/>
      <c r="AE1000" s="151"/>
      <c r="AF1000" s="151"/>
      <c r="AG1000" s="151" t="s">
        <v>192</v>
      </c>
      <c r="AH1000" s="151">
        <v>0</v>
      </c>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row>
    <row r="1001" spans="1:60" outlineLevel="1" x14ac:dyDescent="0.25">
      <c r="A1001" s="158"/>
      <c r="B1001" s="159"/>
      <c r="C1001" s="188" t="s">
        <v>1409</v>
      </c>
      <c r="D1001" s="164"/>
      <c r="E1001" s="165"/>
      <c r="F1001" s="160"/>
      <c r="G1001" s="160"/>
      <c r="H1001" s="160"/>
      <c r="I1001" s="160"/>
      <c r="J1001" s="160"/>
      <c r="K1001" s="160"/>
      <c r="L1001" s="160"/>
      <c r="M1001" s="160"/>
      <c r="N1001" s="160"/>
      <c r="O1001" s="160"/>
      <c r="P1001" s="160"/>
      <c r="Q1001" s="160"/>
      <c r="R1001" s="160"/>
      <c r="S1001" s="160"/>
      <c r="T1001" s="160"/>
      <c r="U1001" s="160"/>
      <c r="V1001" s="160"/>
      <c r="W1001" s="160"/>
      <c r="X1001" s="160"/>
      <c r="Y1001" s="151"/>
      <c r="Z1001" s="151"/>
      <c r="AA1001" s="151"/>
      <c r="AB1001" s="151"/>
      <c r="AC1001" s="151"/>
      <c r="AD1001" s="151"/>
      <c r="AE1001" s="151"/>
      <c r="AF1001" s="151"/>
      <c r="AG1001" s="151" t="s">
        <v>192</v>
      </c>
      <c r="AH1001" s="151">
        <v>0</v>
      </c>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row>
    <row r="1002" spans="1:60" outlineLevel="1" x14ac:dyDescent="0.25">
      <c r="A1002" s="158"/>
      <c r="B1002" s="159"/>
      <c r="C1002" s="188" t="s">
        <v>1410</v>
      </c>
      <c r="D1002" s="164"/>
      <c r="E1002" s="165">
        <v>0.30399999999999999</v>
      </c>
      <c r="F1002" s="160"/>
      <c r="G1002" s="160"/>
      <c r="H1002" s="160"/>
      <c r="I1002" s="160"/>
      <c r="J1002" s="160"/>
      <c r="K1002" s="160"/>
      <c r="L1002" s="160"/>
      <c r="M1002" s="160"/>
      <c r="N1002" s="160"/>
      <c r="O1002" s="160"/>
      <c r="P1002" s="160"/>
      <c r="Q1002" s="160"/>
      <c r="R1002" s="160"/>
      <c r="S1002" s="160"/>
      <c r="T1002" s="160"/>
      <c r="U1002" s="160"/>
      <c r="V1002" s="160"/>
      <c r="W1002" s="160"/>
      <c r="X1002" s="160"/>
      <c r="Y1002" s="151"/>
      <c r="Z1002" s="151"/>
      <c r="AA1002" s="151"/>
      <c r="AB1002" s="151"/>
      <c r="AC1002" s="151"/>
      <c r="AD1002" s="151"/>
      <c r="AE1002" s="151"/>
      <c r="AF1002" s="151"/>
      <c r="AG1002" s="151" t="s">
        <v>192</v>
      </c>
      <c r="AH1002" s="151">
        <v>0</v>
      </c>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row>
    <row r="1003" spans="1:60" ht="30.6" outlineLevel="1" x14ac:dyDescent="0.25">
      <c r="A1003" s="177">
        <v>93</v>
      </c>
      <c r="B1003" s="178" t="s">
        <v>815</v>
      </c>
      <c r="C1003" s="187" t="s">
        <v>816</v>
      </c>
      <c r="D1003" s="179" t="s">
        <v>299</v>
      </c>
      <c r="E1003" s="180">
        <v>0.30399999999999999</v>
      </c>
      <c r="F1003" s="181">
        <v>860</v>
      </c>
      <c r="G1003" s="182">
        <f>ROUND(E1003*F1003,2)</f>
        <v>261.44</v>
      </c>
      <c r="H1003" s="181"/>
      <c r="I1003" s="182">
        <f>ROUND(E1003*H1003,2)</f>
        <v>0</v>
      </c>
      <c r="J1003" s="181"/>
      <c r="K1003" s="182">
        <f>ROUND(E1003*J1003,2)</f>
        <v>0</v>
      </c>
      <c r="L1003" s="182">
        <v>21</v>
      </c>
      <c r="M1003" s="182">
        <f>G1003*(1+L1003/100)</f>
        <v>316.3424</v>
      </c>
      <c r="N1003" s="182">
        <v>0</v>
      </c>
      <c r="O1003" s="182">
        <f>ROUND(E1003*N1003,2)</f>
        <v>0</v>
      </c>
      <c r="P1003" s="182">
        <v>0</v>
      </c>
      <c r="Q1003" s="182">
        <f>ROUND(E1003*P1003,2)</f>
        <v>0</v>
      </c>
      <c r="R1003" s="182" t="s">
        <v>812</v>
      </c>
      <c r="S1003" s="182" t="s">
        <v>185</v>
      </c>
      <c r="T1003" s="183" t="s">
        <v>185</v>
      </c>
      <c r="U1003" s="160">
        <v>0</v>
      </c>
      <c r="V1003" s="160">
        <f>ROUND(E1003*U1003,2)</f>
        <v>0</v>
      </c>
      <c r="W1003" s="160"/>
      <c r="X1003" s="160" t="s">
        <v>300</v>
      </c>
      <c r="Y1003" s="151"/>
      <c r="Z1003" s="151"/>
      <c r="AA1003" s="151"/>
      <c r="AB1003" s="151"/>
      <c r="AC1003" s="151"/>
      <c r="AD1003" s="151"/>
      <c r="AE1003" s="151"/>
      <c r="AF1003" s="151"/>
      <c r="AG1003" s="151" t="s">
        <v>301</v>
      </c>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row>
    <row r="1004" spans="1:60" outlineLevel="1" x14ac:dyDescent="0.25">
      <c r="A1004" s="158"/>
      <c r="B1004" s="159"/>
      <c r="C1004" s="269" t="s">
        <v>323</v>
      </c>
      <c r="D1004" s="270"/>
      <c r="E1004" s="270"/>
      <c r="F1004" s="270"/>
      <c r="G1004" s="270"/>
      <c r="H1004" s="160"/>
      <c r="I1004" s="160"/>
      <c r="J1004" s="160"/>
      <c r="K1004" s="160"/>
      <c r="L1004" s="160"/>
      <c r="M1004" s="160"/>
      <c r="N1004" s="160"/>
      <c r="O1004" s="160"/>
      <c r="P1004" s="160"/>
      <c r="Q1004" s="160"/>
      <c r="R1004" s="160"/>
      <c r="S1004" s="160"/>
      <c r="T1004" s="160"/>
      <c r="U1004" s="160"/>
      <c r="V1004" s="160"/>
      <c r="W1004" s="160"/>
      <c r="X1004" s="160"/>
      <c r="Y1004" s="151"/>
      <c r="Z1004" s="151"/>
      <c r="AA1004" s="151"/>
      <c r="AB1004" s="151"/>
      <c r="AC1004" s="151"/>
      <c r="AD1004" s="151"/>
      <c r="AE1004" s="151"/>
      <c r="AF1004" s="151"/>
      <c r="AG1004" s="151" t="s">
        <v>251</v>
      </c>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c r="BG1004" s="151"/>
      <c r="BH1004" s="151"/>
    </row>
    <row r="1005" spans="1:60" outlineLevel="1" x14ac:dyDescent="0.25">
      <c r="A1005" s="158"/>
      <c r="B1005" s="159"/>
      <c r="C1005" s="188" t="s">
        <v>303</v>
      </c>
      <c r="D1005" s="164"/>
      <c r="E1005" s="165"/>
      <c r="F1005" s="160"/>
      <c r="G1005" s="160"/>
      <c r="H1005" s="160"/>
      <c r="I1005" s="160"/>
      <c r="J1005" s="160"/>
      <c r="K1005" s="160"/>
      <c r="L1005" s="160"/>
      <c r="M1005" s="160"/>
      <c r="N1005" s="160"/>
      <c r="O1005" s="160"/>
      <c r="P1005" s="160"/>
      <c r="Q1005" s="160"/>
      <c r="R1005" s="160"/>
      <c r="S1005" s="160"/>
      <c r="T1005" s="160"/>
      <c r="U1005" s="160"/>
      <c r="V1005" s="160"/>
      <c r="W1005" s="160"/>
      <c r="X1005" s="160"/>
      <c r="Y1005" s="151"/>
      <c r="Z1005" s="151"/>
      <c r="AA1005" s="151"/>
      <c r="AB1005" s="151"/>
      <c r="AC1005" s="151"/>
      <c r="AD1005" s="151"/>
      <c r="AE1005" s="151"/>
      <c r="AF1005" s="151"/>
      <c r="AG1005" s="151" t="s">
        <v>192</v>
      </c>
      <c r="AH1005" s="151">
        <v>0</v>
      </c>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row>
    <row r="1006" spans="1:60" outlineLevel="1" x14ac:dyDescent="0.25">
      <c r="A1006" s="158"/>
      <c r="B1006" s="159"/>
      <c r="C1006" s="188" t="s">
        <v>1409</v>
      </c>
      <c r="D1006" s="164"/>
      <c r="E1006" s="165"/>
      <c r="F1006" s="160"/>
      <c r="G1006" s="160"/>
      <c r="H1006" s="160"/>
      <c r="I1006" s="160"/>
      <c r="J1006" s="160"/>
      <c r="K1006" s="160"/>
      <c r="L1006" s="160"/>
      <c r="M1006" s="160"/>
      <c r="N1006" s="160"/>
      <c r="O1006" s="160"/>
      <c r="P1006" s="160"/>
      <c r="Q1006" s="160"/>
      <c r="R1006" s="160"/>
      <c r="S1006" s="160"/>
      <c r="T1006" s="160"/>
      <c r="U1006" s="160"/>
      <c r="V1006" s="160"/>
      <c r="W1006" s="160"/>
      <c r="X1006" s="160"/>
      <c r="Y1006" s="151"/>
      <c r="Z1006" s="151"/>
      <c r="AA1006" s="151"/>
      <c r="AB1006" s="151"/>
      <c r="AC1006" s="151"/>
      <c r="AD1006" s="151"/>
      <c r="AE1006" s="151"/>
      <c r="AF1006" s="151"/>
      <c r="AG1006" s="151" t="s">
        <v>192</v>
      </c>
      <c r="AH1006" s="151">
        <v>0</v>
      </c>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row>
    <row r="1007" spans="1:60" outlineLevel="1" x14ac:dyDescent="0.25">
      <c r="A1007" s="158"/>
      <c r="B1007" s="159"/>
      <c r="C1007" s="188" t="s">
        <v>1410</v>
      </c>
      <c r="D1007" s="164"/>
      <c r="E1007" s="165">
        <v>0.30399999999999999</v>
      </c>
      <c r="F1007" s="160"/>
      <c r="G1007" s="160"/>
      <c r="H1007" s="160"/>
      <c r="I1007" s="160"/>
      <c r="J1007" s="160"/>
      <c r="K1007" s="160"/>
      <c r="L1007" s="160"/>
      <c r="M1007" s="160"/>
      <c r="N1007" s="160"/>
      <c r="O1007" s="160"/>
      <c r="P1007" s="160"/>
      <c r="Q1007" s="160"/>
      <c r="R1007" s="160"/>
      <c r="S1007" s="160"/>
      <c r="T1007" s="160"/>
      <c r="U1007" s="160"/>
      <c r="V1007" s="160"/>
      <c r="W1007" s="160"/>
      <c r="X1007" s="160"/>
      <c r="Y1007" s="151"/>
      <c r="Z1007" s="151"/>
      <c r="AA1007" s="151"/>
      <c r="AB1007" s="151"/>
      <c r="AC1007" s="151"/>
      <c r="AD1007" s="151"/>
      <c r="AE1007" s="151"/>
      <c r="AF1007" s="151"/>
      <c r="AG1007" s="151" t="s">
        <v>192</v>
      </c>
      <c r="AH1007" s="151">
        <v>0</v>
      </c>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row>
    <row r="1008" spans="1:60" x14ac:dyDescent="0.25">
      <c r="A1008" s="167" t="s">
        <v>181</v>
      </c>
      <c r="B1008" s="168" t="s">
        <v>134</v>
      </c>
      <c r="C1008" s="186" t="s">
        <v>135</v>
      </c>
      <c r="D1008" s="169"/>
      <c r="E1008" s="170"/>
      <c r="F1008" s="171"/>
      <c r="G1008" s="171">
        <f>SUMIF(AG1009:AG1028,"&lt;&gt;NOR",G1009:G1028)</f>
        <v>480.24</v>
      </c>
      <c r="H1008" s="171"/>
      <c r="I1008" s="171">
        <f>SUM(I1009:I1028)</f>
        <v>0</v>
      </c>
      <c r="J1008" s="171"/>
      <c r="K1008" s="171">
        <f>SUM(K1009:K1028)</f>
        <v>0</v>
      </c>
      <c r="L1008" s="171"/>
      <c r="M1008" s="171">
        <f>SUM(M1009:M1028)</f>
        <v>581.09039999999993</v>
      </c>
      <c r="N1008" s="171"/>
      <c r="O1008" s="171">
        <f>SUM(O1009:O1028)</f>
        <v>0</v>
      </c>
      <c r="P1008" s="171"/>
      <c r="Q1008" s="171">
        <f>SUM(Q1009:Q1028)</f>
        <v>0</v>
      </c>
      <c r="R1008" s="171"/>
      <c r="S1008" s="171"/>
      <c r="T1008" s="172"/>
      <c r="U1008" s="166"/>
      <c r="V1008" s="166">
        <f>SUM(V1009:V1028)</f>
        <v>0</v>
      </c>
      <c r="W1008" s="166"/>
      <c r="X1008" s="166"/>
      <c r="AG1008" t="s">
        <v>182</v>
      </c>
    </row>
    <row r="1009" spans="1:60" outlineLevel="1" x14ac:dyDescent="0.25">
      <c r="A1009" s="177">
        <v>94</v>
      </c>
      <c r="B1009" s="178" t="s">
        <v>1411</v>
      </c>
      <c r="C1009" s="187" t="s">
        <v>1412</v>
      </c>
      <c r="D1009" s="179" t="s">
        <v>255</v>
      </c>
      <c r="E1009" s="180">
        <v>1</v>
      </c>
      <c r="F1009" s="181">
        <v>480</v>
      </c>
      <c r="G1009" s="182">
        <f>ROUND(E1009*F1009,2)</f>
        <v>480</v>
      </c>
      <c r="H1009" s="181"/>
      <c r="I1009" s="182">
        <f>ROUND(E1009*H1009,2)</f>
        <v>0</v>
      </c>
      <c r="J1009" s="181"/>
      <c r="K1009" s="182">
        <f>ROUND(E1009*J1009,2)</f>
        <v>0</v>
      </c>
      <c r="L1009" s="182">
        <v>21</v>
      </c>
      <c r="M1009" s="182">
        <f>G1009*(1+L1009/100)</f>
        <v>580.79999999999995</v>
      </c>
      <c r="N1009" s="182">
        <v>1E-4</v>
      </c>
      <c r="O1009" s="182">
        <f>ROUND(E1009*N1009,2)</f>
        <v>0</v>
      </c>
      <c r="P1009" s="182">
        <v>0</v>
      </c>
      <c r="Q1009" s="182">
        <f>ROUND(E1009*P1009,2)</f>
        <v>0</v>
      </c>
      <c r="R1009" s="182"/>
      <c r="S1009" s="182" t="s">
        <v>277</v>
      </c>
      <c r="T1009" s="183" t="s">
        <v>186</v>
      </c>
      <c r="U1009" s="160">
        <v>0</v>
      </c>
      <c r="V1009" s="160">
        <f>ROUND(E1009*U1009,2)</f>
        <v>0</v>
      </c>
      <c r="W1009" s="160"/>
      <c r="X1009" s="160" t="s">
        <v>239</v>
      </c>
      <c r="Y1009" s="151"/>
      <c r="Z1009" s="151"/>
      <c r="AA1009" s="151"/>
      <c r="AB1009" s="151"/>
      <c r="AC1009" s="151"/>
      <c r="AD1009" s="151"/>
      <c r="AE1009" s="151"/>
      <c r="AF1009" s="151"/>
      <c r="AG1009" s="151" t="s">
        <v>240</v>
      </c>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row>
    <row r="1010" spans="1:60" outlineLevel="1" x14ac:dyDescent="0.25">
      <c r="A1010" s="158"/>
      <c r="B1010" s="159"/>
      <c r="C1010" s="260" t="s">
        <v>1413</v>
      </c>
      <c r="D1010" s="261"/>
      <c r="E1010" s="261"/>
      <c r="F1010" s="261"/>
      <c r="G1010" s="261"/>
      <c r="H1010" s="160"/>
      <c r="I1010" s="160"/>
      <c r="J1010" s="160"/>
      <c r="K1010" s="160"/>
      <c r="L1010" s="160"/>
      <c r="M1010" s="160"/>
      <c r="N1010" s="160"/>
      <c r="O1010" s="160"/>
      <c r="P1010" s="160"/>
      <c r="Q1010" s="160"/>
      <c r="R1010" s="160"/>
      <c r="S1010" s="160"/>
      <c r="T1010" s="160"/>
      <c r="U1010" s="160"/>
      <c r="V1010" s="160"/>
      <c r="W1010" s="160"/>
      <c r="X1010" s="160"/>
      <c r="Y1010" s="151"/>
      <c r="Z1010" s="151"/>
      <c r="AA1010" s="151"/>
      <c r="AB1010" s="151"/>
      <c r="AC1010" s="151"/>
      <c r="AD1010" s="151"/>
      <c r="AE1010" s="151"/>
      <c r="AF1010" s="151"/>
      <c r="AG1010" s="151" t="s">
        <v>190</v>
      </c>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84" t="str">
        <f>C1010</f>
        <v>2.NP - 1.patro, popis prvku a návrh na jeho opravu nebo restaurování viz  D1.1.9 Tabulky kovářských a zámečnických prvků</v>
      </c>
      <c r="BB1010" s="151"/>
      <c r="BC1010" s="151"/>
      <c r="BD1010" s="151"/>
      <c r="BE1010" s="151"/>
      <c r="BF1010" s="151"/>
      <c r="BG1010" s="151"/>
      <c r="BH1010" s="151"/>
    </row>
    <row r="1011" spans="1:60" outlineLevel="1" x14ac:dyDescent="0.25">
      <c r="A1011" s="158"/>
      <c r="B1011" s="159"/>
      <c r="C1011" s="271" t="s">
        <v>313</v>
      </c>
      <c r="D1011" s="272"/>
      <c r="E1011" s="272"/>
      <c r="F1011" s="272"/>
      <c r="G1011" s="272"/>
      <c r="H1011" s="160"/>
      <c r="I1011" s="160"/>
      <c r="J1011" s="160"/>
      <c r="K1011" s="160"/>
      <c r="L1011" s="160"/>
      <c r="M1011" s="160"/>
      <c r="N1011" s="160"/>
      <c r="O1011" s="160"/>
      <c r="P1011" s="160"/>
      <c r="Q1011" s="160"/>
      <c r="R1011" s="160"/>
      <c r="S1011" s="160"/>
      <c r="T1011" s="160"/>
      <c r="U1011" s="160"/>
      <c r="V1011" s="160"/>
      <c r="W1011" s="160"/>
      <c r="X1011" s="160"/>
      <c r="Y1011" s="151"/>
      <c r="Z1011" s="151"/>
      <c r="AA1011" s="151"/>
      <c r="AB1011" s="151"/>
      <c r="AC1011" s="151"/>
      <c r="AD1011" s="151"/>
      <c r="AE1011" s="151"/>
      <c r="AF1011" s="151"/>
      <c r="AG1011" s="151" t="s">
        <v>190</v>
      </c>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row>
    <row r="1012" spans="1:60" outlineLevel="1" x14ac:dyDescent="0.25">
      <c r="A1012" s="158"/>
      <c r="B1012" s="159"/>
      <c r="C1012" s="271" t="s">
        <v>1414</v>
      </c>
      <c r="D1012" s="272"/>
      <c r="E1012" s="272"/>
      <c r="F1012" s="272"/>
      <c r="G1012" s="272"/>
      <c r="H1012" s="160"/>
      <c r="I1012" s="160"/>
      <c r="J1012" s="160"/>
      <c r="K1012" s="160"/>
      <c r="L1012" s="160"/>
      <c r="M1012" s="160"/>
      <c r="N1012" s="160"/>
      <c r="O1012" s="160"/>
      <c r="P1012" s="160"/>
      <c r="Q1012" s="160"/>
      <c r="R1012" s="160"/>
      <c r="S1012" s="160"/>
      <c r="T1012" s="160"/>
      <c r="U1012" s="160"/>
      <c r="V1012" s="160"/>
      <c r="W1012" s="160"/>
      <c r="X1012" s="160"/>
      <c r="Y1012" s="151"/>
      <c r="Z1012" s="151"/>
      <c r="AA1012" s="151"/>
      <c r="AB1012" s="151"/>
      <c r="AC1012" s="151"/>
      <c r="AD1012" s="151"/>
      <c r="AE1012" s="151"/>
      <c r="AF1012" s="151"/>
      <c r="AG1012" s="151" t="s">
        <v>190</v>
      </c>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84" t="str">
        <f>C1012</f>
        <v>2 řady novodobých strojních hřebíků (cca 1 m pod stropem) v omítce, v jižní a v západní stěně místnosti SK_201</v>
      </c>
      <c r="BB1012" s="151"/>
      <c r="BC1012" s="151"/>
      <c r="BD1012" s="151"/>
      <c r="BE1012" s="151"/>
      <c r="BF1012" s="151"/>
      <c r="BG1012" s="151"/>
      <c r="BH1012" s="151"/>
    </row>
    <row r="1013" spans="1:60" outlineLevel="1" x14ac:dyDescent="0.25">
      <c r="A1013" s="158"/>
      <c r="B1013" s="159"/>
      <c r="C1013" s="271" t="s">
        <v>1415</v>
      </c>
      <c r="D1013" s="272"/>
      <c r="E1013" s="272"/>
      <c r="F1013" s="272"/>
      <c r="G1013" s="272"/>
      <c r="H1013" s="160"/>
      <c r="I1013" s="160"/>
      <c r="J1013" s="160"/>
      <c r="K1013" s="160"/>
      <c r="L1013" s="160"/>
      <c r="M1013" s="160"/>
      <c r="N1013" s="160"/>
      <c r="O1013" s="160"/>
      <c r="P1013" s="160"/>
      <c r="Q1013" s="160"/>
      <c r="R1013" s="160"/>
      <c r="S1013" s="160"/>
      <c r="T1013" s="160"/>
      <c r="U1013" s="160"/>
      <c r="V1013" s="160"/>
      <c r="W1013" s="160"/>
      <c r="X1013" s="160"/>
      <c r="Y1013" s="151"/>
      <c r="Z1013" s="151"/>
      <c r="AA1013" s="151"/>
      <c r="AB1013" s="151"/>
      <c r="AC1013" s="151"/>
      <c r="AD1013" s="151"/>
      <c r="AE1013" s="151"/>
      <c r="AF1013" s="151"/>
      <c r="AG1013" s="151" t="s">
        <v>190</v>
      </c>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c r="BG1013" s="151"/>
      <c r="BH1013" s="151"/>
    </row>
    <row r="1014" spans="1:60" outlineLevel="1" x14ac:dyDescent="0.25">
      <c r="A1014" s="158"/>
      <c r="B1014" s="159"/>
      <c r="C1014" s="271" t="s">
        <v>1416</v>
      </c>
      <c r="D1014" s="272"/>
      <c r="E1014" s="272"/>
      <c r="F1014" s="272"/>
      <c r="G1014" s="272"/>
      <c r="H1014" s="160"/>
      <c r="I1014" s="160"/>
      <c r="J1014" s="160"/>
      <c r="K1014" s="160"/>
      <c r="L1014" s="160"/>
      <c r="M1014" s="160"/>
      <c r="N1014" s="160"/>
      <c r="O1014" s="160"/>
      <c r="P1014" s="160"/>
      <c r="Q1014" s="160"/>
      <c r="R1014" s="160"/>
      <c r="S1014" s="160"/>
      <c r="T1014" s="160"/>
      <c r="U1014" s="160"/>
      <c r="V1014" s="160"/>
      <c r="W1014" s="160"/>
      <c r="X1014" s="160"/>
      <c r="Y1014" s="151"/>
      <c r="Z1014" s="151"/>
      <c r="AA1014" s="151"/>
      <c r="AB1014" s="151"/>
      <c r="AC1014" s="151"/>
      <c r="AD1014" s="151"/>
      <c r="AE1014" s="151"/>
      <c r="AF1014" s="151"/>
      <c r="AG1014" s="151" t="s">
        <v>190</v>
      </c>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row>
    <row r="1015" spans="1:60" outlineLevel="1" x14ac:dyDescent="0.25">
      <c r="A1015" s="158"/>
      <c r="B1015" s="159"/>
      <c r="C1015" s="271" t="s">
        <v>315</v>
      </c>
      <c r="D1015" s="272"/>
      <c r="E1015" s="272"/>
      <c r="F1015" s="272"/>
      <c r="G1015" s="272"/>
      <c r="H1015" s="160"/>
      <c r="I1015" s="160"/>
      <c r="J1015" s="160"/>
      <c r="K1015" s="160"/>
      <c r="L1015" s="160"/>
      <c r="M1015" s="160"/>
      <c r="N1015" s="160"/>
      <c r="O1015" s="160"/>
      <c r="P1015" s="160"/>
      <c r="Q1015" s="160"/>
      <c r="R1015" s="160"/>
      <c r="S1015" s="160"/>
      <c r="T1015" s="160"/>
      <c r="U1015" s="160"/>
      <c r="V1015" s="160"/>
      <c r="W1015" s="160"/>
      <c r="X1015" s="160"/>
      <c r="Y1015" s="151"/>
      <c r="Z1015" s="151"/>
      <c r="AA1015" s="151"/>
      <c r="AB1015" s="151"/>
      <c r="AC1015" s="151"/>
      <c r="AD1015" s="151"/>
      <c r="AE1015" s="151"/>
      <c r="AF1015" s="151"/>
      <c r="AG1015" s="151" t="s">
        <v>190</v>
      </c>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row>
    <row r="1016" spans="1:60" outlineLevel="1" x14ac:dyDescent="0.25">
      <c r="A1016" s="158"/>
      <c r="B1016" s="159"/>
      <c r="C1016" s="271" t="s">
        <v>1417</v>
      </c>
      <c r="D1016" s="272"/>
      <c r="E1016" s="272"/>
      <c r="F1016" s="272"/>
      <c r="G1016" s="272"/>
      <c r="H1016" s="160"/>
      <c r="I1016" s="160"/>
      <c r="J1016" s="160"/>
      <c r="K1016" s="160"/>
      <c r="L1016" s="160"/>
      <c r="M1016" s="160"/>
      <c r="N1016" s="160"/>
      <c r="O1016" s="160"/>
      <c r="P1016" s="160"/>
      <c r="Q1016" s="160"/>
      <c r="R1016" s="160"/>
      <c r="S1016" s="160"/>
      <c r="T1016" s="160"/>
      <c r="U1016" s="160"/>
      <c r="V1016" s="160"/>
      <c r="W1016" s="160"/>
      <c r="X1016" s="160"/>
      <c r="Y1016" s="151"/>
      <c r="Z1016" s="151"/>
      <c r="AA1016" s="151"/>
      <c r="AB1016" s="151"/>
      <c r="AC1016" s="151"/>
      <c r="AD1016" s="151"/>
      <c r="AE1016" s="151"/>
      <c r="AF1016" s="151"/>
      <c r="AG1016" s="151" t="s">
        <v>190</v>
      </c>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row>
    <row r="1017" spans="1:60" outlineLevel="1" x14ac:dyDescent="0.25">
      <c r="A1017" s="158"/>
      <c r="B1017" s="159"/>
      <c r="C1017" s="271" t="s">
        <v>317</v>
      </c>
      <c r="D1017" s="272"/>
      <c r="E1017" s="272"/>
      <c r="F1017" s="272"/>
      <c r="G1017" s="272"/>
      <c r="H1017" s="160"/>
      <c r="I1017" s="160"/>
      <c r="J1017" s="160"/>
      <c r="K1017" s="160"/>
      <c r="L1017" s="160"/>
      <c r="M1017" s="160"/>
      <c r="N1017" s="160"/>
      <c r="O1017" s="160"/>
      <c r="P1017" s="160"/>
      <c r="Q1017" s="160"/>
      <c r="R1017" s="160"/>
      <c r="S1017" s="160"/>
      <c r="T1017" s="160"/>
      <c r="U1017" s="160"/>
      <c r="V1017" s="160"/>
      <c r="W1017" s="160"/>
      <c r="X1017" s="160"/>
      <c r="Y1017" s="151"/>
      <c r="Z1017" s="151"/>
      <c r="AA1017" s="151"/>
      <c r="AB1017" s="151"/>
      <c r="AC1017" s="151"/>
      <c r="AD1017" s="151"/>
      <c r="AE1017" s="151"/>
      <c r="AF1017" s="151"/>
      <c r="AG1017" s="151" t="s">
        <v>190</v>
      </c>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row>
    <row r="1018" spans="1:60" ht="21" outlineLevel="1" x14ac:dyDescent="0.25">
      <c r="A1018" s="158"/>
      <c r="B1018" s="159"/>
      <c r="C1018" s="271" t="s">
        <v>318</v>
      </c>
      <c r="D1018" s="272"/>
      <c r="E1018" s="272"/>
      <c r="F1018" s="272"/>
      <c r="G1018" s="272"/>
      <c r="H1018" s="160"/>
      <c r="I1018" s="160"/>
      <c r="J1018" s="160"/>
      <c r="K1018" s="160"/>
      <c r="L1018" s="160"/>
      <c r="M1018" s="160"/>
      <c r="N1018" s="160"/>
      <c r="O1018" s="160"/>
      <c r="P1018" s="160"/>
      <c r="Q1018" s="160"/>
      <c r="R1018" s="160"/>
      <c r="S1018" s="160"/>
      <c r="T1018" s="160"/>
      <c r="U1018" s="160"/>
      <c r="V1018" s="160"/>
      <c r="W1018" s="160"/>
      <c r="X1018" s="160"/>
      <c r="Y1018" s="151"/>
      <c r="Z1018" s="151"/>
      <c r="AA1018" s="151"/>
      <c r="AB1018" s="151"/>
      <c r="AC1018" s="151"/>
      <c r="AD1018" s="151"/>
      <c r="AE1018" s="151"/>
      <c r="AF1018" s="151"/>
      <c r="AG1018" s="151" t="s">
        <v>190</v>
      </c>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84" t="str">
        <f>C1018</f>
        <v>Na místě bez demontáže, opatrné očištění povrchu od povrchové koroze, jinak bez úpravy (s ohledem na charakter interiéru ponechat se všemi stopami stáří).</v>
      </c>
      <c r="BB1018" s="151"/>
      <c r="BC1018" s="151"/>
      <c r="BD1018" s="151"/>
      <c r="BE1018" s="151"/>
      <c r="BF1018" s="151"/>
      <c r="BG1018" s="151"/>
      <c r="BH1018" s="151"/>
    </row>
    <row r="1019" spans="1:60" outlineLevel="1" x14ac:dyDescent="0.25">
      <c r="A1019" s="177">
        <v>95</v>
      </c>
      <c r="B1019" s="178" t="s">
        <v>320</v>
      </c>
      <c r="C1019" s="187" t="s">
        <v>321</v>
      </c>
      <c r="D1019" s="179" t="s">
        <v>299</v>
      </c>
      <c r="E1019" s="180">
        <v>1E-4</v>
      </c>
      <c r="F1019" s="181">
        <v>1585</v>
      </c>
      <c r="G1019" s="182">
        <f>ROUND(E1019*F1019,2)</f>
        <v>0.16</v>
      </c>
      <c r="H1019" s="181"/>
      <c r="I1019" s="182">
        <f>ROUND(E1019*H1019,2)</f>
        <v>0</v>
      </c>
      <c r="J1019" s="181"/>
      <c r="K1019" s="182">
        <f>ROUND(E1019*J1019,2)</f>
        <v>0</v>
      </c>
      <c r="L1019" s="182">
        <v>21</v>
      </c>
      <c r="M1019" s="182">
        <f>G1019*(1+L1019/100)</f>
        <v>0.19359999999999999</v>
      </c>
      <c r="N1019" s="182">
        <v>0</v>
      </c>
      <c r="O1019" s="182">
        <f>ROUND(E1019*N1019,2)</f>
        <v>0</v>
      </c>
      <c r="P1019" s="182">
        <v>0</v>
      </c>
      <c r="Q1019" s="182">
        <f>ROUND(E1019*P1019,2)</f>
        <v>0</v>
      </c>
      <c r="R1019" s="182" t="s">
        <v>322</v>
      </c>
      <c r="S1019" s="182" t="s">
        <v>185</v>
      </c>
      <c r="T1019" s="183" t="s">
        <v>185</v>
      </c>
      <c r="U1019" s="160">
        <v>3.036</v>
      </c>
      <c r="V1019" s="160">
        <f>ROUND(E1019*U1019,2)</f>
        <v>0</v>
      </c>
      <c r="W1019" s="160"/>
      <c r="X1019" s="160" t="s">
        <v>300</v>
      </c>
      <c r="Y1019" s="151"/>
      <c r="Z1019" s="151"/>
      <c r="AA1019" s="151"/>
      <c r="AB1019" s="151"/>
      <c r="AC1019" s="151"/>
      <c r="AD1019" s="151"/>
      <c r="AE1019" s="151"/>
      <c r="AF1019" s="151"/>
      <c r="AG1019" s="151" t="s">
        <v>301</v>
      </c>
      <c r="AH1019" s="151"/>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row>
    <row r="1020" spans="1:60" outlineLevel="1" x14ac:dyDescent="0.25">
      <c r="A1020" s="158"/>
      <c r="B1020" s="159"/>
      <c r="C1020" s="269" t="s">
        <v>323</v>
      </c>
      <c r="D1020" s="270"/>
      <c r="E1020" s="270"/>
      <c r="F1020" s="270"/>
      <c r="G1020" s="270"/>
      <c r="H1020" s="160"/>
      <c r="I1020" s="160"/>
      <c r="J1020" s="160"/>
      <c r="K1020" s="160"/>
      <c r="L1020" s="160"/>
      <c r="M1020" s="160"/>
      <c r="N1020" s="160"/>
      <c r="O1020" s="160"/>
      <c r="P1020" s="160"/>
      <c r="Q1020" s="160"/>
      <c r="R1020" s="160"/>
      <c r="S1020" s="160"/>
      <c r="T1020" s="160"/>
      <c r="U1020" s="160"/>
      <c r="V1020" s="160"/>
      <c r="W1020" s="160"/>
      <c r="X1020" s="160"/>
      <c r="Y1020" s="151"/>
      <c r="Z1020" s="151"/>
      <c r="AA1020" s="151"/>
      <c r="AB1020" s="151"/>
      <c r="AC1020" s="151"/>
      <c r="AD1020" s="151"/>
      <c r="AE1020" s="151"/>
      <c r="AF1020" s="151"/>
      <c r="AG1020" s="151" t="s">
        <v>251</v>
      </c>
      <c r="AH1020" s="151"/>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row>
    <row r="1021" spans="1:60" outlineLevel="1" x14ac:dyDescent="0.25">
      <c r="A1021" s="158"/>
      <c r="B1021" s="159"/>
      <c r="C1021" s="188" t="s">
        <v>303</v>
      </c>
      <c r="D1021" s="164"/>
      <c r="E1021" s="165"/>
      <c r="F1021" s="160"/>
      <c r="G1021" s="160"/>
      <c r="H1021" s="160"/>
      <c r="I1021" s="160"/>
      <c r="J1021" s="160"/>
      <c r="K1021" s="160"/>
      <c r="L1021" s="160"/>
      <c r="M1021" s="160"/>
      <c r="N1021" s="160"/>
      <c r="O1021" s="160"/>
      <c r="P1021" s="160"/>
      <c r="Q1021" s="160"/>
      <c r="R1021" s="160"/>
      <c r="S1021" s="160"/>
      <c r="T1021" s="160"/>
      <c r="U1021" s="160"/>
      <c r="V1021" s="160"/>
      <c r="W1021" s="160"/>
      <c r="X1021" s="160"/>
      <c r="Y1021" s="151"/>
      <c r="Z1021" s="151"/>
      <c r="AA1021" s="151"/>
      <c r="AB1021" s="151"/>
      <c r="AC1021" s="151"/>
      <c r="AD1021" s="151"/>
      <c r="AE1021" s="151"/>
      <c r="AF1021" s="151"/>
      <c r="AG1021" s="151" t="s">
        <v>192</v>
      </c>
      <c r="AH1021" s="151">
        <v>0</v>
      </c>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row>
    <row r="1022" spans="1:60" outlineLevel="1" x14ac:dyDescent="0.25">
      <c r="A1022" s="158"/>
      <c r="B1022" s="159"/>
      <c r="C1022" s="188" t="s">
        <v>1418</v>
      </c>
      <c r="D1022" s="164"/>
      <c r="E1022" s="165"/>
      <c r="F1022" s="160"/>
      <c r="G1022" s="160"/>
      <c r="H1022" s="160"/>
      <c r="I1022" s="160"/>
      <c r="J1022" s="160"/>
      <c r="K1022" s="160"/>
      <c r="L1022" s="160"/>
      <c r="M1022" s="160"/>
      <c r="N1022" s="160"/>
      <c r="O1022" s="160"/>
      <c r="P1022" s="160"/>
      <c r="Q1022" s="160"/>
      <c r="R1022" s="160"/>
      <c r="S1022" s="160"/>
      <c r="T1022" s="160"/>
      <c r="U1022" s="160"/>
      <c r="V1022" s="160"/>
      <c r="W1022" s="160"/>
      <c r="X1022" s="160"/>
      <c r="Y1022" s="151"/>
      <c r="Z1022" s="151"/>
      <c r="AA1022" s="151"/>
      <c r="AB1022" s="151"/>
      <c r="AC1022" s="151"/>
      <c r="AD1022" s="151"/>
      <c r="AE1022" s="151"/>
      <c r="AF1022" s="151"/>
      <c r="AG1022" s="151" t="s">
        <v>192</v>
      </c>
      <c r="AH1022" s="151">
        <v>0</v>
      </c>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51"/>
      <c r="BB1022" s="151"/>
      <c r="BC1022" s="151"/>
      <c r="BD1022" s="151"/>
      <c r="BE1022" s="151"/>
      <c r="BF1022" s="151"/>
      <c r="BG1022" s="151"/>
      <c r="BH1022" s="151"/>
    </row>
    <row r="1023" spans="1:60" outlineLevel="1" x14ac:dyDescent="0.25">
      <c r="A1023" s="158"/>
      <c r="B1023" s="159"/>
      <c r="C1023" s="188" t="s">
        <v>1419</v>
      </c>
      <c r="D1023" s="164"/>
      <c r="E1023" s="165">
        <v>1E-4</v>
      </c>
      <c r="F1023" s="160"/>
      <c r="G1023" s="160"/>
      <c r="H1023" s="160"/>
      <c r="I1023" s="160"/>
      <c r="J1023" s="160"/>
      <c r="K1023" s="160"/>
      <c r="L1023" s="160"/>
      <c r="M1023" s="160"/>
      <c r="N1023" s="160"/>
      <c r="O1023" s="160"/>
      <c r="P1023" s="160"/>
      <c r="Q1023" s="160"/>
      <c r="R1023" s="160"/>
      <c r="S1023" s="160"/>
      <c r="T1023" s="160"/>
      <c r="U1023" s="160"/>
      <c r="V1023" s="160"/>
      <c r="W1023" s="160"/>
      <c r="X1023" s="160"/>
      <c r="Y1023" s="151"/>
      <c r="Z1023" s="151"/>
      <c r="AA1023" s="151"/>
      <c r="AB1023" s="151"/>
      <c r="AC1023" s="151"/>
      <c r="AD1023" s="151"/>
      <c r="AE1023" s="151"/>
      <c r="AF1023" s="151"/>
      <c r="AG1023" s="151" t="s">
        <v>192</v>
      </c>
      <c r="AH1023" s="151">
        <v>0</v>
      </c>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c r="BG1023" s="151"/>
      <c r="BH1023" s="151"/>
    </row>
    <row r="1024" spans="1:60" ht="30.6" outlineLevel="1" x14ac:dyDescent="0.25">
      <c r="A1024" s="177">
        <v>96</v>
      </c>
      <c r="B1024" s="178" t="s">
        <v>326</v>
      </c>
      <c r="C1024" s="187" t="s">
        <v>327</v>
      </c>
      <c r="D1024" s="179" t="s">
        <v>299</v>
      </c>
      <c r="E1024" s="180">
        <v>1E-4</v>
      </c>
      <c r="F1024" s="181">
        <v>787</v>
      </c>
      <c r="G1024" s="182">
        <f>ROUND(E1024*F1024,2)</f>
        <v>0.08</v>
      </c>
      <c r="H1024" s="181"/>
      <c r="I1024" s="182">
        <f>ROUND(E1024*H1024,2)</f>
        <v>0</v>
      </c>
      <c r="J1024" s="181"/>
      <c r="K1024" s="182">
        <f>ROUND(E1024*J1024,2)</f>
        <v>0</v>
      </c>
      <c r="L1024" s="182">
        <v>21</v>
      </c>
      <c r="M1024" s="182">
        <f>G1024*(1+L1024/100)</f>
        <v>9.6799999999999997E-2</v>
      </c>
      <c r="N1024" s="182">
        <v>0</v>
      </c>
      <c r="O1024" s="182">
        <f>ROUND(E1024*N1024,2)</f>
        <v>0</v>
      </c>
      <c r="P1024" s="182">
        <v>0</v>
      </c>
      <c r="Q1024" s="182">
        <f>ROUND(E1024*P1024,2)</f>
        <v>0</v>
      </c>
      <c r="R1024" s="182" t="s">
        <v>322</v>
      </c>
      <c r="S1024" s="182" t="s">
        <v>185</v>
      </c>
      <c r="T1024" s="183" t="s">
        <v>185</v>
      </c>
      <c r="U1024" s="160">
        <v>0.95</v>
      </c>
      <c r="V1024" s="160">
        <f>ROUND(E1024*U1024,2)</f>
        <v>0</v>
      </c>
      <c r="W1024" s="160"/>
      <c r="X1024" s="160" t="s">
        <v>300</v>
      </c>
      <c r="Y1024" s="151"/>
      <c r="Z1024" s="151"/>
      <c r="AA1024" s="151"/>
      <c r="AB1024" s="151"/>
      <c r="AC1024" s="151"/>
      <c r="AD1024" s="151"/>
      <c r="AE1024" s="151"/>
      <c r="AF1024" s="151"/>
      <c r="AG1024" s="151" t="s">
        <v>301</v>
      </c>
      <c r="AH1024" s="151"/>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c r="BG1024" s="151"/>
      <c r="BH1024" s="151"/>
    </row>
    <row r="1025" spans="1:60" outlineLevel="1" x14ac:dyDescent="0.25">
      <c r="A1025" s="158"/>
      <c r="B1025" s="159"/>
      <c r="C1025" s="269" t="s">
        <v>323</v>
      </c>
      <c r="D1025" s="270"/>
      <c r="E1025" s="270"/>
      <c r="F1025" s="270"/>
      <c r="G1025" s="270"/>
      <c r="H1025" s="160"/>
      <c r="I1025" s="160"/>
      <c r="J1025" s="160"/>
      <c r="K1025" s="160"/>
      <c r="L1025" s="160"/>
      <c r="M1025" s="160"/>
      <c r="N1025" s="160"/>
      <c r="O1025" s="160"/>
      <c r="P1025" s="160"/>
      <c r="Q1025" s="160"/>
      <c r="R1025" s="160"/>
      <c r="S1025" s="160"/>
      <c r="T1025" s="160"/>
      <c r="U1025" s="160"/>
      <c r="V1025" s="160"/>
      <c r="W1025" s="160"/>
      <c r="X1025" s="160"/>
      <c r="Y1025" s="151"/>
      <c r="Z1025" s="151"/>
      <c r="AA1025" s="151"/>
      <c r="AB1025" s="151"/>
      <c r="AC1025" s="151"/>
      <c r="AD1025" s="151"/>
      <c r="AE1025" s="151"/>
      <c r="AF1025" s="151"/>
      <c r="AG1025" s="151" t="s">
        <v>251</v>
      </c>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c r="BG1025" s="151"/>
      <c r="BH1025" s="151"/>
    </row>
    <row r="1026" spans="1:60" outlineLevel="1" x14ac:dyDescent="0.25">
      <c r="A1026" s="158"/>
      <c r="B1026" s="159"/>
      <c r="C1026" s="188" t="s">
        <v>303</v>
      </c>
      <c r="D1026" s="164"/>
      <c r="E1026" s="165"/>
      <c r="F1026" s="160"/>
      <c r="G1026" s="160"/>
      <c r="H1026" s="160"/>
      <c r="I1026" s="160"/>
      <c r="J1026" s="160"/>
      <c r="K1026" s="160"/>
      <c r="L1026" s="160"/>
      <c r="M1026" s="160"/>
      <c r="N1026" s="160"/>
      <c r="O1026" s="160"/>
      <c r="P1026" s="160"/>
      <c r="Q1026" s="160"/>
      <c r="R1026" s="160"/>
      <c r="S1026" s="160"/>
      <c r="T1026" s="160"/>
      <c r="U1026" s="160"/>
      <c r="V1026" s="160"/>
      <c r="W1026" s="160"/>
      <c r="X1026" s="160"/>
      <c r="Y1026" s="151"/>
      <c r="Z1026" s="151"/>
      <c r="AA1026" s="151"/>
      <c r="AB1026" s="151"/>
      <c r="AC1026" s="151"/>
      <c r="AD1026" s="151"/>
      <c r="AE1026" s="151"/>
      <c r="AF1026" s="151"/>
      <c r="AG1026" s="151" t="s">
        <v>192</v>
      </c>
      <c r="AH1026" s="151">
        <v>0</v>
      </c>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c r="BG1026" s="151"/>
      <c r="BH1026" s="151"/>
    </row>
    <row r="1027" spans="1:60" outlineLevel="1" x14ac:dyDescent="0.25">
      <c r="A1027" s="158"/>
      <c r="B1027" s="159"/>
      <c r="C1027" s="188" t="s">
        <v>1418</v>
      </c>
      <c r="D1027" s="164"/>
      <c r="E1027" s="165"/>
      <c r="F1027" s="160"/>
      <c r="G1027" s="160"/>
      <c r="H1027" s="160"/>
      <c r="I1027" s="160"/>
      <c r="J1027" s="160"/>
      <c r="K1027" s="160"/>
      <c r="L1027" s="160"/>
      <c r="M1027" s="160"/>
      <c r="N1027" s="160"/>
      <c r="O1027" s="160"/>
      <c r="P1027" s="160"/>
      <c r="Q1027" s="160"/>
      <c r="R1027" s="160"/>
      <c r="S1027" s="160"/>
      <c r="T1027" s="160"/>
      <c r="U1027" s="160"/>
      <c r="V1027" s="160"/>
      <c r="W1027" s="160"/>
      <c r="X1027" s="160"/>
      <c r="Y1027" s="151"/>
      <c r="Z1027" s="151"/>
      <c r="AA1027" s="151"/>
      <c r="AB1027" s="151"/>
      <c r="AC1027" s="151"/>
      <c r="AD1027" s="151"/>
      <c r="AE1027" s="151"/>
      <c r="AF1027" s="151"/>
      <c r="AG1027" s="151" t="s">
        <v>192</v>
      </c>
      <c r="AH1027" s="151">
        <v>0</v>
      </c>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c r="BG1027" s="151"/>
      <c r="BH1027" s="151"/>
    </row>
    <row r="1028" spans="1:60" outlineLevel="1" x14ac:dyDescent="0.25">
      <c r="A1028" s="158"/>
      <c r="B1028" s="159"/>
      <c r="C1028" s="188" t="s">
        <v>1419</v>
      </c>
      <c r="D1028" s="164"/>
      <c r="E1028" s="165">
        <v>1E-4</v>
      </c>
      <c r="F1028" s="160"/>
      <c r="G1028" s="160"/>
      <c r="H1028" s="160"/>
      <c r="I1028" s="160"/>
      <c r="J1028" s="160"/>
      <c r="K1028" s="160"/>
      <c r="L1028" s="160"/>
      <c r="M1028" s="160"/>
      <c r="N1028" s="160"/>
      <c r="O1028" s="160"/>
      <c r="P1028" s="160"/>
      <c r="Q1028" s="160"/>
      <c r="R1028" s="160"/>
      <c r="S1028" s="160"/>
      <c r="T1028" s="160"/>
      <c r="U1028" s="160"/>
      <c r="V1028" s="160"/>
      <c r="W1028" s="160"/>
      <c r="X1028" s="160"/>
      <c r="Y1028" s="151"/>
      <c r="Z1028" s="151"/>
      <c r="AA1028" s="151"/>
      <c r="AB1028" s="151"/>
      <c r="AC1028" s="151"/>
      <c r="AD1028" s="151"/>
      <c r="AE1028" s="151"/>
      <c r="AF1028" s="151"/>
      <c r="AG1028" s="151" t="s">
        <v>192</v>
      </c>
      <c r="AH1028" s="151">
        <v>0</v>
      </c>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51"/>
      <c r="BB1028" s="151"/>
      <c r="BC1028" s="151"/>
      <c r="BD1028" s="151"/>
      <c r="BE1028" s="151"/>
      <c r="BF1028" s="151"/>
      <c r="BG1028" s="151"/>
      <c r="BH1028" s="151"/>
    </row>
    <row r="1029" spans="1:60" x14ac:dyDescent="0.25">
      <c r="A1029" s="154" t="s">
        <v>181</v>
      </c>
      <c r="B1029" s="155" t="s">
        <v>138</v>
      </c>
      <c r="C1029" s="190" t="s">
        <v>139</v>
      </c>
      <c r="D1029" s="173"/>
      <c r="E1029" s="174"/>
      <c r="F1029" s="175"/>
      <c r="G1029" s="175">
        <f>SUMIF(AG1030:AG1181,"&lt;&gt;NOR",G1030:G1181)</f>
        <v>90662.099999999991</v>
      </c>
      <c r="H1029" s="175"/>
      <c r="I1029" s="175">
        <f>SUM(I1030:I1181)</f>
        <v>0</v>
      </c>
      <c r="J1029" s="175"/>
      <c r="K1029" s="175">
        <f>SUM(K1030:K1181)</f>
        <v>0</v>
      </c>
      <c r="L1029" s="175"/>
      <c r="M1029" s="175">
        <f>SUM(M1030:M1181)</f>
        <v>109701.141</v>
      </c>
      <c r="N1029" s="175"/>
      <c r="O1029" s="175">
        <f>SUM(O1030:O1181)</f>
        <v>0.04</v>
      </c>
      <c r="P1029" s="175"/>
      <c r="Q1029" s="175">
        <f>SUM(Q1030:Q1181)</f>
        <v>0</v>
      </c>
      <c r="R1029" s="175"/>
      <c r="S1029" s="175"/>
      <c r="T1029" s="176"/>
      <c r="U1029" s="166"/>
      <c r="V1029" s="166">
        <f>SUM(V1030:V1181)</f>
        <v>0.08</v>
      </c>
      <c r="W1029" s="166"/>
      <c r="X1029" s="166"/>
      <c r="AG1029" t="s">
        <v>182</v>
      </c>
    </row>
    <row r="1030" spans="1:60" outlineLevel="1" x14ac:dyDescent="0.25">
      <c r="A1030" s="158"/>
      <c r="B1030" s="159"/>
      <c r="C1030" s="260" t="s">
        <v>711</v>
      </c>
      <c r="D1030" s="261"/>
      <c r="E1030" s="261"/>
      <c r="F1030" s="261"/>
      <c r="G1030" s="261"/>
      <c r="H1030" s="160"/>
      <c r="I1030" s="160"/>
      <c r="J1030" s="160"/>
      <c r="K1030" s="160"/>
      <c r="L1030" s="160"/>
      <c r="M1030" s="160"/>
      <c r="N1030" s="160"/>
      <c r="O1030" s="160"/>
      <c r="P1030" s="160"/>
      <c r="Q1030" s="160"/>
      <c r="R1030" s="160"/>
      <c r="S1030" s="160"/>
      <c r="T1030" s="160"/>
      <c r="U1030" s="160"/>
      <c r="V1030" s="160"/>
      <c r="W1030" s="160"/>
      <c r="X1030" s="160"/>
      <c r="Y1030" s="151"/>
      <c r="Z1030" s="151"/>
      <c r="AA1030" s="151"/>
      <c r="AB1030" s="151"/>
      <c r="AC1030" s="151"/>
      <c r="AD1030" s="151"/>
      <c r="AE1030" s="151"/>
      <c r="AF1030" s="151"/>
      <c r="AG1030" s="151" t="s">
        <v>190</v>
      </c>
      <c r="AH1030" s="151"/>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row>
    <row r="1031" spans="1:60" ht="21" outlineLevel="1" x14ac:dyDescent="0.25">
      <c r="A1031" s="158"/>
      <c r="B1031" s="159"/>
      <c r="C1031" s="271" t="s">
        <v>843</v>
      </c>
      <c r="D1031" s="272"/>
      <c r="E1031" s="272"/>
      <c r="F1031" s="272"/>
      <c r="G1031" s="272"/>
      <c r="H1031" s="160"/>
      <c r="I1031" s="160"/>
      <c r="J1031" s="160"/>
      <c r="K1031" s="160"/>
      <c r="L1031" s="160"/>
      <c r="M1031" s="160"/>
      <c r="N1031" s="160"/>
      <c r="O1031" s="160"/>
      <c r="P1031" s="160"/>
      <c r="Q1031" s="160"/>
      <c r="R1031" s="160"/>
      <c r="S1031" s="160"/>
      <c r="T1031" s="160"/>
      <c r="U1031" s="160"/>
      <c r="V1031" s="160"/>
      <c r="W1031" s="160"/>
      <c r="X1031" s="160"/>
      <c r="Y1031" s="151"/>
      <c r="Z1031" s="151"/>
      <c r="AA1031" s="151"/>
      <c r="AB1031" s="151"/>
      <c r="AC1031" s="151"/>
      <c r="AD1031" s="151"/>
      <c r="AE1031" s="151"/>
      <c r="AF1031" s="151"/>
      <c r="AG1031" s="151" t="s">
        <v>190</v>
      </c>
      <c r="AH1031" s="151"/>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84" t="str">
        <f>C1031</f>
        <v>- před zahájením restaurátorské opravy budou projektantem, investorem a odpovědnými zástupci (pracovníky) Národního památkového ústavu a Krajského úřadu Karlovarského kraje odsouhlaseny vzorky zpracování a povrchové úpravy.</v>
      </c>
      <c r="BB1031" s="151"/>
      <c r="BC1031" s="151"/>
      <c r="BD1031" s="151"/>
      <c r="BE1031" s="151"/>
      <c r="BF1031" s="151"/>
      <c r="BG1031" s="151"/>
      <c r="BH1031" s="151"/>
    </row>
    <row r="1032" spans="1:60" ht="31.2" outlineLevel="1" x14ac:dyDescent="0.25">
      <c r="A1032" s="158"/>
      <c r="B1032" s="159"/>
      <c r="C1032" s="271" t="s">
        <v>1420</v>
      </c>
      <c r="D1032" s="272"/>
      <c r="E1032" s="272"/>
      <c r="F1032" s="272"/>
      <c r="G1032" s="272"/>
      <c r="H1032" s="160"/>
      <c r="I1032" s="160"/>
      <c r="J1032" s="160"/>
      <c r="K1032" s="160"/>
      <c r="L1032" s="160"/>
      <c r="M1032" s="160"/>
      <c r="N1032" s="160"/>
      <c r="O1032" s="160"/>
      <c r="P1032" s="160"/>
      <c r="Q1032" s="160"/>
      <c r="R1032" s="160"/>
      <c r="S1032" s="160"/>
      <c r="T1032" s="160"/>
      <c r="U1032" s="160"/>
      <c r="V1032" s="160"/>
      <c r="W1032" s="160"/>
      <c r="X1032" s="160"/>
      <c r="Y1032" s="151"/>
      <c r="Z1032" s="151"/>
      <c r="AA1032" s="151"/>
      <c r="AB1032" s="151"/>
      <c r="AC1032" s="151"/>
      <c r="AD1032" s="151"/>
      <c r="AE1032" s="151"/>
      <c r="AF1032" s="151"/>
      <c r="AG1032" s="151" t="s">
        <v>190</v>
      </c>
      <c r="AH1032" s="151"/>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84" t="str">
        <f>C1032</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032" s="151"/>
      <c r="BC1032" s="151"/>
      <c r="BD1032" s="151"/>
      <c r="BE1032" s="151"/>
      <c r="BF1032" s="151"/>
      <c r="BG1032" s="151"/>
      <c r="BH1032" s="151"/>
    </row>
    <row r="1033" spans="1:60" ht="20.399999999999999" outlineLevel="1" x14ac:dyDescent="0.25">
      <c r="A1033" s="177">
        <v>97</v>
      </c>
      <c r="B1033" s="178" t="s">
        <v>1421</v>
      </c>
      <c r="C1033" s="187" t="s">
        <v>1422</v>
      </c>
      <c r="D1033" s="179" t="s">
        <v>255</v>
      </c>
      <c r="E1033" s="180">
        <v>2</v>
      </c>
      <c r="F1033" s="181">
        <v>3000</v>
      </c>
      <c r="G1033" s="182">
        <f>ROUND(E1033*F1033,2)</f>
        <v>6000</v>
      </c>
      <c r="H1033" s="181"/>
      <c r="I1033" s="182">
        <f>ROUND(E1033*H1033,2)</f>
        <v>0</v>
      </c>
      <c r="J1033" s="181"/>
      <c r="K1033" s="182">
        <f>ROUND(E1033*J1033,2)</f>
        <v>0</v>
      </c>
      <c r="L1033" s="182">
        <v>21</v>
      </c>
      <c r="M1033" s="182">
        <f>G1033*(1+L1033/100)</f>
        <v>7260</v>
      </c>
      <c r="N1033" s="182">
        <v>1E-3</v>
      </c>
      <c r="O1033" s="182">
        <f>ROUND(E1033*N1033,2)</f>
        <v>0</v>
      </c>
      <c r="P1033" s="182">
        <v>0</v>
      </c>
      <c r="Q1033" s="182">
        <f>ROUND(E1033*P1033,2)</f>
        <v>0</v>
      </c>
      <c r="R1033" s="182"/>
      <c r="S1033" s="182" t="s">
        <v>277</v>
      </c>
      <c r="T1033" s="183" t="s">
        <v>186</v>
      </c>
      <c r="U1033" s="160">
        <v>0</v>
      </c>
      <c r="V1033" s="160">
        <f>ROUND(E1033*U1033,2)</f>
        <v>0</v>
      </c>
      <c r="W1033" s="160"/>
      <c r="X1033" s="160" t="s">
        <v>310</v>
      </c>
      <c r="Y1033" s="151"/>
      <c r="Z1033" s="151"/>
      <c r="AA1033" s="151"/>
      <c r="AB1033" s="151"/>
      <c r="AC1033" s="151"/>
      <c r="AD1033" s="151"/>
      <c r="AE1033" s="151"/>
      <c r="AF1033" s="151"/>
      <c r="AG1033" s="151" t="s">
        <v>311</v>
      </c>
      <c r="AH1033" s="151"/>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row>
    <row r="1034" spans="1:60" outlineLevel="1" x14ac:dyDescent="0.25">
      <c r="A1034" s="158"/>
      <c r="B1034" s="159"/>
      <c r="C1034" s="260" t="s">
        <v>1423</v>
      </c>
      <c r="D1034" s="261"/>
      <c r="E1034" s="261"/>
      <c r="F1034" s="261"/>
      <c r="G1034" s="261"/>
      <c r="H1034" s="160"/>
      <c r="I1034" s="160"/>
      <c r="J1034" s="160"/>
      <c r="K1034" s="160"/>
      <c r="L1034" s="160"/>
      <c r="M1034" s="160"/>
      <c r="N1034" s="160"/>
      <c r="O1034" s="160"/>
      <c r="P1034" s="160"/>
      <c r="Q1034" s="160"/>
      <c r="R1034" s="160"/>
      <c r="S1034" s="160"/>
      <c r="T1034" s="160"/>
      <c r="U1034" s="160"/>
      <c r="V1034" s="160"/>
      <c r="W1034" s="160"/>
      <c r="X1034" s="160"/>
      <c r="Y1034" s="151"/>
      <c r="Z1034" s="151"/>
      <c r="AA1034" s="151"/>
      <c r="AB1034" s="151"/>
      <c r="AC1034" s="151"/>
      <c r="AD1034" s="151"/>
      <c r="AE1034" s="151"/>
      <c r="AF1034" s="151"/>
      <c r="AG1034" s="151" t="s">
        <v>190</v>
      </c>
      <c r="AH1034" s="151"/>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84" t="str">
        <f>C1034</f>
        <v>2.NP - 1. patro, popis prvku a návrh na jeho opravu nebo restaurování viz D1.1.9 Tabulky kamenických prvků</v>
      </c>
      <c r="BB1034" s="151"/>
      <c r="BC1034" s="151"/>
      <c r="BD1034" s="151"/>
      <c r="BE1034" s="151"/>
      <c r="BF1034" s="151"/>
      <c r="BG1034" s="151"/>
      <c r="BH1034" s="151"/>
    </row>
    <row r="1035" spans="1:60" outlineLevel="1" x14ac:dyDescent="0.25">
      <c r="A1035" s="158"/>
      <c r="B1035" s="159"/>
      <c r="C1035" s="192" t="s">
        <v>204</v>
      </c>
      <c r="D1035" s="161"/>
      <c r="E1035" s="162"/>
      <c r="F1035" s="163"/>
      <c r="G1035" s="163"/>
      <c r="H1035" s="160"/>
      <c r="I1035" s="160"/>
      <c r="J1035" s="160"/>
      <c r="K1035" s="160"/>
      <c r="L1035" s="160"/>
      <c r="M1035" s="160"/>
      <c r="N1035" s="160"/>
      <c r="O1035" s="160"/>
      <c r="P1035" s="160"/>
      <c r="Q1035" s="160"/>
      <c r="R1035" s="160"/>
      <c r="S1035" s="160"/>
      <c r="T1035" s="160"/>
      <c r="U1035" s="160"/>
      <c r="V1035" s="160"/>
      <c r="W1035" s="160"/>
      <c r="X1035" s="160"/>
      <c r="Y1035" s="151"/>
      <c r="Z1035" s="151"/>
      <c r="AA1035" s="151"/>
      <c r="AB1035" s="151"/>
      <c r="AC1035" s="151"/>
      <c r="AD1035" s="151"/>
      <c r="AE1035" s="151"/>
      <c r="AF1035" s="151"/>
      <c r="AG1035" s="151" t="s">
        <v>190</v>
      </c>
      <c r="AH1035" s="151"/>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51"/>
      <c r="BB1035" s="151"/>
      <c r="BC1035" s="151"/>
      <c r="BD1035" s="151"/>
      <c r="BE1035" s="151"/>
      <c r="BF1035" s="151"/>
      <c r="BG1035" s="151"/>
      <c r="BH1035" s="151"/>
    </row>
    <row r="1036" spans="1:60" outlineLevel="1" x14ac:dyDescent="0.25">
      <c r="A1036" s="158"/>
      <c r="B1036" s="159"/>
      <c r="C1036" s="271" t="s">
        <v>1424</v>
      </c>
      <c r="D1036" s="272"/>
      <c r="E1036" s="272"/>
      <c r="F1036" s="272"/>
      <c r="G1036" s="272"/>
      <c r="H1036" s="160"/>
      <c r="I1036" s="160"/>
      <c r="J1036" s="160"/>
      <c r="K1036" s="160"/>
      <c r="L1036" s="160"/>
      <c r="M1036" s="160"/>
      <c r="N1036" s="160"/>
      <c r="O1036" s="160"/>
      <c r="P1036" s="160"/>
      <c r="Q1036" s="160"/>
      <c r="R1036" s="160"/>
      <c r="S1036" s="160"/>
      <c r="T1036" s="160"/>
      <c r="U1036" s="160"/>
      <c r="V1036" s="160"/>
      <c r="W1036" s="160"/>
      <c r="X1036" s="160"/>
      <c r="Y1036" s="151"/>
      <c r="Z1036" s="151"/>
      <c r="AA1036" s="151"/>
      <c r="AB1036" s="151"/>
      <c r="AC1036" s="151"/>
      <c r="AD1036" s="151"/>
      <c r="AE1036" s="151"/>
      <c r="AF1036" s="151"/>
      <c r="AG1036" s="151" t="s">
        <v>190</v>
      </c>
      <c r="AH1036" s="151"/>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84" t="str">
        <f>C1036</f>
        <v>Zazděná kamenná sedátka hranolovitého tvaru s vyžlabenou spodní hranou konzolového přesahu v jižní stěně místnosti SK_201;</v>
      </c>
      <c r="BB1036" s="151"/>
      <c r="BC1036" s="151"/>
      <c r="BD1036" s="151"/>
      <c r="BE1036" s="151"/>
      <c r="BF1036" s="151"/>
      <c r="BG1036" s="151"/>
      <c r="BH1036" s="151"/>
    </row>
    <row r="1037" spans="1:60" outlineLevel="1" x14ac:dyDescent="0.25">
      <c r="A1037" s="158"/>
      <c r="B1037" s="159"/>
      <c r="C1037" s="271" t="s">
        <v>1425</v>
      </c>
      <c r="D1037" s="272"/>
      <c r="E1037" s="272"/>
      <c r="F1037" s="272"/>
      <c r="G1037" s="272"/>
      <c r="H1037" s="160"/>
      <c r="I1037" s="160"/>
      <c r="J1037" s="160"/>
      <c r="K1037" s="160"/>
      <c r="L1037" s="160"/>
      <c r="M1037" s="160"/>
      <c r="N1037" s="160"/>
      <c r="O1037" s="160"/>
      <c r="P1037" s="160"/>
      <c r="Q1037" s="160"/>
      <c r="R1037" s="160"/>
      <c r="S1037" s="160"/>
      <c r="T1037" s="160"/>
      <c r="U1037" s="160"/>
      <c r="V1037" s="160"/>
      <c r="W1037" s="160"/>
      <c r="X1037" s="160"/>
      <c r="Y1037" s="151"/>
      <c r="Z1037" s="151"/>
      <c r="AA1037" s="151"/>
      <c r="AB1037" s="151"/>
      <c r="AC1037" s="151"/>
      <c r="AD1037" s="151"/>
      <c r="AE1037" s="151"/>
      <c r="AF1037" s="151"/>
      <c r="AG1037" s="151" t="s">
        <v>190</v>
      </c>
      <c r="AH1037" s="151"/>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row>
    <row r="1038" spans="1:60" outlineLevel="1" x14ac:dyDescent="0.25">
      <c r="A1038" s="158"/>
      <c r="B1038" s="159"/>
      <c r="C1038" s="271" t="s">
        <v>1426</v>
      </c>
      <c r="D1038" s="272"/>
      <c r="E1038" s="272"/>
      <c r="F1038" s="272"/>
      <c r="G1038" s="272"/>
      <c r="H1038" s="160"/>
      <c r="I1038" s="160"/>
      <c r="J1038" s="160"/>
      <c r="K1038" s="160"/>
      <c r="L1038" s="160"/>
      <c r="M1038" s="160"/>
      <c r="N1038" s="160"/>
      <c r="O1038" s="160"/>
      <c r="P1038" s="160"/>
      <c r="Q1038" s="160"/>
      <c r="R1038" s="160"/>
      <c r="S1038" s="160"/>
      <c r="T1038" s="160"/>
      <c r="U1038" s="160"/>
      <c r="V1038" s="160"/>
      <c r="W1038" s="160"/>
      <c r="X1038" s="160"/>
      <c r="Y1038" s="151"/>
      <c r="Z1038" s="151"/>
      <c r="AA1038" s="151"/>
      <c r="AB1038" s="151"/>
      <c r="AC1038" s="151"/>
      <c r="AD1038" s="151"/>
      <c r="AE1038" s="151"/>
      <c r="AF1038" s="151"/>
      <c r="AG1038" s="151" t="s">
        <v>190</v>
      </c>
      <c r="AH1038" s="151"/>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row>
    <row r="1039" spans="1:60" outlineLevel="1" x14ac:dyDescent="0.25">
      <c r="A1039" s="158"/>
      <c r="B1039" s="159"/>
      <c r="C1039" s="192" t="s">
        <v>204</v>
      </c>
      <c r="D1039" s="161"/>
      <c r="E1039" s="162"/>
      <c r="F1039" s="163"/>
      <c r="G1039" s="163"/>
      <c r="H1039" s="160"/>
      <c r="I1039" s="160"/>
      <c r="J1039" s="160"/>
      <c r="K1039" s="160"/>
      <c r="L1039" s="160"/>
      <c r="M1039" s="160"/>
      <c r="N1039" s="160"/>
      <c r="O1039" s="160"/>
      <c r="P1039" s="160"/>
      <c r="Q1039" s="160"/>
      <c r="R1039" s="160"/>
      <c r="S1039" s="160"/>
      <c r="T1039" s="160"/>
      <c r="U1039" s="160"/>
      <c r="V1039" s="160"/>
      <c r="W1039" s="160"/>
      <c r="X1039" s="160"/>
      <c r="Y1039" s="151"/>
      <c r="Z1039" s="151"/>
      <c r="AA1039" s="151"/>
      <c r="AB1039" s="151"/>
      <c r="AC1039" s="151"/>
      <c r="AD1039" s="151"/>
      <c r="AE1039" s="151"/>
      <c r="AF1039" s="151"/>
      <c r="AG1039" s="151" t="s">
        <v>190</v>
      </c>
      <c r="AH1039" s="151"/>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row>
    <row r="1040" spans="1:60" outlineLevel="1" x14ac:dyDescent="0.25">
      <c r="A1040" s="158"/>
      <c r="B1040" s="159"/>
      <c r="C1040" s="271" t="s">
        <v>313</v>
      </c>
      <c r="D1040" s="272"/>
      <c r="E1040" s="272"/>
      <c r="F1040" s="272"/>
      <c r="G1040" s="272"/>
      <c r="H1040" s="160"/>
      <c r="I1040" s="160"/>
      <c r="J1040" s="160"/>
      <c r="K1040" s="160"/>
      <c r="L1040" s="160"/>
      <c r="M1040" s="160"/>
      <c r="N1040" s="160"/>
      <c r="O1040" s="160"/>
      <c r="P1040" s="160"/>
      <c r="Q1040" s="160"/>
      <c r="R1040" s="160"/>
      <c r="S1040" s="160"/>
      <c r="T1040" s="160"/>
      <c r="U1040" s="160"/>
      <c r="V1040" s="160"/>
      <c r="W1040" s="160"/>
      <c r="X1040" s="160"/>
      <c r="Y1040" s="151"/>
      <c r="Z1040" s="151"/>
      <c r="AA1040" s="151"/>
      <c r="AB1040" s="151"/>
      <c r="AC1040" s="151"/>
      <c r="AD1040" s="151"/>
      <c r="AE1040" s="151"/>
      <c r="AF1040" s="151"/>
      <c r="AG1040" s="151" t="s">
        <v>190</v>
      </c>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row>
    <row r="1041" spans="1:60" ht="41.4" outlineLevel="1" x14ac:dyDescent="0.25">
      <c r="A1041" s="158"/>
      <c r="B1041" s="159"/>
      <c r="C1041" s="271" t="s">
        <v>1427</v>
      </c>
      <c r="D1041" s="272"/>
      <c r="E1041" s="272"/>
      <c r="F1041" s="272"/>
      <c r="G1041" s="272"/>
      <c r="H1041" s="160"/>
      <c r="I1041" s="160"/>
      <c r="J1041" s="160"/>
      <c r="K1041" s="160"/>
      <c r="L1041" s="160"/>
      <c r="M1041" s="160"/>
      <c r="N1041" s="160"/>
      <c r="O1041" s="160"/>
      <c r="P1041" s="160"/>
      <c r="Q1041" s="160"/>
      <c r="R1041" s="160"/>
      <c r="S1041" s="160"/>
      <c r="T1041" s="160"/>
      <c r="U1041" s="160"/>
      <c r="V1041" s="160"/>
      <c r="W1041" s="160"/>
      <c r="X1041" s="160"/>
      <c r="Y1041" s="151"/>
      <c r="Z1041" s="151"/>
      <c r="AA1041" s="151"/>
      <c r="AB1041" s="151"/>
      <c r="AC1041" s="151"/>
      <c r="AD1041" s="151"/>
      <c r="AE1041" s="151"/>
      <c r="AF1041" s="151"/>
      <c r="AG1041" s="151" t="s">
        <v>190</v>
      </c>
      <c r="AH1041" s="151"/>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84" t="str">
        <f>C1041</f>
        <v>Jedná se o dvojici zazděných kamenných sedátek s konkávně vyžlabenými vnitřními stranami. Sedátka jsou do zdi osazeny tak, že nepředstupují před líc zazdívky v jižní stěně místnosti SK_201. Povrch těchto sedátek je kromě prachových depozit pokryt také četnými pozůstatky starších povrchových úprav v podobě zbytků malt, ale také souvislých nátěrů bílé barevnosti. Jinak se na odkrytých částech sedátek objevují jen drobná mechanická poškození.</v>
      </c>
      <c r="BB1041" s="151"/>
      <c r="BC1041" s="151"/>
      <c r="BD1041" s="151"/>
      <c r="BE1041" s="151"/>
      <c r="BF1041" s="151"/>
      <c r="BG1041" s="151"/>
      <c r="BH1041" s="151"/>
    </row>
    <row r="1042" spans="1:60" outlineLevel="1" x14ac:dyDescent="0.25">
      <c r="A1042" s="158"/>
      <c r="B1042" s="159"/>
      <c r="C1042" s="192" t="s">
        <v>204</v>
      </c>
      <c r="D1042" s="161"/>
      <c r="E1042" s="162"/>
      <c r="F1042" s="163"/>
      <c r="G1042" s="163"/>
      <c r="H1042" s="160"/>
      <c r="I1042" s="160"/>
      <c r="J1042" s="160"/>
      <c r="K1042" s="160"/>
      <c r="L1042" s="160"/>
      <c r="M1042" s="160"/>
      <c r="N1042" s="160"/>
      <c r="O1042" s="160"/>
      <c r="P1042" s="160"/>
      <c r="Q1042" s="160"/>
      <c r="R1042" s="160"/>
      <c r="S1042" s="160"/>
      <c r="T1042" s="160"/>
      <c r="U1042" s="160"/>
      <c r="V1042" s="160"/>
      <c r="W1042" s="160"/>
      <c r="X1042" s="160"/>
      <c r="Y1042" s="151"/>
      <c r="Z1042" s="151"/>
      <c r="AA1042" s="151"/>
      <c r="AB1042" s="151"/>
      <c r="AC1042" s="151"/>
      <c r="AD1042" s="151"/>
      <c r="AE1042" s="151"/>
      <c r="AF1042" s="151"/>
      <c r="AG1042" s="151" t="s">
        <v>190</v>
      </c>
      <c r="AH1042" s="151"/>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row>
    <row r="1043" spans="1:60" outlineLevel="1" x14ac:dyDescent="0.25">
      <c r="A1043" s="158"/>
      <c r="B1043" s="159"/>
      <c r="C1043" s="271" t="s">
        <v>1428</v>
      </c>
      <c r="D1043" s="272"/>
      <c r="E1043" s="272"/>
      <c r="F1043" s="272"/>
      <c r="G1043" s="272"/>
      <c r="H1043" s="160"/>
      <c r="I1043" s="160"/>
      <c r="J1043" s="160"/>
      <c r="K1043" s="160"/>
      <c r="L1043" s="160"/>
      <c r="M1043" s="160"/>
      <c r="N1043" s="160"/>
      <c r="O1043" s="160"/>
      <c r="P1043" s="160"/>
      <c r="Q1043" s="160"/>
      <c r="R1043" s="160"/>
      <c r="S1043" s="160"/>
      <c r="T1043" s="160"/>
      <c r="U1043" s="160"/>
      <c r="V1043" s="160"/>
      <c r="W1043" s="160"/>
      <c r="X1043" s="160"/>
      <c r="Y1043" s="151"/>
      <c r="Z1043" s="151"/>
      <c r="AA1043" s="151"/>
      <c r="AB1043" s="151"/>
      <c r="AC1043" s="151"/>
      <c r="AD1043" s="151"/>
      <c r="AE1043" s="151"/>
      <c r="AF1043" s="151"/>
      <c r="AG1043" s="151" t="s">
        <v>190</v>
      </c>
      <c r="AH1043" s="151"/>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row>
    <row r="1044" spans="1:60" outlineLevel="1" x14ac:dyDescent="0.25">
      <c r="A1044" s="158"/>
      <c r="B1044" s="159"/>
      <c r="C1044" s="271" t="s">
        <v>1429</v>
      </c>
      <c r="D1044" s="272"/>
      <c r="E1044" s="272"/>
      <c r="F1044" s="272"/>
      <c r="G1044" s="272"/>
      <c r="H1044" s="160"/>
      <c r="I1044" s="160"/>
      <c r="J1044" s="160"/>
      <c r="K1044" s="160"/>
      <c r="L1044" s="160"/>
      <c r="M1044" s="160"/>
      <c r="N1044" s="160"/>
      <c r="O1044" s="160"/>
      <c r="P1044" s="160"/>
      <c r="Q1044" s="160"/>
      <c r="R1044" s="160"/>
      <c r="S1044" s="160"/>
      <c r="T1044" s="160"/>
      <c r="U1044" s="160"/>
      <c r="V1044" s="160"/>
      <c r="W1044" s="160"/>
      <c r="X1044" s="160"/>
      <c r="Y1044" s="151"/>
      <c r="Z1044" s="151"/>
      <c r="AA1044" s="151"/>
      <c r="AB1044" s="151"/>
      <c r="AC1044" s="151"/>
      <c r="AD1044" s="151"/>
      <c r="AE1044" s="151"/>
      <c r="AF1044" s="151"/>
      <c r="AG1044" s="151" t="s">
        <v>190</v>
      </c>
      <c r="AH1044" s="151"/>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row>
    <row r="1045" spans="1:60" outlineLevel="1" x14ac:dyDescent="0.25">
      <c r="A1045" s="158"/>
      <c r="B1045" s="159"/>
      <c r="C1045" s="192" t="s">
        <v>204</v>
      </c>
      <c r="D1045" s="161"/>
      <c r="E1045" s="162"/>
      <c r="F1045" s="163"/>
      <c r="G1045" s="163"/>
      <c r="H1045" s="160"/>
      <c r="I1045" s="160"/>
      <c r="J1045" s="160"/>
      <c r="K1045" s="160"/>
      <c r="L1045" s="160"/>
      <c r="M1045" s="160"/>
      <c r="N1045" s="160"/>
      <c r="O1045" s="160"/>
      <c r="P1045" s="160"/>
      <c r="Q1045" s="160"/>
      <c r="R1045" s="160"/>
      <c r="S1045" s="160"/>
      <c r="T1045" s="160"/>
      <c r="U1045" s="160"/>
      <c r="V1045" s="160"/>
      <c r="W1045" s="160"/>
      <c r="X1045" s="160"/>
      <c r="Y1045" s="151"/>
      <c r="Z1045" s="151"/>
      <c r="AA1045" s="151"/>
      <c r="AB1045" s="151"/>
      <c r="AC1045" s="151"/>
      <c r="AD1045" s="151"/>
      <c r="AE1045" s="151"/>
      <c r="AF1045" s="151"/>
      <c r="AG1045" s="151" t="s">
        <v>190</v>
      </c>
      <c r="AH1045" s="151"/>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row>
    <row r="1046" spans="1:60" outlineLevel="1" x14ac:dyDescent="0.25">
      <c r="A1046" s="158"/>
      <c r="B1046" s="159"/>
      <c r="C1046" s="271" t="s">
        <v>317</v>
      </c>
      <c r="D1046" s="272"/>
      <c r="E1046" s="272"/>
      <c r="F1046" s="272"/>
      <c r="G1046" s="272"/>
      <c r="H1046" s="160"/>
      <c r="I1046" s="160"/>
      <c r="J1046" s="160"/>
      <c r="K1046" s="160"/>
      <c r="L1046" s="160"/>
      <c r="M1046" s="160"/>
      <c r="N1046" s="160"/>
      <c r="O1046" s="160"/>
      <c r="P1046" s="160"/>
      <c r="Q1046" s="160"/>
      <c r="R1046" s="160"/>
      <c r="S1046" s="160"/>
      <c r="T1046" s="160"/>
      <c r="U1046" s="160"/>
      <c r="V1046" s="160"/>
      <c r="W1046" s="160"/>
      <c r="X1046" s="160"/>
      <c r="Y1046" s="151"/>
      <c r="Z1046" s="151"/>
      <c r="AA1046" s="151"/>
      <c r="AB1046" s="151"/>
      <c r="AC1046" s="151"/>
      <c r="AD1046" s="151"/>
      <c r="AE1046" s="151"/>
      <c r="AF1046" s="151"/>
      <c r="AG1046" s="151" t="s">
        <v>190</v>
      </c>
      <c r="AH1046" s="151"/>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row>
    <row r="1047" spans="1:60" outlineLevel="1" x14ac:dyDescent="0.25">
      <c r="A1047" s="158"/>
      <c r="B1047" s="159"/>
      <c r="C1047" s="271" t="s">
        <v>864</v>
      </c>
      <c r="D1047" s="272"/>
      <c r="E1047" s="272"/>
      <c r="F1047" s="272"/>
      <c r="G1047" s="272"/>
      <c r="H1047" s="160"/>
      <c r="I1047" s="160"/>
      <c r="J1047" s="160"/>
      <c r="K1047" s="160"/>
      <c r="L1047" s="160"/>
      <c r="M1047" s="160"/>
      <c r="N1047" s="160"/>
      <c r="O1047" s="160"/>
      <c r="P1047" s="160"/>
      <c r="Q1047" s="160"/>
      <c r="R1047" s="160"/>
      <c r="S1047" s="160"/>
      <c r="T1047" s="160"/>
      <c r="U1047" s="160"/>
      <c r="V1047" s="160"/>
      <c r="W1047" s="160"/>
      <c r="X1047" s="160"/>
      <c r="Y1047" s="151"/>
      <c r="Z1047" s="151"/>
      <c r="AA1047" s="151"/>
      <c r="AB1047" s="151"/>
      <c r="AC1047" s="151"/>
      <c r="AD1047" s="151"/>
      <c r="AE1047" s="151"/>
      <c r="AF1047" s="151"/>
      <c r="AG1047" s="151" t="s">
        <v>190</v>
      </c>
      <c r="AH1047" s="151"/>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c r="BG1047" s="151"/>
      <c r="BH1047" s="151"/>
    </row>
    <row r="1048" spans="1:60" ht="21" outlineLevel="1" x14ac:dyDescent="0.25">
      <c r="A1048" s="158"/>
      <c r="B1048" s="159"/>
      <c r="C1048" s="271" t="s">
        <v>865</v>
      </c>
      <c r="D1048" s="272"/>
      <c r="E1048" s="272"/>
      <c r="F1048" s="272"/>
      <c r="G1048" s="272"/>
      <c r="H1048" s="160"/>
      <c r="I1048" s="160"/>
      <c r="J1048" s="160"/>
      <c r="K1048" s="160"/>
      <c r="L1048" s="160"/>
      <c r="M1048" s="160"/>
      <c r="N1048" s="160"/>
      <c r="O1048" s="160"/>
      <c r="P1048" s="160"/>
      <c r="Q1048" s="160"/>
      <c r="R1048" s="160"/>
      <c r="S1048" s="160"/>
      <c r="T1048" s="160"/>
      <c r="U1048" s="160"/>
      <c r="V1048" s="160"/>
      <c r="W1048" s="160"/>
      <c r="X1048" s="160"/>
      <c r="Y1048" s="151"/>
      <c r="Z1048" s="151"/>
      <c r="AA1048" s="151"/>
      <c r="AB1048" s="151"/>
      <c r="AC1048" s="151"/>
      <c r="AD1048" s="151"/>
      <c r="AE1048" s="151"/>
      <c r="AF1048" s="151"/>
      <c r="AG1048" s="151" t="s">
        <v>190</v>
      </c>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84" t="str">
        <f>C1048</f>
        <v>- případné lokální zajištění dochovaných povrchových úprav (ve spolupráci s restaurátory s licencí MK ČR pro restaurování figurálních nástěnných maleb; přesný rozsah bude dohodnut před započetím prací)</v>
      </c>
      <c r="BB1048" s="151"/>
      <c r="BC1048" s="151"/>
      <c r="BD1048" s="151"/>
      <c r="BE1048" s="151"/>
      <c r="BF1048" s="151"/>
      <c r="BG1048" s="151"/>
      <c r="BH1048" s="151"/>
    </row>
    <row r="1049" spans="1:60" outlineLevel="1" x14ac:dyDescent="0.25">
      <c r="A1049" s="177">
        <v>98</v>
      </c>
      <c r="B1049" s="178" t="s">
        <v>1430</v>
      </c>
      <c r="C1049" s="187" t="s">
        <v>1431</v>
      </c>
      <c r="D1049" s="179" t="s">
        <v>255</v>
      </c>
      <c r="E1049" s="180">
        <v>1</v>
      </c>
      <c r="F1049" s="181">
        <v>7200</v>
      </c>
      <c r="G1049" s="182">
        <f>ROUND(E1049*F1049,2)</f>
        <v>7200</v>
      </c>
      <c r="H1049" s="181"/>
      <c r="I1049" s="182">
        <f>ROUND(E1049*H1049,2)</f>
        <v>0</v>
      </c>
      <c r="J1049" s="181"/>
      <c r="K1049" s="182">
        <f>ROUND(E1049*J1049,2)</f>
        <v>0</v>
      </c>
      <c r="L1049" s="182">
        <v>21</v>
      </c>
      <c r="M1049" s="182">
        <f>G1049*(1+L1049/100)</f>
        <v>8712</v>
      </c>
      <c r="N1049" s="182">
        <v>5.0000000000000001E-3</v>
      </c>
      <c r="O1049" s="182">
        <f>ROUND(E1049*N1049,2)</f>
        <v>0.01</v>
      </c>
      <c r="P1049" s="182">
        <v>0</v>
      </c>
      <c r="Q1049" s="182">
        <f>ROUND(E1049*P1049,2)</f>
        <v>0</v>
      </c>
      <c r="R1049" s="182"/>
      <c r="S1049" s="182" t="s">
        <v>277</v>
      </c>
      <c r="T1049" s="183" t="s">
        <v>186</v>
      </c>
      <c r="U1049" s="160">
        <v>0</v>
      </c>
      <c r="V1049" s="160">
        <f>ROUND(E1049*U1049,2)</f>
        <v>0</v>
      </c>
      <c r="W1049" s="160"/>
      <c r="X1049" s="160" t="s">
        <v>310</v>
      </c>
      <c r="Y1049" s="151"/>
      <c r="Z1049" s="151"/>
      <c r="AA1049" s="151"/>
      <c r="AB1049" s="151"/>
      <c r="AC1049" s="151"/>
      <c r="AD1049" s="151"/>
      <c r="AE1049" s="151"/>
      <c r="AF1049" s="151"/>
      <c r="AG1049" s="151" t="s">
        <v>311</v>
      </c>
      <c r="AH1049" s="151"/>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c r="BG1049" s="151"/>
      <c r="BH1049" s="151"/>
    </row>
    <row r="1050" spans="1:60" outlineLevel="1" x14ac:dyDescent="0.25">
      <c r="A1050" s="158"/>
      <c r="B1050" s="159"/>
      <c r="C1050" s="260" t="s">
        <v>1423</v>
      </c>
      <c r="D1050" s="261"/>
      <c r="E1050" s="261"/>
      <c r="F1050" s="261"/>
      <c r="G1050" s="261"/>
      <c r="H1050" s="160"/>
      <c r="I1050" s="160"/>
      <c r="J1050" s="160"/>
      <c r="K1050" s="160"/>
      <c r="L1050" s="160"/>
      <c r="M1050" s="160"/>
      <c r="N1050" s="160"/>
      <c r="O1050" s="160"/>
      <c r="P1050" s="160"/>
      <c r="Q1050" s="160"/>
      <c r="R1050" s="160"/>
      <c r="S1050" s="160"/>
      <c r="T1050" s="160"/>
      <c r="U1050" s="160"/>
      <c r="V1050" s="160"/>
      <c r="W1050" s="160"/>
      <c r="X1050" s="160"/>
      <c r="Y1050" s="151"/>
      <c r="Z1050" s="151"/>
      <c r="AA1050" s="151"/>
      <c r="AB1050" s="151"/>
      <c r="AC1050" s="151"/>
      <c r="AD1050" s="151"/>
      <c r="AE1050" s="151"/>
      <c r="AF1050" s="151"/>
      <c r="AG1050" s="151" t="s">
        <v>190</v>
      </c>
      <c r="AH1050" s="151"/>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84" t="str">
        <f>C1050</f>
        <v>2.NP - 1. patro, popis prvku a návrh na jeho opravu nebo restaurování viz D1.1.9 Tabulky kamenických prvků</v>
      </c>
      <c r="BB1050" s="151"/>
      <c r="BC1050" s="151"/>
      <c r="BD1050" s="151"/>
      <c r="BE1050" s="151"/>
      <c r="BF1050" s="151"/>
      <c r="BG1050" s="151"/>
      <c r="BH1050" s="151"/>
    </row>
    <row r="1051" spans="1:60" outlineLevel="1" x14ac:dyDescent="0.25">
      <c r="A1051" s="158"/>
      <c r="B1051" s="159"/>
      <c r="C1051" s="192" t="s">
        <v>204</v>
      </c>
      <c r="D1051" s="161"/>
      <c r="E1051" s="162"/>
      <c r="F1051" s="163"/>
      <c r="G1051" s="163"/>
      <c r="H1051" s="160"/>
      <c r="I1051" s="160"/>
      <c r="J1051" s="160"/>
      <c r="K1051" s="160"/>
      <c r="L1051" s="160"/>
      <c r="M1051" s="160"/>
      <c r="N1051" s="160"/>
      <c r="O1051" s="160"/>
      <c r="P1051" s="160"/>
      <c r="Q1051" s="160"/>
      <c r="R1051" s="160"/>
      <c r="S1051" s="160"/>
      <c r="T1051" s="160"/>
      <c r="U1051" s="160"/>
      <c r="V1051" s="160"/>
      <c r="W1051" s="160"/>
      <c r="X1051" s="160"/>
      <c r="Y1051" s="151"/>
      <c r="Z1051" s="151"/>
      <c r="AA1051" s="151"/>
      <c r="AB1051" s="151"/>
      <c r="AC1051" s="151"/>
      <c r="AD1051" s="151"/>
      <c r="AE1051" s="151"/>
      <c r="AF1051" s="151"/>
      <c r="AG1051" s="151" t="s">
        <v>190</v>
      </c>
      <c r="AH1051" s="151"/>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c r="BG1051" s="151"/>
      <c r="BH1051" s="151"/>
    </row>
    <row r="1052" spans="1:60" outlineLevel="1" x14ac:dyDescent="0.25">
      <c r="A1052" s="158"/>
      <c r="B1052" s="159"/>
      <c r="C1052" s="271" t="s">
        <v>1432</v>
      </c>
      <c r="D1052" s="272"/>
      <c r="E1052" s="272"/>
      <c r="F1052" s="272"/>
      <c r="G1052" s="272"/>
      <c r="H1052" s="160"/>
      <c r="I1052" s="160"/>
      <c r="J1052" s="160"/>
      <c r="K1052" s="160"/>
      <c r="L1052" s="160"/>
      <c r="M1052" s="160"/>
      <c r="N1052" s="160"/>
      <c r="O1052" s="160"/>
      <c r="P1052" s="160"/>
      <c r="Q1052" s="160"/>
      <c r="R1052" s="160"/>
      <c r="S1052" s="160"/>
      <c r="T1052" s="160"/>
      <c r="U1052" s="160"/>
      <c r="V1052" s="160"/>
      <c r="W1052" s="160"/>
      <c r="X1052" s="160"/>
      <c r="Y1052" s="151"/>
      <c r="Z1052" s="151"/>
      <c r="AA1052" s="151"/>
      <c r="AB1052" s="151"/>
      <c r="AC1052" s="151"/>
      <c r="AD1052" s="151"/>
      <c r="AE1052" s="151"/>
      <c r="AF1052" s="151"/>
      <c r="AG1052" s="151" t="s">
        <v>190</v>
      </c>
      <c r="AH1052" s="151"/>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c r="BG1052" s="151"/>
      <c r="BH1052" s="151"/>
    </row>
    <row r="1053" spans="1:60" outlineLevel="1" x14ac:dyDescent="0.25">
      <c r="A1053" s="158"/>
      <c r="B1053" s="159"/>
      <c r="C1053" s="271" t="s">
        <v>1433</v>
      </c>
      <c r="D1053" s="272"/>
      <c r="E1053" s="272"/>
      <c r="F1053" s="272"/>
      <c r="G1053" s="272"/>
      <c r="H1053" s="160"/>
      <c r="I1053" s="160"/>
      <c r="J1053" s="160"/>
      <c r="K1053" s="160"/>
      <c r="L1053" s="160"/>
      <c r="M1053" s="160"/>
      <c r="N1053" s="160"/>
      <c r="O1053" s="160"/>
      <c r="P1053" s="160"/>
      <c r="Q1053" s="160"/>
      <c r="R1053" s="160"/>
      <c r="S1053" s="160"/>
      <c r="T1053" s="160"/>
      <c r="U1053" s="160"/>
      <c r="V1053" s="160"/>
      <c r="W1053" s="160"/>
      <c r="X1053" s="160"/>
      <c r="Y1053" s="151"/>
      <c r="Z1053" s="151"/>
      <c r="AA1053" s="151"/>
      <c r="AB1053" s="151"/>
      <c r="AC1053" s="151"/>
      <c r="AD1053" s="151"/>
      <c r="AE1053" s="151"/>
      <c r="AF1053" s="151"/>
      <c r="AG1053" s="151" t="s">
        <v>190</v>
      </c>
      <c r="AH1053" s="151"/>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c r="BG1053" s="151"/>
      <c r="BH1053" s="151"/>
    </row>
    <row r="1054" spans="1:60" outlineLevel="1" x14ac:dyDescent="0.25">
      <c r="A1054" s="158"/>
      <c r="B1054" s="159"/>
      <c r="C1054" s="192" t="s">
        <v>204</v>
      </c>
      <c r="D1054" s="161"/>
      <c r="E1054" s="162"/>
      <c r="F1054" s="163"/>
      <c r="G1054" s="163"/>
      <c r="H1054" s="160"/>
      <c r="I1054" s="160"/>
      <c r="J1054" s="160"/>
      <c r="K1054" s="160"/>
      <c r="L1054" s="160"/>
      <c r="M1054" s="160"/>
      <c r="N1054" s="160"/>
      <c r="O1054" s="160"/>
      <c r="P1054" s="160"/>
      <c r="Q1054" s="160"/>
      <c r="R1054" s="160"/>
      <c r="S1054" s="160"/>
      <c r="T1054" s="160"/>
      <c r="U1054" s="160"/>
      <c r="V1054" s="160"/>
      <c r="W1054" s="160"/>
      <c r="X1054" s="160"/>
      <c r="Y1054" s="151"/>
      <c r="Z1054" s="151"/>
      <c r="AA1054" s="151"/>
      <c r="AB1054" s="151"/>
      <c r="AC1054" s="151"/>
      <c r="AD1054" s="151"/>
      <c r="AE1054" s="151"/>
      <c r="AF1054" s="151"/>
      <c r="AG1054" s="151" t="s">
        <v>190</v>
      </c>
      <c r="AH1054" s="151"/>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row>
    <row r="1055" spans="1:60" outlineLevel="1" x14ac:dyDescent="0.25">
      <c r="A1055" s="158"/>
      <c r="B1055" s="159"/>
      <c r="C1055" s="271" t="s">
        <v>313</v>
      </c>
      <c r="D1055" s="272"/>
      <c r="E1055" s="272"/>
      <c r="F1055" s="272"/>
      <c r="G1055" s="272"/>
      <c r="H1055" s="160"/>
      <c r="I1055" s="160"/>
      <c r="J1055" s="160"/>
      <c r="K1055" s="160"/>
      <c r="L1055" s="160"/>
      <c r="M1055" s="160"/>
      <c r="N1055" s="160"/>
      <c r="O1055" s="160"/>
      <c r="P1055" s="160"/>
      <c r="Q1055" s="160"/>
      <c r="R1055" s="160"/>
      <c r="S1055" s="160"/>
      <c r="T1055" s="160"/>
      <c r="U1055" s="160"/>
      <c r="V1055" s="160"/>
      <c r="W1055" s="160"/>
      <c r="X1055" s="160"/>
      <c r="Y1055" s="151"/>
      <c r="Z1055" s="151"/>
      <c r="AA1055" s="151"/>
      <c r="AB1055" s="151"/>
      <c r="AC1055" s="151"/>
      <c r="AD1055" s="151"/>
      <c r="AE1055" s="151"/>
      <c r="AF1055" s="151"/>
      <c r="AG1055" s="151" t="s">
        <v>190</v>
      </c>
      <c r="AH1055" s="151"/>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row>
    <row r="1056" spans="1:60" ht="21" outlineLevel="1" x14ac:dyDescent="0.25">
      <c r="A1056" s="158"/>
      <c r="B1056" s="159"/>
      <c r="C1056" s="271" t="s">
        <v>1434</v>
      </c>
      <c r="D1056" s="272"/>
      <c r="E1056" s="272"/>
      <c r="F1056" s="272"/>
      <c r="G1056" s="272"/>
      <c r="H1056" s="160"/>
      <c r="I1056" s="160"/>
      <c r="J1056" s="160"/>
      <c r="K1056" s="160"/>
      <c r="L1056" s="160"/>
      <c r="M1056" s="160"/>
      <c r="N1056" s="160"/>
      <c r="O1056" s="160"/>
      <c r="P1056" s="160"/>
      <c r="Q1056" s="160"/>
      <c r="R1056" s="160"/>
      <c r="S1056" s="160"/>
      <c r="T1056" s="160"/>
      <c r="U1056" s="160"/>
      <c r="V1056" s="160"/>
      <c r="W1056" s="160"/>
      <c r="X1056" s="160"/>
      <c r="Y1056" s="151"/>
      <c r="Z1056" s="151"/>
      <c r="AA1056" s="151"/>
      <c r="AB1056" s="151"/>
      <c r="AC1056" s="151"/>
      <c r="AD1056" s="151"/>
      <c r="AE1056" s="151"/>
      <c r="AF1056" s="151"/>
      <c r="AG1056" s="151" t="s">
        <v>190</v>
      </c>
      <c r="AH1056" s="151"/>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84" t="str">
        <f>C1056</f>
        <v>Jedná se o čtyřdílné obdélné okenní ostění s vnitřním křížem, typické pro období pozdní gotiky. Na své rubové straně obrácené do interiéru je ostění hladké, pouze s drážkami pro osazení okenních křídel. Povrch ostění pokrývají tenké vrstvičky omítek a nátěrů přetažené z okolních zdí.</v>
      </c>
      <c r="BB1056" s="151"/>
      <c r="BC1056" s="151"/>
      <c r="BD1056" s="151"/>
      <c r="BE1056" s="151"/>
      <c r="BF1056" s="151"/>
      <c r="BG1056" s="151"/>
      <c r="BH1056" s="151"/>
    </row>
    <row r="1057" spans="1:60" ht="21" outlineLevel="1" x14ac:dyDescent="0.25">
      <c r="A1057" s="158"/>
      <c r="B1057" s="159"/>
      <c r="C1057" s="271" t="s">
        <v>1435</v>
      </c>
      <c r="D1057" s="272"/>
      <c r="E1057" s="272"/>
      <c r="F1057" s="272"/>
      <c r="G1057" s="272"/>
      <c r="H1057" s="160"/>
      <c r="I1057" s="160"/>
      <c r="J1057" s="160"/>
      <c r="K1057" s="160"/>
      <c r="L1057" s="160"/>
      <c r="M1057" s="160"/>
      <c r="N1057" s="160"/>
      <c r="O1057" s="160"/>
      <c r="P1057" s="160"/>
      <c r="Q1057" s="160"/>
      <c r="R1057" s="160"/>
      <c r="S1057" s="160"/>
      <c r="T1057" s="160"/>
      <c r="U1057" s="160"/>
      <c r="V1057" s="160"/>
      <c r="W1057" s="160"/>
      <c r="X1057" s="160"/>
      <c r="Y1057" s="151"/>
      <c r="Z1057" s="151"/>
      <c r="AA1057" s="151"/>
      <c r="AB1057" s="151"/>
      <c r="AC1057" s="151"/>
      <c r="AD1057" s="151"/>
      <c r="AE1057" s="151"/>
      <c r="AF1057" s="151"/>
      <c r="AG1057" s="151" t="s">
        <v>190</v>
      </c>
      <c r="AH1057" s="151"/>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84" t="str">
        <f>C1057</f>
        <v>Na povrchu ostění se nacházejí prachové nečistoty. Na dolní části ostění jsou zapité hlouběji do struktury kamene. Mezi jednotlivými díly ostění jsou na vnitřní straně otevřené spáry. Lokálně se objevují drobná mechanická poškození.</v>
      </c>
      <c r="BB1057" s="151"/>
      <c r="BC1057" s="151"/>
      <c r="BD1057" s="151"/>
      <c r="BE1057" s="151"/>
      <c r="BF1057" s="151"/>
      <c r="BG1057" s="151"/>
      <c r="BH1057" s="151"/>
    </row>
    <row r="1058" spans="1:60" outlineLevel="1" x14ac:dyDescent="0.25">
      <c r="A1058" s="158"/>
      <c r="B1058" s="159"/>
      <c r="C1058" s="192" t="s">
        <v>204</v>
      </c>
      <c r="D1058" s="161"/>
      <c r="E1058" s="162"/>
      <c r="F1058" s="163"/>
      <c r="G1058" s="163"/>
      <c r="H1058" s="160"/>
      <c r="I1058" s="160"/>
      <c r="J1058" s="160"/>
      <c r="K1058" s="160"/>
      <c r="L1058" s="160"/>
      <c r="M1058" s="160"/>
      <c r="N1058" s="160"/>
      <c r="O1058" s="160"/>
      <c r="P1058" s="160"/>
      <c r="Q1058" s="160"/>
      <c r="R1058" s="160"/>
      <c r="S1058" s="160"/>
      <c r="T1058" s="160"/>
      <c r="U1058" s="160"/>
      <c r="V1058" s="160"/>
      <c r="W1058" s="160"/>
      <c r="X1058" s="160"/>
      <c r="Y1058" s="151"/>
      <c r="Z1058" s="151"/>
      <c r="AA1058" s="151"/>
      <c r="AB1058" s="151"/>
      <c r="AC1058" s="151"/>
      <c r="AD1058" s="151"/>
      <c r="AE1058" s="151"/>
      <c r="AF1058" s="151"/>
      <c r="AG1058" s="151" t="s">
        <v>190</v>
      </c>
      <c r="AH1058" s="151"/>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row>
    <row r="1059" spans="1:60" outlineLevel="1" x14ac:dyDescent="0.25">
      <c r="A1059" s="158"/>
      <c r="B1059" s="159"/>
      <c r="C1059" s="271" t="s">
        <v>1428</v>
      </c>
      <c r="D1059" s="272"/>
      <c r="E1059" s="272"/>
      <c r="F1059" s="272"/>
      <c r="G1059" s="272"/>
      <c r="H1059" s="160"/>
      <c r="I1059" s="160"/>
      <c r="J1059" s="160"/>
      <c r="K1059" s="160"/>
      <c r="L1059" s="160"/>
      <c r="M1059" s="160"/>
      <c r="N1059" s="160"/>
      <c r="O1059" s="160"/>
      <c r="P1059" s="160"/>
      <c r="Q1059" s="160"/>
      <c r="R1059" s="160"/>
      <c r="S1059" s="160"/>
      <c r="T1059" s="160"/>
      <c r="U1059" s="160"/>
      <c r="V1059" s="160"/>
      <c r="W1059" s="160"/>
      <c r="X1059" s="160"/>
      <c r="Y1059" s="151"/>
      <c r="Z1059" s="151"/>
      <c r="AA1059" s="151"/>
      <c r="AB1059" s="151"/>
      <c r="AC1059" s="151"/>
      <c r="AD1059" s="151"/>
      <c r="AE1059" s="151"/>
      <c r="AF1059" s="151"/>
      <c r="AG1059" s="151" t="s">
        <v>190</v>
      </c>
      <c r="AH1059" s="151"/>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row>
    <row r="1060" spans="1:60" outlineLevel="1" x14ac:dyDescent="0.25">
      <c r="A1060" s="158"/>
      <c r="B1060" s="159"/>
      <c r="C1060" s="271" t="s">
        <v>1429</v>
      </c>
      <c r="D1060" s="272"/>
      <c r="E1060" s="272"/>
      <c r="F1060" s="272"/>
      <c r="G1060" s="272"/>
      <c r="H1060" s="160"/>
      <c r="I1060" s="160"/>
      <c r="J1060" s="160"/>
      <c r="K1060" s="160"/>
      <c r="L1060" s="160"/>
      <c r="M1060" s="160"/>
      <c r="N1060" s="160"/>
      <c r="O1060" s="160"/>
      <c r="P1060" s="160"/>
      <c r="Q1060" s="160"/>
      <c r="R1060" s="160"/>
      <c r="S1060" s="160"/>
      <c r="T1060" s="160"/>
      <c r="U1060" s="160"/>
      <c r="V1060" s="160"/>
      <c r="W1060" s="160"/>
      <c r="X1060" s="160"/>
      <c r="Y1060" s="151"/>
      <c r="Z1060" s="151"/>
      <c r="AA1060" s="151"/>
      <c r="AB1060" s="151"/>
      <c r="AC1060" s="151"/>
      <c r="AD1060" s="151"/>
      <c r="AE1060" s="151"/>
      <c r="AF1060" s="151"/>
      <c r="AG1060" s="151" t="s">
        <v>190</v>
      </c>
      <c r="AH1060" s="151"/>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row>
    <row r="1061" spans="1:60" outlineLevel="1" x14ac:dyDescent="0.25">
      <c r="A1061" s="158"/>
      <c r="B1061" s="159"/>
      <c r="C1061" s="192" t="s">
        <v>204</v>
      </c>
      <c r="D1061" s="161"/>
      <c r="E1061" s="162"/>
      <c r="F1061" s="163"/>
      <c r="G1061" s="163"/>
      <c r="H1061" s="160"/>
      <c r="I1061" s="160"/>
      <c r="J1061" s="160"/>
      <c r="K1061" s="160"/>
      <c r="L1061" s="160"/>
      <c r="M1061" s="160"/>
      <c r="N1061" s="160"/>
      <c r="O1061" s="160"/>
      <c r="P1061" s="160"/>
      <c r="Q1061" s="160"/>
      <c r="R1061" s="160"/>
      <c r="S1061" s="160"/>
      <c r="T1061" s="160"/>
      <c r="U1061" s="160"/>
      <c r="V1061" s="160"/>
      <c r="W1061" s="160"/>
      <c r="X1061" s="160"/>
      <c r="Y1061" s="151"/>
      <c r="Z1061" s="151"/>
      <c r="AA1061" s="151"/>
      <c r="AB1061" s="151"/>
      <c r="AC1061" s="151"/>
      <c r="AD1061" s="151"/>
      <c r="AE1061" s="151"/>
      <c r="AF1061" s="151"/>
      <c r="AG1061" s="151" t="s">
        <v>190</v>
      </c>
      <c r="AH1061" s="151"/>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row>
    <row r="1062" spans="1:60" outlineLevel="1" x14ac:dyDescent="0.25">
      <c r="A1062" s="158"/>
      <c r="B1062" s="159"/>
      <c r="C1062" s="271" t="s">
        <v>317</v>
      </c>
      <c r="D1062" s="272"/>
      <c r="E1062" s="272"/>
      <c r="F1062" s="272"/>
      <c r="G1062" s="272"/>
      <c r="H1062" s="160"/>
      <c r="I1062" s="160"/>
      <c r="J1062" s="160"/>
      <c r="K1062" s="160"/>
      <c r="L1062" s="160"/>
      <c r="M1062" s="160"/>
      <c r="N1062" s="160"/>
      <c r="O1062" s="160"/>
      <c r="P1062" s="160"/>
      <c r="Q1062" s="160"/>
      <c r="R1062" s="160"/>
      <c r="S1062" s="160"/>
      <c r="T1062" s="160"/>
      <c r="U1062" s="160"/>
      <c r="V1062" s="160"/>
      <c r="W1062" s="160"/>
      <c r="X1062" s="160"/>
      <c r="Y1062" s="151"/>
      <c r="Z1062" s="151"/>
      <c r="AA1062" s="151"/>
      <c r="AB1062" s="151"/>
      <c r="AC1062" s="151"/>
      <c r="AD1062" s="151"/>
      <c r="AE1062" s="151"/>
      <c r="AF1062" s="151"/>
      <c r="AG1062" s="151" t="s">
        <v>190</v>
      </c>
      <c r="AH1062" s="151"/>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c r="BG1062" s="151"/>
      <c r="BH1062" s="151"/>
    </row>
    <row r="1063" spans="1:60" outlineLevel="1" x14ac:dyDescent="0.25">
      <c r="A1063" s="158"/>
      <c r="B1063" s="159"/>
      <c r="C1063" s="271" t="s">
        <v>864</v>
      </c>
      <c r="D1063" s="272"/>
      <c r="E1063" s="272"/>
      <c r="F1063" s="272"/>
      <c r="G1063" s="272"/>
      <c r="H1063" s="160"/>
      <c r="I1063" s="160"/>
      <c r="J1063" s="160"/>
      <c r="K1063" s="160"/>
      <c r="L1063" s="160"/>
      <c r="M1063" s="160"/>
      <c r="N1063" s="160"/>
      <c r="O1063" s="160"/>
      <c r="P1063" s="160"/>
      <c r="Q1063" s="160"/>
      <c r="R1063" s="160"/>
      <c r="S1063" s="160"/>
      <c r="T1063" s="160"/>
      <c r="U1063" s="160"/>
      <c r="V1063" s="160"/>
      <c r="W1063" s="160"/>
      <c r="X1063" s="160"/>
      <c r="Y1063" s="151"/>
      <c r="Z1063" s="151"/>
      <c r="AA1063" s="151"/>
      <c r="AB1063" s="151"/>
      <c r="AC1063" s="151"/>
      <c r="AD1063" s="151"/>
      <c r="AE1063" s="151"/>
      <c r="AF1063" s="151"/>
      <c r="AG1063" s="151" t="s">
        <v>190</v>
      </c>
      <c r="AH1063" s="151"/>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c r="BG1063" s="151"/>
      <c r="BH1063" s="151"/>
    </row>
    <row r="1064" spans="1:60" ht="21" outlineLevel="1" x14ac:dyDescent="0.25">
      <c r="A1064" s="158"/>
      <c r="B1064" s="159"/>
      <c r="C1064" s="271" t="s">
        <v>865</v>
      </c>
      <c r="D1064" s="272"/>
      <c r="E1064" s="272"/>
      <c r="F1064" s="272"/>
      <c r="G1064" s="272"/>
      <c r="H1064" s="160"/>
      <c r="I1064" s="160"/>
      <c r="J1064" s="160"/>
      <c r="K1064" s="160"/>
      <c r="L1064" s="160"/>
      <c r="M1064" s="160"/>
      <c r="N1064" s="160"/>
      <c r="O1064" s="160"/>
      <c r="P1064" s="160"/>
      <c r="Q1064" s="160"/>
      <c r="R1064" s="160"/>
      <c r="S1064" s="160"/>
      <c r="T1064" s="160"/>
      <c r="U1064" s="160"/>
      <c r="V1064" s="160"/>
      <c r="W1064" s="160"/>
      <c r="X1064" s="160"/>
      <c r="Y1064" s="151"/>
      <c r="Z1064" s="151"/>
      <c r="AA1064" s="151"/>
      <c r="AB1064" s="151"/>
      <c r="AC1064" s="151"/>
      <c r="AD1064" s="151"/>
      <c r="AE1064" s="151"/>
      <c r="AF1064" s="151"/>
      <c r="AG1064" s="151" t="s">
        <v>190</v>
      </c>
      <c r="AH1064" s="151"/>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84" t="str">
        <f>C1064</f>
        <v>- případné lokální zajištění dochovaných povrchových úprav (ve spolupráci s restaurátory s licencí MK ČR pro restaurování figurálních nástěnných maleb; přesný rozsah bude dohodnut před započetím prací)</v>
      </c>
      <c r="BB1064" s="151"/>
      <c r="BC1064" s="151"/>
      <c r="BD1064" s="151"/>
      <c r="BE1064" s="151"/>
      <c r="BF1064" s="151"/>
      <c r="BG1064" s="151"/>
      <c r="BH1064" s="151"/>
    </row>
    <row r="1065" spans="1:60" outlineLevel="1" x14ac:dyDescent="0.25">
      <c r="A1065" s="177">
        <v>99</v>
      </c>
      <c r="B1065" s="178" t="s">
        <v>1436</v>
      </c>
      <c r="C1065" s="187" t="s">
        <v>1437</v>
      </c>
      <c r="D1065" s="179" t="s">
        <v>255</v>
      </c>
      <c r="E1065" s="180">
        <v>1</v>
      </c>
      <c r="F1065" s="181">
        <v>7200</v>
      </c>
      <c r="G1065" s="182">
        <f>ROUND(E1065*F1065,2)</f>
        <v>7200</v>
      </c>
      <c r="H1065" s="181"/>
      <c r="I1065" s="182">
        <f>ROUND(E1065*H1065,2)</f>
        <v>0</v>
      </c>
      <c r="J1065" s="181"/>
      <c r="K1065" s="182">
        <f>ROUND(E1065*J1065,2)</f>
        <v>0</v>
      </c>
      <c r="L1065" s="182">
        <v>21</v>
      </c>
      <c r="M1065" s="182">
        <f>G1065*(1+L1065/100)</f>
        <v>8712</v>
      </c>
      <c r="N1065" s="182">
        <v>0</v>
      </c>
      <c r="O1065" s="182">
        <f>ROUND(E1065*N1065,2)</f>
        <v>0</v>
      </c>
      <c r="P1065" s="182">
        <v>0</v>
      </c>
      <c r="Q1065" s="182">
        <f>ROUND(E1065*P1065,2)</f>
        <v>0</v>
      </c>
      <c r="R1065" s="182"/>
      <c r="S1065" s="182" t="s">
        <v>277</v>
      </c>
      <c r="T1065" s="183" t="s">
        <v>186</v>
      </c>
      <c r="U1065" s="160">
        <v>0</v>
      </c>
      <c r="V1065" s="160">
        <f>ROUND(E1065*U1065,2)</f>
        <v>0</v>
      </c>
      <c r="W1065" s="160"/>
      <c r="X1065" s="160" t="s">
        <v>310</v>
      </c>
      <c r="Y1065" s="151"/>
      <c r="Z1065" s="151"/>
      <c r="AA1065" s="151"/>
      <c r="AB1065" s="151"/>
      <c r="AC1065" s="151"/>
      <c r="AD1065" s="151"/>
      <c r="AE1065" s="151"/>
      <c r="AF1065" s="151"/>
      <c r="AG1065" s="151" t="s">
        <v>311</v>
      </c>
      <c r="AH1065" s="151"/>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row>
    <row r="1066" spans="1:60" outlineLevel="1" x14ac:dyDescent="0.25">
      <c r="A1066" s="158"/>
      <c r="B1066" s="159"/>
      <c r="C1066" s="260" t="s">
        <v>1423</v>
      </c>
      <c r="D1066" s="261"/>
      <c r="E1066" s="261"/>
      <c r="F1066" s="261"/>
      <c r="G1066" s="261"/>
      <c r="H1066" s="160"/>
      <c r="I1066" s="160"/>
      <c r="J1066" s="160"/>
      <c r="K1066" s="160"/>
      <c r="L1066" s="160"/>
      <c r="M1066" s="160"/>
      <c r="N1066" s="160"/>
      <c r="O1066" s="160"/>
      <c r="P1066" s="160"/>
      <c r="Q1066" s="160"/>
      <c r="R1066" s="160"/>
      <c r="S1066" s="160"/>
      <c r="T1066" s="160"/>
      <c r="U1066" s="160"/>
      <c r="V1066" s="160"/>
      <c r="W1066" s="160"/>
      <c r="X1066" s="160"/>
      <c r="Y1066" s="151"/>
      <c r="Z1066" s="151"/>
      <c r="AA1066" s="151"/>
      <c r="AB1066" s="151"/>
      <c r="AC1066" s="151"/>
      <c r="AD1066" s="151"/>
      <c r="AE1066" s="151"/>
      <c r="AF1066" s="151"/>
      <c r="AG1066" s="151" t="s">
        <v>190</v>
      </c>
      <c r="AH1066" s="151"/>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84" t="str">
        <f>C1066</f>
        <v>2.NP - 1. patro, popis prvku a návrh na jeho opravu nebo restaurování viz D1.1.9 Tabulky kamenických prvků</v>
      </c>
      <c r="BB1066" s="151"/>
      <c r="BC1066" s="151"/>
      <c r="BD1066" s="151"/>
      <c r="BE1066" s="151"/>
      <c r="BF1066" s="151"/>
      <c r="BG1066" s="151"/>
      <c r="BH1066" s="151"/>
    </row>
    <row r="1067" spans="1:60" outlineLevel="1" x14ac:dyDescent="0.25">
      <c r="A1067" s="158"/>
      <c r="B1067" s="159"/>
      <c r="C1067" s="192" t="s">
        <v>204</v>
      </c>
      <c r="D1067" s="161"/>
      <c r="E1067" s="162"/>
      <c r="F1067" s="163"/>
      <c r="G1067" s="163"/>
      <c r="H1067" s="160"/>
      <c r="I1067" s="160"/>
      <c r="J1067" s="160"/>
      <c r="K1067" s="160"/>
      <c r="L1067" s="160"/>
      <c r="M1067" s="160"/>
      <c r="N1067" s="160"/>
      <c r="O1067" s="160"/>
      <c r="P1067" s="160"/>
      <c r="Q1067" s="160"/>
      <c r="R1067" s="160"/>
      <c r="S1067" s="160"/>
      <c r="T1067" s="160"/>
      <c r="U1067" s="160"/>
      <c r="V1067" s="160"/>
      <c r="W1067" s="160"/>
      <c r="X1067" s="160"/>
      <c r="Y1067" s="151"/>
      <c r="Z1067" s="151"/>
      <c r="AA1067" s="151"/>
      <c r="AB1067" s="151"/>
      <c r="AC1067" s="151"/>
      <c r="AD1067" s="151"/>
      <c r="AE1067" s="151"/>
      <c r="AF1067" s="151"/>
      <c r="AG1067" s="151" t="s">
        <v>190</v>
      </c>
      <c r="AH1067" s="151"/>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row>
    <row r="1068" spans="1:60" outlineLevel="1" x14ac:dyDescent="0.25">
      <c r="A1068" s="158"/>
      <c r="B1068" s="159"/>
      <c r="C1068" s="271" t="s">
        <v>1438</v>
      </c>
      <c r="D1068" s="272"/>
      <c r="E1068" s="272"/>
      <c r="F1068" s="272"/>
      <c r="G1068" s="272"/>
      <c r="H1068" s="160"/>
      <c r="I1068" s="160"/>
      <c r="J1068" s="160"/>
      <c r="K1068" s="160"/>
      <c r="L1068" s="160"/>
      <c r="M1068" s="160"/>
      <c r="N1068" s="160"/>
      <c r="O1068" s="160"/>
      <c r="P1068" s="160"/>
      <c r="Q1068" s="160"/>
      <c r="R1068" s="160"/>
      <c r="S1068" s="160"/>
      <c r="T1068" s="160"/>
      <c r="U1068" s="160"/>
      <c r="V1068" s="160"/>
      <c r="W1068" s="160"/>
      <c r="X1068" s="160"/>
      <c r="Y1068" s="151"/>
      <c r="Z1068" s="151"/>
      <c r="AA1068" s="151"/>
      <c r="AB1068" s="151"/>
      <c r="AC1068" s="151"/>
      <c r="AD1068" s="151"/>
      <c r="AE1068" s="151"/>
      <c r="AF1068" s="151"/>
      <c r="AG1068" s="151" t="s">
        <v>190</v>
      </c>
      <c r="AH1068" s="151"/>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row>
    <row r="1069" spans="1:60" outlineLevel="1" x14ac:dyDescent="0.25">
      <c r="A1069" s="158"/>
      <c r="B1069" s="159"/>
      <c r="C1069" s="271" t="s">
        <v>1433</v>
      </c>
      <c r="D1069" s="272"/>
      <c r="E1069" s="272"/>
      <c r="F1069" s="272"/>
      <c r="G1069" s="272"/>
      <c r="H1069" s="160"/>
      <c r="I1069" s="160"/>
      <c r="J1069" s="160"/>
      <c r="K1069" s="160"/>
      <c r="L1069" s="160"/>
      <c r="M1069" s="160"/>
      <c r="N1069" s="160"/>
      <c r="O1069" s="160"/>
      <c r="P1069" s="160"/>
      <c r="Q1069" s="160"/>
      <c r="R1069" s="160"/>
      <c r="S1069" s="160"/>
      <c r="T1069" s="160"/>
      <c r="U1069" s="160"/>
      <c r="V1069" s="160"/>
      <c r="W1069" s="160"/>
      <c r="X1069" s="160"/>
      <c r="Y1069" s="151"/>
      <c r="Z1069" s="151"/>
      <c r="AA1069" s="151"/>
      <c r="AB1069" s="151"/>
      <c r="AC1069" s="151"/>
      <c r="AD1069" s="151"/>
      <c r="AE1069" s="151"/>
      <c r="AF1069" s="151"/>
      <c r="AG1069" s="151" t="s">
        <v>190</v>
      </c>
      <c r="AH1069" s="151"/>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row>
    <row r="1070" spans="1:60" outlineLevel="1" x14ac:dyDescent="0.25">
      <c r="A1070" s="158"/>
      <c r="B1070" s="159"/>
      <c r="C1070" s="192" t="s">
        <v>204</v>
      </c>
      <c r="D1070" s="161"/>
      <c r="E1070" s="162"/>
      <c r="F1070" s="163"/>
      <c r="G1070" s="163"/>
      <c r="H1070" s="160"/>
      <c r="I1070" s="160"/>
      <c r="J1070" s="160"/>
      <c r="K1070" s="160"/>
      <c r="L1070" s="160"/>
      <c r="M1070" s="160"/>
      <c r="N1070" s="160"/>
      <c r="O1070" s="160"/>
      <c r="P1070" s="160"/>
      <c r="Q1070" s="160"/>
      <c r="R1070" s="160"/>
      <c r="S1070" s="160"/>
      <c r="T1070" s="160"/>
      <c r="U1070" s="160"/>
      <c r="V1070" s="160"/>
      <c r="W1070" s="160"/>
      <c r="X1070" s="160"/>
      <c r="Y1070" s="151"/>
      <c r="Z1070" s="151"/>
      <c r="AA1070" s="151"/>
      <c r="AB1070" s="151"/>
      <c r="AC1070" s="151"/>
      <c r="AD1070" s="151"/>
      <c r="AE1070" s="151"/>
      <c r="AF1070" s="151"/>
      <c r="AG1070" s="151" t="s">
        <v>190</v>
      </c>
      <c r="AH1070" s="151"/>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row>
    <row r="1071" spans="1:60" outlineLevel="1" x14ac:dyDescent="0.25">
      <c r="A1071" s="158"/>
      <c r="B1071" s="159"/>
      <c r="C1071" s="271" t="s">
        <v>313</v>
      </c>
      <c r="D1071" s="272"/>
      <c r="E1071" s="272"/>
      <c r="F1071" s="272"/>
      <c r="G1071" s="272"/>
      <c r="H1071" s="160"/>
      <c r="I1071" s="160"/>
      <c r="J1071" s="160"/>
      <c r="K1071" s="160"/>
      <c r="L1071" s="160"/>
      <c r="M1071" s="160"/>
      <c r="N1071" s="160"/>
      <c r="O1071" s="160"/>
      <c r="P1071" s="160"/>
      <c r="Q1071" s="160"/>
      <c r="R1071" s="160"/>
      <c r="S1071" s="160"/>
      <c r="T1071" s="160"/>
      <c r="U1071" s="160"/>
      <c r="V1071" s="160"/>
      <c r="W1071" s="160"/>
      <c r="X1071" s="160"/>
      <c r="Y1071" s="151"/>
      <c r="Z1071" s="151"/>
      <c r="AA1071" s="151"/>
      <c r="AB1071" s="151"/>
      <c r="AC1071" s="151"/>
      <c r="AD1071" s="151"/>
      <c r="AE1071" s="151"/>
      <c r="AF1071" s="151"/>
      <c r="AG1071" s="151" t="s">
        <v>190</v>
      </c>
      <c r="AH1071" s="151"/>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row>
    <row r="1072" spans="1:60" ht="21" outlineLevel="1" x14ac:dyDescent="0.25">
      <c r="A1072" s="158"/>
      <c r="B1072" s="159"/>
      <c r="C1072" s="271" t="s">
        <v>1434</v>
      </c>
      <c r="D1072" s="272"/>
      <c r="E1072" s="272"/>
      <c r="F1072" s="272"/>
      <c r="G1072" s="272"/>
      <c r="H1072" s="160"/>
      <c r="I1072" s="160"/>
      <c r="J1072" s="160"/>
      <c r="K1072" s="160"/>
      <c r="L1072" s="160"/>
      <c r="M1072" s="160"/>
      <c r="N1072" s="160"/>
      <c r="O1072" s="160"/>
      <c r="P1072" s="160"/>
      <c r="Q1072" s="160"/>
      <c r="R1072" s="160"/>
      <c r="S1072" s="160"/>
      <c r="T1072" s="160"/>
      <c r="U1072" s="160"/>
      <c r="V1072" s="160"/>
      <c r="W1072" s="160"/>
      <c r="X1072" s="160"/>
      <c r="Y1072" s="151"/>
      <c r="Z1072" s="151"/>
      <c r="AA1072" s="151"/>
      <c r="AB1072" s="151"/>
      <c r="AC1072" s="151"/>
      <c r="AD1072" s="151"/>
      <c r="AE1072" s="151"/>
      <c r="AF1072" s="151"/>
      <c r="AG1072" s="151" t="s">
        <v>190</v>
      </c>
      <c r="AH1072" s="151"/>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84" t="str">
        <f>C1072</f>
        <v>Jedná se o čtyřdílné obdélné okenní ostění s vnitřním křížem, typické pro období pozdní gotiky. Na své rubové straně obrácené do interiéru je ostění hladké, pouze s drážkami pro osazení okenních křídel. Povrch ostění pokrývají tenké vrstvičky omítek a nátěrů přetažené z okolních zdí.</v>
      </c>
      <c r="BB1072" s="151"/>
      <c r="BC1072" s="151"/>
      <c r="BD1072" s="151"/>
      <c r="BE1072" s="151"/>
      <c r="BF1072" s="151"/>
      <c r="BG1072" s="151"/>
      <c r="BH1072" s="151"/>
    </row>
    <row r="1073" spans="1:60" ht="21" outlineLevel="1" x14ac:dyDescent="0.25">
      <c r="A1073" s="158"/>
      <c r="B1073" s="159"/>
      <c r="C1073" s="271" t="s">
        <v>1435</v>
      </c>
      <c r="D1073" s="272"/>
      <c r="E1073" s="272"/>
      <c r="F1073" s="272"/>
      <c r="G1073" s="272"/>
      <c r="H1073" s="160"/>
      <c r="I1073" s="160"/>
      <c r="J1073" s="160"/>
      <c r="K1073" s="160"/>
      <c r="L1073" s="160"/>
      <c r="M1073" s="160"/>
      <c r="N1073" s="160"/>
      <c r="O1073" s="160"/>
      <c r="P1073" s="160"/>
      <c r="Q1073" s="160"/>
      <c r="R1073" s="160"/>
      <c r="S1073" s="160"/>
      <c r="T1073" s="160"/>
      <c r="U1073" s="160"/>
      <c r="V1073" s="160"/>
      <c r="W1073" s="160"/>
      <c r="X1073" s="160"/>
      <c r="Y1073" s="151"/>
      <c r="Z1073" s="151"/>
      <c r="AA1073" s="151"/>
      <c r="AB1073" s="151"/>
      <c r="AC1073" s="151"/>
      <c r="AD1073" s="151"/>
      <c r="AE1073" s="151"/>
      <c r="AF1073" s="151"/>
      <c r="AG1073" s="151" t="s">
        <v>190</v>
      </c>
      <c r="AH1073" s="151"/>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84" t="str">
        <f>C1073</f>
        <v>Na povrchu ostění se nacházejí prachové nečistoty. Na dolní části ostění jsou zapité hlouběji do struktury kamene. Mezi jednotlivými díly ostění jsou na vnitřní straně otevřené spáry. Lokálně se objevují drobná mechanická poškození.</v>
      </c>
      <c r="BB1073" s="151"/>
      <c r="BC1073" s="151"/>
      <c r="BD1073" s="151"/>
      <c r="BE1073" s="151"/>
      <c r="BF1073" s="151"/>
      <c r="BG1073" s="151"/>
      <c r="BH1073" s="151"/>
    </row>
    <row r="1074" spans="1:60" outlineLevel="1" x14ac:dyDescent="0.25">
      <c r="A1074" s="158"/>
      <c r="B1074" s="159"/>
      <c r="C1074" s="192" t="s">
        <v>204</v>
      </c>
      <c r="D1074" s="161"/>
      <c r="E1074" s="162"/>
      <c r="F1074" s="163"/>
      <c r="G1074" s="163"/>
      <c r="H1074" s="160"/>
      <c r="I1074" s="160"/>
      <c r="J1074" s="160"/>
      <c r="K1074" s="160"/>
      <c r="L1074" s="160"/>
      <c r="M1074" s="160"/>
      <c r="N1074" s="160"/>
      <c r="O1074" s="160"/>
      <c r="P1074" s="160"/>
      <c r="Q1074" s="160"/>
      <c r="R1074" s="160"/>
      <c r="S1074" s="160"/>
      <c r="T1074" s="160"/>
      <c r="U1074" s="160"/>
      <c r="V1074" s="160"/>
      <c r="W1074" s="160"/>
      <c r="X1074" s="160"/>
      <c r="Y1074" s="151"/>
      <c r="Z1074" s="151"/>
      <c r="AA1074" s="151"/>
      <c r="AB1074" s="151"/>
      <c r="AC1074" s="151"/>
      <c r="AD1074" s="151"/>
      <c r="AE1074" s="151"/>
      <c r="AF1074" s="151"/>
      <c r="AG1074" s="151" t="s">
        <v>190</v>
      </c>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row>
    <row r="1075" spans="1:60" outlineLevel="1" x14ac:dyDescent="0.25">
      <c r="A1075" s="158"/>
      <c r="B1075" s="159"/>
      <c r="C1075" s="271" t="s">
        <v>1428</v>
      </c>
      <c r="D1075" s="272"/>
      <c r="E1075" s="272"/>
      <c r="F1075" s="272"/>
      <c r="G1075" s="272"/>
      <c r="H1075" s="160"/>
      <c r="I1075" s="160"/>
      <c r="J1075" s="160"/>
      <c r="K1075" s="160"/>
      <c r="L1075" s="160"/>
      <c r="M1075" s="160"/>
      <c r="N1075" s="160"/>
      <c r="O1075" s="160"/>
      <c r="P1075" s="160"/>
      <c r="Q1075" s="160"/>
      <c r="R1075" s="160"/>
      <c r="S1075" s="160"/>
      <c r="T1075" s="160"/>
      <c r="U1075" s="160"/>
      <c r="V1075" s="160"/>
      <c r="W1075" s="160"/>
      <c r="X1075" s="160"/>
      <c r="Y1075" s="151"/>
      <c r="Z1075" s="151"/>
      <c r="AA1075" s="151"/>
      <c r="AB1075" s="151"/>
      <c r="AC1075" s="151"/>
      <c r="AD1075" s="151"/>
      <c r="AE1075" s="151"/>
      <c r="AF1075" s="151"/>
      <c r="AG1075" s="151" t="s">
        <v>190</v>
      </c>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row>
    <row r="1076" spans="1:60" outlineLevel="1" x14ac:dyDescent="0.25">
      <c r="A1076" s="158"/>
      <c r="B1076" s="159"/>
      <c r="C1076" s="271" t="s">
        <v>1429</v>
      </c>
      <c r="D1076" s="272"/>
      <c r="E1076" s="272"/>
      <c r="F1076" s="272"/>
      <c r="G1076" s="272"/>
      <c r="H1076" s="160"/>
      <c r="I1076" s="160"/>
      <c r="J1076" s="160"/>
      <c r="K1076" s="160"/>
      <c r="L1076" s="160"/>
      <c r="M1076" s="160"/>
      <c r="N1076" s="160"/>
      <c r="O1076" s="160"/>
      <c r="P1076" s="160"/>
      <c r="Q1076" s="160"/>
      <c r="R1076" s="160"/>
      <c r="S1076" s="160"/>
      <c r="T1076" s="160"/>
      <c r="U1076" s="160"/>
      <c r="V1076" s="160"/>
      <c r="W1076" s="160"/>
      <c r="X1076" s="160"/>
      <c r="Y1076" s="151"/>
      <c r="Z1076" s="151"/>
      <c r="AA1076" s="151"/>
      <c r="AB1076" s="151"/>
      <c r="AC1076" s="151"/>
      <c r="AD1076" s="151"/>
      <c r="AE1076" s="151"/>
      <c r="AF1076" s="151"/>
      <c r="AG1076" s="151" t="s">
        <v>190</v>
      </c>
      <c r="AH1076" s="151"/>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row>
    <row r="1077" spans="1:60" outlineLevel="1" x14ac:dyDescent="0.25">
      <c r="A1077" s="158"/>
      <c r="B1077" s="159"/>
      <c r="C1077" s="192" t="s">
        <v>204</v>
      </c>
      <c r="D1077" s="161"/>
      <c r="E1077" s="162"/>
      <c r="F1077" s="163"/>
      <c r="G1077" s="163"/>
      <c r="H1077" s="160"/>
      <c r="I1077" s="160"/>
      <c r="J1077" s="160"/>
      <c r="K1077" s="160"/>
      <c r="L1077" s="160"/>
      <c r="M1077" s="160"/>
      <c r="N1077" s="160"/>
      <c r="O1077" s="160"/>
      <c r="P1077" s="160"/>
      <c r="Q1077" s="160"/>
      <c r="R1077" s="160"/>
      <c r="S1077" s="160"/>
      <c r="T1077" s="160"/>
      <c r="U1077" s="160"/>
      <c r="V1077" s="160"/>
      <c r="W1077" s="160"/>
      <c r="X1077" s="160"/>
      <c r="Y1077" s="151"/>
      <c r="Z1077" s="151"/>
      <c r="AA1077" s="151"/>
      <c r="AB1077" s="151"/>
      <c r="AC1077" s="151"/>
      <c r="AD1077" s="151"/>
      <c r="AE1077" s="151"/>
      <c r="AF1077" s="151"/>
      <c r="AG1077" s="151" t="s">
        <v>190</v>
      </c>
      <c r="AH1077" s="151"/>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row>
    <row r="1078" spans="1:60" outlineLevel="1" x14ac:dyDescent="0.25">
      <c r="A1078" s="158"/>
      <c r="B1078" s="159"/>
      <c r="C1078" s="271" t="s">
        <v>317</v>
      </c>
      <c r="D1078" s="272"/>
      <c r="E1078" s="272"/>
      <c r="F1078" s="272"/>
      <c r="G1078" s="272"/>
      <c r="H1078" s="160"/>
      <c r="I1078" s="160"/>
      <c r="J1078" s="160"/>
      <c r="K1078" s="160"/>
      <c r="L1078" s="160"/>
      <c r="M1078" s="160"/>
      <c r="N1078" s="160"/>
      <c r="O1078" s="160"/>
      <c r="P1078" s="160"/>
      <c r="Q1078" s="160"/>
      <c r="R1078" s="160"/>
      <c r="S1078" s="160"/>
      <c r="T1078" s="160"/>
      <c r="U1078" s="160"/>
      <c r="V1078" s="160"/>
      <c r="W1078" s="160"/>
      <c r="X1078" s="160"/>
      <c r="Y1078" s="151"/>
      <c r="Z1078" s="151"/>
      <c r="AA1078" s="151"/>
      <c r="AB1078" s="151"/>
      <c r="AC1078" s="151"/>
      <c r="AD1078" s="151"/>
      <c r="AE1078" s="151"/>
      <c r="AF1078" s="151"/>
      <c r="AG1078" s="151" t="s">
        <v>190</v>
      </c>
      <c r="AH1078" s="151"/>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51"/>
      <c r="BB1078" s="151"/>
      <c r="BC1078" s="151"/>
      <c r="BD1078" s="151"/>
      <c r="BE1078" s="151"/>
      <c r="BF1078" s="151"/>
      <c r="BG1078" s="151"/>
      <c r="BH1078" s="151"/>
    </row>
    <row r="1079" spans="1:60" outlineLevel="1" x14ac:dyDescent="0.25">
      <c r="A1079" s="158"/>
      <c r="B1079" s="159"/>
      <c r="C1079" s="271" t="s">
        <v>864</v>
      </c>
      <c r="D1079" s="272"/>
      <c r="E1079" s="272"/>
      <c r="F1079" s="272"/>
      <c r="G1079" s="272"/>
      <c r="H1079" s="160"/>
      <c r="I1079" s="160"/>
      <c r="J1079" s="160"/>
      <c r="K1079" s="160"/>
      <c r="L1079" s="160"/>
      <c r="M1079" s="160"/>
      <c r="N1079" s="160"/>
      <c r="O1079" s="160"/>
      <c r="P1079" s="160"/>
      <c r="Q1079" s="160"/>
      <c r="R1079" s="160"/>
      <c r="S1079" s="160"/>
      <c r="T1079" s="160"/>
      <c r="U1079" s="160"/>
      <c r="V1079" s="160"/>
      <c r="W1079" s="160"/>
      <c r="X1079" s="160"/>
      <c r="Y1079" s="151"/>
      <c r="Z1079" s="151"/>
      <c r="AA1079" s="151"/>
      <c r="AB1079" s="151"/>
      <c r="AC1079" s="151"/>
      <c r="AD1079" s="151"/>
      <c r="AE1079" s="151"/>
      <c r="AF1079" s="151"/>
      <c r="AG1079" s="151" t="s">
        <v>190</v>
      </c>
      <c r="AH1079" s="151"/>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row>
    <row r="1080" spans="1:60" ht="21" outlineLevel="1" x14ac:dyDescent="0.25">
      <c r="A1080" s="158"/>
      <c r="B1080" s="159"/>
      <c r="C1080" s="271" t="s">
        <v>865</v>
      </c>
      <c r="D1080" s="272"/>
      <c r="E1080" s="272"/>
      <c r="F1080" s="272"/>
      <c r="G1080" s="272"/>
      <c r="H1080" s="160"/>
      <c r="I1080" s="160"/>
      <c r="J1080" s="160"/>
      <c r="K1080" s="160"/>
      <c r="L1080" s="160"/>
      <c r="M1080" s="160"/>
      <c r="N1080" s="160"/>
      <c r="O1080" s="160"/>
      <c r="P1080" s="160"/>
      <c r="Q1080" s="160"/>
      <c r="R1080" s="160"/>
      <c r="S1080" s="160"/>
      <c r="T1080" s="160"/>
      <c r="U1080" s="160"/>
      <c r="V1080" s="160"/>
      <c r="W1080" s="160"/>
      <c r="X1080" s="160"/>
      <c r="Y1080" s="151"/>
      <c r="Z1080" s="151"/>
      <c r="AA1080" s="151"/>
      <c r="AB1080" s="151"/>
      <c r="AC1080" s="151"/>
      <c r="AD1080" s="151"/>
      <c r="AE1080" s="151"/>
      <c r="AF1080" s="151"/>
      <c r="AG1080" s="151" t="s">
        <v>190</v>
      </c>
      <c r="AH1080" s="151"/>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84" t="str">
        <f>C1080</f>
        <v>- případné lokální zajištění dochovaných povrchových úprav (ve spolupráci s restaurátory s licencí MK ČR pro restaurování figurálních nástěnných maleb; přesný rozsah bude dohodnut před započetím prací)</v>
      </c>
      <c r="BB1080" s="151"/>
      <c r="BC1080" s="151"/>
      <c r="BD1080" s="151"/>
      <c r="BE1080" s="151"/>
      <c r="BF1080" s="151"/>
      <c r="BG1080" s="151"/>
      <c r="BH1080" s="151"/>
    </row>
    <row r="1081" spans="1:60" outlineLevel="1" x14ac:dyDescent="0.25">
      <c r="A1081" s="177">
        <v>100</v>
      </c>
      <c r="B1081" s="178" t="s">
        <v>1439</v>
      </c>
      <c r="C1081" s="187" t="s">
        <v>1440</v>
      </c>
      <c r="D1081" s="179" t="s">
        <v>255</v>
      </c>
      <c r="E1081" s="180">
        <v>1</v>
      </c>
      <c r="F1081" s="181">
        <v>14400</v>
      </c>
      <c r="G1081" s="182">
        <f>ROUND(E1081*F1081,2)</f>
        <v>14400</v>
      </c>
      <c r="H1081" s="181"/>
      <c r="I1081" s="182">
        <f>ROUND(E1081*H1081,2)</f>
        <v>0</v>
      </c>
      <c r="J1081" s="181"/>
      <c r="K1081" s="182">
        <f>ROUND(E1081*J1081,2)</f>
        <v>0</v>
      </c>
      <c r="L1081" s="182">
        <v>21</v>
      </c>
      <c r="M1081" s="182">
        <f>G1081*(1+L1081/100)</f>
        <v>17424</v>
      </c>
      <c r="N1081" s="182">
        <v>2E-3</v>
      </c>
      <c r="O1081" s="182">
        <f>ROUND(E1081*N1081,2)</f>
        <v>0</v>
      </c>
      <c r="P1081" s="182">
        <v>0</v>
      </c>
      <c r="Q1081" s="182">
        <f>ROUND(E1081*P1081,2)</f>
        <v>0</v>
      </c>
      <c r="R1081" s="182"/>
      <c r="S1081" s="182" t="s">
        <v>277</v>
      </c>
      <c r="T1081" s="183" t="s">
        <v>186</v>
      </c>
      <c r="U1081" s="160">
        <v>0</v>
      </c>
      <c r="V1081" s="160">
        <f>ROUND(E1081*U1081,2)</f>
        <v>0</v>
      </c>
      <c r="W1081" s="160"/>
      <c r="X1081" s="160" t="s">
        <v>310</v>
      </c>
      <c r="Y1081" s="151"/>
      <c r="Z1081" s="151"/>
      <c r="AA1081" s="151"/>
      <c r="AB1081" s="151"/>
      <c r="AC1081" s="151"/>
      <c r="AD1081" s="151"/>
      <c r="AE1081" s="151"/>
      <c r="AF1081" s="151"/>
      <c r="AG1081" s="151" t="s">
        <v>311</v>
      </c>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151"/>
      <c r="BH1081" s="151"/>
    </row>
    <row r="1082" spans="1:60" outlineLevel="1" x14ac:dyDescent="0.25">
      <c r="A1082" s="158"/>
      <c r="B1082" s="159"/>
      <c r="C1082" s="260" t="s">
        <v>1423</v>
      </c>
      <c r="D1082" s="261"/>
      <c r="E1082" s="261"/>
      <c r="F1082" s="261"/>
      <c r="G1082" s="261"/>
      <c r="H1082" s="160"/>
      <c r="I1082" s="160"/>
      <c r="J1082" s="160"/>
      <c r="K1082" s="160"/>
      <c r="L1082" s="160"/>
      <c r="M1082" s="160"/>
      <c r="N1082" s="160"/>
      <c r="O1082" s="160"/>
      <c r="P1082" s="160"/>
      <c r="Q1082" s="160"/>
      <c r="R1082" s="160"/>
      <c r="S1082" s="160"/>
      <c r="T1082" s="160"/>
      <c r="U1082" s="160"/>
      <c r="V1082" s="160"/>
      <c r="W1082" s="160"/>
      <c r="X1082" s="160"/>
      <c r="Y1082" s="151"/>
      <c r="Z1082" s="151"/>
      <c r="AA1082" s="151"/>
      <c r="AB1082" s="151"/>
      <c r="AC1082" s="151"/>
      <c r="AD1082" s="151"/>
      <c r="AE1082" s="151"/>
      <c r="AF1082" s="151"/>
      <c r="AG1082" s="151" t="s">
        <v>190</v>
      </c>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84" t="str">
        <f>C1082</f>
        <v>2.NP - 1. patro, popis prvku a návrh na jeho opravu nebo restaurování viz D1.1.9 Tabulky kamenických prvků</v>
      </c>
      <c r="BB1082" s="151"/>
      <c r="BC1082" s="151"/>
      <c r="BD1082" s="151"/>
      <c r="BE1082" s="151"/>
      <c r="BF1082" s="151"/>
      <c r="BG1082" s="151"/>
      <c r="BH1082" s="151"/>
    </row>
    <row r="1083" spans="1:60" outlineLevel="1" x14ac:dyDescent="0.25">
      <c r="A1083" s="158"/>
      <c r="B1083" s="159"/>
      <c r="C1083" s="192" t="s">
        <v>204</v>
      </c>
      <c r="D1083" s="161"/>
      <c r="E1083" s="162"/>
      <c r="F1083" s="163"/>
      <c r="G1083" s="163"/>
      <c r="H1083" s="160"/>
      <c r="I1083" s="160"/>
      <c r="J1083" s="160"/>
      <c r="K1083" s="160"/>
      <c r="L1083" s="160"/>
      <c r="M1083" s="160"/>
      <c r="N1083" s="160"/>
      <c r="O1083" s="160"/>
      <c r="P1083" s="160"/>
      <c r="Q1083" s="160"/>
      <c r="R1083" s="160"/>
      <c r="S1083" s="160"/>
      <c r="T1083" s="160"/>
      <c r="U1083" s="160"/>
      <c r="V1083" s="160"/>
      <c r="W1083" s="160"/>
      <c r="X1083" s="160"/>
      <c r="Y1083" s="151"/>
      <c r="Z1083" s="151"/>
      <c r="AA1083" s="151"/>
      <c r="AB1083" s="151"/>
      <c r="AC1083" s="151"/>
      <c r="AD1083" s="151"/>
      <c r="AE1083" s="151"/>
      <c r="AF1083" s="151"/>
      <c r="AG1083" s="151" t="s">
        <v>190</v>
      </c>
      <c r="AH1083" s="151"/>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row>
    <row r="1084" spans="1:60" outlineLevel="1" x14ac:dyDescent="0.25">
      <c r="A1084" s="158"/>
      <c r="B1084" s="159"/>
      <c r="C1084" s="271" t="s">
        <v>1441</v>
      </c>
      <c r="D1084" s="272"/>
      <c r="E1084" s="272"/>
      <c r="F1084" s="272"/>
      <c r="G1084" s="272"/>
      <c r="H1084" s="160"/>
      <c r="I1084" s="160"/>
      <c r="J1084" s="160"/>
      <c r="K1084" s="160"/>
      <c r="L1084" s="160"/>
      <c r="M1084" s="160"/>
      <c r="N1084" s="160"/>
      <c r="O1084" s="160"/>
      <c r="P1084" s="160"/>
      <c r="Q1084" s="160"/>
      <c r="R1084" s="160"/>
      <c r="S1084" s="160"/>
      <c r="T1084" s="160"/>
      <c r="U1084" s="160"/>
      <c r="V1084" s="160"/>
      <c r="W1084" s="160"/>
      <c r="X1084" s="160"/>
      <c r="Y1084" s="151"/>
      <c r="Z1084" s="151"/>
      <c r="AA1084" s="151"/>
      <c r="AB1084" s="151"/>
      <c r="AC1084" s="151"/>
      <c r="AD1084" s="151"/>
      <c r="AE1084" s="151"/>
      <c r="AF1084" s="151"/>
      <c r="AG1084" s="151" t="s">
        <v>190</v>
      </c>
      <c r="AH1084" s="151"/>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row>
    <row r="1085" spans="1:60" outlineLevel="1" x14ac:dyDescent="0.25">
      <c r="A1085" s="158"/>
      <c r="B1085" s="159"/>
      <c r="C1085" s="271" t="s">
        <v>1442</v>
      </c>
      <c r="D1085" s="272"/>
      <c r="E1085" s="272"/>
      <c r="F1085" s="272"/>
      <c r="G1085" s="272"/>
      <c r="H1085" s="160"/>
      <c r="I1085" s="160"/>
      <c r="J1085" s="160"/>
      <c r="K1085" s="160"/>
      <c r="L1085" s="160"/>
      <c r="M1085" s="160"/>
      <c r="N1085" s="160"/>
      <c r="O1085" s="160"/>
      <c r="P1085" s="160"/>
      <c r="Q1085" s="160"/>
      <c r="R1085" s="160"/>
      <c r="S1085" s="160"/>
      <c r="T1085" s="160"/>
      <c r="U1085" s="160"/>
      <c r="V1085" s="160"/>
      <c r="W1085" s="160"/>
      <c r="X1085" s="160"/>
      <c r="Y1085" s="151"/>
      <c r="Z1085" s="151"/>
      <c r="AA1085" s="151"/>
      <c r="AB1085" s="151"/>
      <c r="AC1085" s="151"/>
      <c r="AD1085" s="151"/>
      <c r="AE1085" s="151"/>
      <c r="AF1085" s="151"/>
      <c r="AG1085" s="151" t="s">
        <v>190</v>
      </c>
      <c r="AH1085" s="151"/>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row>
    <row r="1086" spans="1:60" outlineLevel="1" x14ac:dyDescent="0.25">
      <c r="A1086" s="158"/>
      <c r="B1086" s="159"/>
      <c r="C1086" s="192" t="s">
        <v>204</v>
      </c>
      <c r="D1086" s="161"/>
      <c r="E1086" s="162"/>
      <c r="F1086" s="163"/>
      <c r="G1086" s="163"/>
      <c r="H1086" s="160"/>
      <c r="I1086" s="160"/>
      <c r="J1086" s="160"/>
      <c r="K1086" s="160"/>
      <c r="L1086" s="160"/>
      <c r="M1086" s="160"/>
      <c r="N1086" s="160"/>
      <c r="O1086" s="160"/>
      <c r="P1086" s="160"/>
      <c r="Q1086" s="160"/>
      <c r="R1086" s="160"/>
      <c r="S1086" s="160"/>
      <c r="T1086" s="160"/>
      <c r="U1086" s="160"/>
      <c r="V1086" s="160"/>
      <c r="W1086" s="160"/>
      <c r="X1086" s="160"/>
      <c r="Y1086" s="151"/>
      <c r="Z1086" s="151"/>
      <c r="AA1086" s="151"/>
      <c r="AB1086" s="151"/>
      <c r="AC1086" s="151"/>
      <c r="AD1086" s="151"/>
      <c r="AE1086" s="151"/>
      <c r="AF1086" s="151"/>
      <c r="AG1086" s="151" t="s">
        <v>190</v>
      </c>
      <c r="AH1086" s="151"/>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row>
    <row r="1087" spans="1:60" outlineLevel="1" x14ac:dyDescent="0.25">
      <c r="A1087" s="158"/>
      <c r="B1087" s="159"/>
      <c r="C1087" s="271" t="s">
        <v>313</v>
      </c>
      <c r="D1087" s="272"/>
      <c r="E1087" s="272"/>
      <c r="F1087" s="272"/>
      <c r="G1087" s="272"/>
      <c r="H1087" s="160"/>
      <c r="I1087" s="160"/>
      <c r="J1087" s="160"/>
      <c r="K1087" s="160"/>
      <c r="L1087" s="160"/>
      <c r="M1087" s="160"/>
      <c r="N1087" s="160"/>
      <c r="O1087" s="160"/>
      <c r="P1087" s="160"/>
      <c r="Q1087" s="160"/>
      <c r="R1087" s="160"/>
      <c r="S1087" s="160"/>
      <c r="T1087" s="160"/>
      <c r="U1087" s="160"/>
      <c r="V1087" s="160"/>
      <c r="W1087" s="160"/>
      <c r="X1087" s="160"/>
      <c r="Y1087" s="151"/>
      <c r="Z1087" s="151"/>
      <c r="AA1087" s="151"/>
      <c r="AB1087" s="151"/>
      <c r="AC1087" s="151"/>
      <c r="AD1087" s="151"/>
      <c r="AE1087" s="151"/>
      <c r="AF1087" s="151"/>
      <c r="AG1087" s="151" t="s">
        <v>190</v>
      </c>
      <c r="AH1087" s="151"/>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row>
    <row r="1088" spans="1:60" ht="31.2" outlineLevel="1" x14ac:dyDescent="0.25">
      <c r="A1088" s="158"/>
      <c r="B1088" s="159"/>
      <c r="C1088" s="271" t="s">
        <v>1443</v>
      </c>
      <c r="D1088" s="272"/>
      <c r="E1088" s="272"/>
      <c r="F1088" s="272"/>
      <c r="G1088" s="272"/>
      <c r="H1088" s="160"/>
      <c r="I1088" s="160"/>
      <c r="J1088" s="160"/>
      <c r="K1088" s="160"/>
      <c r="L1088" s="160"/>
      <c r="M1088" s="160"/>
      <c r="N1088" s="160"/>
      <c r="O1088" s="160"/>
      <c r="P1088" s="160"/>
      <c r="Q1088" s="160"/>
      <c r="R1088" s="160"/>
      <c r="S1088" s="160"/>
      <c r="T1088" s="160"/>
      <c r="U1088" s="160"/>
      <c r="V1088" s="160"/>
      <c r="W1088" s="160"/>
      <c r="X1088" s="160"/>
      <c r="Y1088" s="151"/>
      <c r="Z1088" s="151"/>
      <c r="AA1088" s="151"/>
      <c r="AB1088" s="151"/>
      <c r="AC1088" s="151"/>
      <c r="AD1088" s="151"/>
      <c r="AE1088" s="151"/>
      <c r="AF1088" s="151"/>
      <c r="AG1088" s="151" t="s">
        <v>190</v>
      </c>
      <c r="AH1088" s="151"/>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84" t="str">
        <f>C1088</f>
        <v>Jedná se o kamenné ostění jednoduchého obdélného okna s parapetním dílem z části nahrazeným cihelnou vyzdívkou. Na pravé i levé stojce ostění chybí na dvou, respektive na třech místech větší objem kamene, vylomený pravděpodobně v souvislosti s korozí kovového čepu závěsu pro okno nebo s instalací nějakých jiných kovových prvků podléhajících korozi.</v>
      </c>
      <c r="BB1088" s="151"/>
      <c r="BC1088" s="151"/>
      <c r="BD1088" s="151"/>
      <c r="BE1088" s="151"/>
      <c r="BF1088" s="151"/>
      <c r="BG1088" s="151"/>
      <c r="BH1088" s="151"/>
    </row>
    <row r="1089" spans="1:60" ht="31.2" outlineLevel="1" x14ac:dyDescent="0.25">
      <c r="A1089" s="158"/>
      <c r="B1089" s="159"/>
      <c r="C1089" s="271" t="s">
        <v>1444</v>
      </c>
      <c r="D1089" s="272"/>
      <c r="E1089" s="272"/>
      <c r="F1089" s="272"/>
      <c r="G1089" s="272"/>
      <c r="H1089" s="160"/>
      <c r="I1089" s="160"/>
      <c r="J1089" s="160"/>
      <c r="K1089" s="160"/>
      <c r="L1089" s="160"/>
      <c r="M1089" s="160"/>
      <c r="N1089" s="160"/>
      <c r="O1089" s="160"/>
      <c r="P1089" s="160"/>
      <c r="Q1089" s="160"/>
      <c r="R1089" s="160"/>
      <c r="S1089" s="160"/>
      <c r="T1089" s="160"/>
      <c r="U1089" s="160"/>
      <c r="V1089" s="160"/>
      <c r="W1089" s="160"/>
      <c r="X1089" s="160"/>
      <c r="Y1089" s="151"/>
      <c r="Z1089" s="151"/>
      <c r="AA1089" s="151"/>
      <c r="AB1089" s="151"/>
      <c r="AC1089" s="151"/>
      <c r="AD1089" s="151"/>
      <c r="AE1089" s="151"/>
      <c r="AF1089" s="151"/>
      <c r="AG1089" s="151" t="s">
        <v>190</v>
      </c>
      <c r="AH1089" s="151"/>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84" t="str">
        <f>C1089</f>
        <v>Na povrchu ostění se nacházejí prachové nečistoty. Na dolní části ostění jsou tyto nečistoty zapité hlouběji do struktury kamene. Mezi jednotlivými díly ostění jsou na vnitřní straně otevřené spáry. Lokálně se objevují drobná mechanická poškození. Nad překladem ostění probíhá zdivem špalety široká trhlina.</v>
      </c>
      <c r="BB1089" s="151"/>
      <c r="BC1089" s="151"/>
      <c r="BD1089" s="151"/>
      <c r="BE1089" s="151"/>
      <c r="BF1089" s="151"/>
      <c r="BG1089" s="151"/>
      <c r="BH1089" s="151"/>
    </row>
    <row r="1090" spans="1:60" outlineLevel="1" x14ac:dyDescent="0.25">
      <c r="A1090" s="158"/>
      <c r="B1090" s="159"/>
      <c r="C1090" s="192" t="s">
        <v>204</v>
      </c>
      <c r="D1090" s="161"/>
      <c r="E1090" s="162"/>
      <c r="F1090" s="163"/>
      <c r="G1090" s="163"/>
      <c r="H1090" s="160"/>
      <c r="I1090" s="160"/>
      <c r="J1090" s="160"/>
      <c r="K1090" s="160"/>
      <c r="L1090" s="160"/>
      <c r="M1090" s="160"/>
      <c r="N1090" s="160"/>
      <c r="O1090" s="160"/>
      <c r="P1090" s="160"/>
      <c r="Q1090" s="160"/>
      <c r="R1090" s="160"/>
      <c r="S1090" s="160"/>
      <c r="T1090" s="160"/>
      <c r="U1090" s="160"/>
      <c r="V1090" s="160"/>
      <c r="W1090" s="160"/>
      <c r="X1090" s="160"/>
      <c r="Y1090" s="151"/>
      <c r="Z1090" s="151"/>
      <c r="AA1090" s="151"/>
      <c r="AB1090" s="151"/>
      <c r="AC1090" s="151"/>
      <c r="AD1090" s="151"/>
      <c r="AE1090" s="151"/>
      <c r="AF1090" s="151"/>
      <c r="AG1090" s="151" t="s">
        <v>190</v>
      </c>
      <c r="AH1090" s="151"/>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row>
    <row r="1091" spans="1:60" outlineLevel="1" x14ac:dyDescent="0.25">
      <c r="A1091" s="158"/>
      <c r="B1091" s="159"/>
      <c r="C1091" s="271" t="s">
        <v>1428</v>
      </c>
      <c r="D1091" s="272"/>
      <c r="E1091" s="272"/>
      <c r="F1091" s="272"/>
      <c r="G1091" s="272"/>
      <c r="H1091" s="160"/>
      <c r="I1091" s="160"/>
      <c r="J1091" s="160"/>
      <c r="K1091" s="160"/>
      <c r="L1091" s="160"/>
      <c r="M1091" s="160"/>
      <c r="N1091" s="160"/>
      <c r="O1091" s="160"/>
      <c r="P1091" s="160"/>
      <c r="Q1091" s="160"/>
      <c r="R1091" s="160"/>
      <c r="S1091" s="160"/>
      <c r="T1091" s="160"/>
      <c r="U1091" s="160"/>
      <c r="V1091" s="160"/>
      <c r="W1091" s="160"/>
      <c r="X1091" s="160"/>
      <c r="Y1091" s="151"/>
      <c r="Z1091" s="151"/>
      <c r="AA1091" s="151"/>
      <c r="AB1091" s="151"/>
      <c r="AC1091" s="151"/>
      <c r="AD1091" s="151"/>
      <c r="AE1091" s="151"/>
      <c r="AF1091" s="151"/>
      <c r="AG1091" s="151" t="s">
        <v>190</v>
      </c>
      <c r="AH1091" s="151"/>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row>
    <row r="1092" spans="1:60" outlineLevel="1" x14ac:dyDescent="0.25">
      <c r="A1092" s="158"/>
      <c r="B1092" s="159"/>
      <c r="C1092" s="271" t="s">
        <v>1429</v>
      </c>
      <c r="D1092" s="272"/>
      <c r="E1092" s="272"/>
      <c r="F1092" s="272"/>
      <c r="G1092" s="272"/>
      <c r="H1092" s="160"/>
      <c r="I1092" s="160"/>
      <c r="J1092" s="160"/>
      <c r="K1092" s="160"/>
      <c r="L1092" s="160"/>
      <c r="M1092" s="160"/>
      <c r="N1092" s="160"/>
      <c r="O1092" s="160"/>
      <c r="P1092" s="160"/>
      <c r="Q1092" s="160"/>
      <c r="R1092" s="160"/>
      <c r="S1092" s="160"/>
      <c r="T1092" s="160"/>
      <c r="U1092" s="160"/>
      <c r="V1092" s="160"/>
      <c r="W1092" s="160"/>
      <c r="X1092" s="160"/>
      <c r="Y1092" s="151"/>
      <c r="Z1092" s="151"/>
      <c r="AA1092" s="151"/>
      <c r="AB1092" s="151"/>
      <c r="AC1092" s="151"/>
      <c r="AD1092" s="151"/>
      <c r="AE1092" s="151"/>
      <c r="AF1092" s="151"/>
      <c r="AG1092" s="151" t="s">
        <v>190</v>
      </c>
      <c r="AH1092" s="151"/>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row>
    <row r="1093" spans="1:60" outlineLevel="1" x14ac:dyDescent="0.25">
      <c r="A1093" s="158"/>
      <c r="B1093" s="159"/>
      <c r="C1093" s="271" t="s">
        <v>1445</v>
      </c>
      <c r="D1093" s="272"/>
      <c r="E1093" s="272"/>
      <c r="F1093" s="272"/>
      <c r="G1093" s="272"/>
      <c r="H1093" s="160"/>
      <c r="I1093" s="160"/>
      <c r="J1093" s="160"/>
      <c r="K1093" s="160"/>
      <c r="L1093" s="160"/>
      <c r="M1093" s="160"/>
      <c r="N1093" s="160"/>
      <c r="O1093" s="160"/>
      <c r="P1093" s="160"/>
      <c r="Q1093" s="160"/>
      <c r="R1093" s="160"/>
      <c r="S1093" s="160"/>
      <c r="T1093" s="160"/>
      <c r="U1093" s="160"/>
      <c r="V1093" s="160"/>
      <c r="W1093" s="160"/>
      <c r="X1093" s="160"/>
      <c r="Y1093" s="151"/>
      <c r="Z1093" s="151"/>
      <c r="AA1093" s="151"/>
      <c r="AB1093" s="151"/>
      <c r="AC1093" s="151"/>
      <c r="AD1093" s="151"/>
      <c r="AE1093" s="151"/>
      <c r="AF1093" s="151"/>
      <c r="AG1093" s="151" t="s">
        <v>190</v>
      </c>
      <c r="AH1093" s="151"/>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row>
    <row r="1094" spans="1:60" outlineLevel="1" x14ac:dyDescent="0.25">
      <c r="A1094" s="158"/>
      <c r="B1094" s="159"/>
      <c r="C1094" s="192" t="s">
        <v>204</v>
      </c>
      <c r="D1094" s="161"/>
      <c r="E1094" s="162"/>
      <c r="F1094" s="163"/>
      <c r="G1094" s="163"/>
      <c r="H1094" s="160"/>
      <c r="I1094" s="160"/>
      <c r="J1094" s="160"/>
      <c r="K1094" s="160"/>
      <c r="L1094" s="160"/>
      <c r="M1094" s="160"/>
      <c r="N1094" s="160"/>
      <c r="O1094" s="160"/>
      <c r="P1094" s="160"/>
      <c r="Q1094" s="160"/>
      <c r="R1094" s="160"/>
      <c r="S1094" s="160"/>
      <c r="T1094" s="160"/>
      <c r="U1094" s="160"/>
      <c r="V1094" s="160"/>
      <c r="W1094" s="160"/>
      <c r="X1094" s="160"/>
      <c r="Y1094" s="151"/>
      <c r="Z1094" s="151"/>
      <c r="AA1094" s="151"/>
      <c r="AB1094" s="151"/>
      <c r="AC1094" s="151"/>
      <c r="AD1094" s="151"/>
      <c r="AE1094" s="151"/>
      <c r="AF1094" s="151"/>
      <c r="AG1094" s="151" t="s">
        <v>190</v>
      </c>
      <c r="AH1094" s="151"/>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row>
    <row r="1095" spans="1:60" outlineLevel="1" x14ac:dyDescent="0.25">
      <c r="A1095" s="158"/>
      <c r="B1095" s="159"/>
      <c r="C1095" s="271" t="s">
        <v>317</v>
      </c>
      <c r="D1095" s="272"/>
      <c r="E1095" s="272"/>
      <c r="F1095" s="272"/>
      <c r="G1095" s="272"/>
      <c r="H1095" s="160"/>
      <c r="I1095" s="160"/>
      <c r="J1095" s="160"/>
      <c r="K1095" s="160"/>
      <c r="L1095" s="160"/>
      <c r="M1095" s="160"/>
      <c r="N1095" s="160"/>
      <c r="O1095" s="160"/>
      <c r="P1095" s="160"/>
      <c r="Q1095" s="160"/>
      <c r="R1095" s="160"/>
      <c r="S1095" s="160"/>
      <c r="T1095" s="160"/>
      <c r="U1095" s="160"/>
      <c r="V1095" s="160"/>
      <c r="W1095" s="160"/>
      <c r="X1095" s="160"/>
      <c r="Y1095" s="151"/>
      <c r="Z1095" s="151"/>
      <c r="AA1095" s="151"/>
      <c r="AB1095" s="151"/>
      <c r="AC1095" s="151"/>
      <c r="AD1095" s="151"/>
      <c r="AE1095" s="151"/>
      <c r="AF1095" s="151"/>
      <c r="AG1095" s="151" t="s">
        <v>190</v>
      </c>
      <c r="AH1095" s="151"/>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row>
    <row r="1096" spans="1:60" outlineLevel="1" x14ac:dyDescent="0.25">
      <c r="A1096" s="158"/>
      <c r="B1096" s="159"/>
      <c r="C1096" s="271" t="s">
        <v>864</v>
      </c>
      <c r="D1096" s="272"/>
      <c r="E1096" s="272"/>
      <c r="F1096" s="272"/>
      <c r="G1096" s="272"/>
      <c r="H1096" s="160"/>
      <c r="I1096" s="160"/>
      <c r="J1096" s="160"/>
      <c r="K1096" s="160"/>
      <c r="L1096" s="160"/>
      <c r="M1096" s="160"/>
      <c r="N1096" s="160"/>
      <c r="O1096" s="160"/>
      <c r="P1096" s="160"/>
      <c r="Q1096" s="160"/>
      <c r="R1096" s="160"/>
      <c r="S1096" s="160"/>
      <c r="T1096" s="160"/>
      <c r="U1096" s="160"/>
      <c r="V1096" s="160"/>
      <c r="W1096" s="160"/>
      <c r="X1096" s="160"/>
      <c r="Y1096" s="151"/>
      <c r="Z1096" s="151"/>
      <c r="AA1096" s="151"/>
      <c r="AB1096" s="151"/>
      <c r="AC1096" s="151"/>
      <c r="AD1096" s="151"/>
      <c r="AE1096" s="151"/>
      <c r="AF1096" s="151"/>
      <c r="AG1096" s="151" t="s">
        <v>190</v>
      </c>
      <c r="AH1096" s="151"/>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row>
    <row r="1097" spans="1:60" ht="21" outlineLevel="1" x14ac:dyDescent="0.25">
      <c r="A1097" s="158"/>
      <c r="B1097" s="159"/>
      <c r="C1097" s="271" t="s">
        <v>865</v>
      </c>
      <c r="D1097" s="272"/>
      <c r="E1097" s="272"/>
      <c r="F1097" s="272"/>
      <c r="G1097" s="272"/>
      <c r="H1097" s="160"/>
      <c r="I1097" s="160"/>
      <c r="J1097" s="160"/>
      <c r="K1097" s="160"/>
      <c r="L1097" s="160"/>
      <c r="M1097" s="160"/>
      <c r="N1097" s="160"/>
      <c r="O1097" s="160"/>
      <c r="P1097" s="160"/>
      <c r="Q1097" s="160"/>
      <c r="R1097" s="160"/>
      <c r="S1097" s="160"/>
      <c r="T1097" s="160"/>
      <c r="U1097" s="160"/>
      <c r="V1097" s="160"/>
      <c r="W1097" s="160"/>
      <c r="X1097" s="160"/>
      <c r="Y1097" s="151"/>
      <c r="Z1097" s="151"/>
      <c r="AA1097" s="151"/>
      <c r="AB1097" s="151"/>
      <c r="AC1097" s="151"/>
      <c r="AD1097" s="151"/>
      <c r="AE1097" s="151"/>
      <c r="AF1097" s="151"/>
      <c r="AG1097" s="151" t="s">
        <v>190</v>
      </c>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84" t="str">
        <f>C1097</f>
        <v>- případné lokální zajištění dochovaných povrchových úprav (ve spolupráci s restaurátory s licencí MK ČR pro restaurování figurálních nástěnných maleb; přesný rozsah bude dohodnut před započetím prací)</v>
      </c>
      <c r="BB1097" s="151"/>
      <c r="BC1097" s="151"/>
      <c r="BD1097" s="151"/>
      <c r="BE1097" s="151"/>
      <c r="BF1097" s="151"/>
      <c r="BG1097" s="151"/>
      <c r="BH1097" s="151"/>
    </row>
    <row r="1098" spans="1:60" outlineLevel="1" x14ac:dyDescent="0.25">
      <c r="A1098" s="158"/>
      <c r="B1098" s="159"/>
      <c r="C1098" s="271" t="s">
        <v>1446</v>
      </c>
      <c r="D1098" s="272"/>
      <c r="E1098" s="272"/>
      <c r="F1098" s="272"/>
      <c r="G1098" s="272"/>
      <c r="H1098" s="160"/>
      <c r="I1098" s="160"/>
      <c r="J1098" s="160"/>
      <c r="K1098" s="160"/>
      <c r="L1098" s="160"/>
      <c r="M1098" s="160"/>
      <c r="N1098" s="160"/>
      <c r="O1098" s="160"/>
      <c r="P1098" s="160"/>
      <c r="Q1098" s="160"/>
      <c r="R1098" s="160"/>
      <c r="S1098" s="160"/>
      <c r="T1098" s="160"/>
      <c r="U1098" s="160"/>
      <c r="V1098" s="160"/>
      <c r="W1098" s="160"/>
      <c r="X1098" s="160"/>
      <c r="Y1098" s="151"/>
      <c r="Z1098" s="151"/>
      <c r="AA1098" s="151"/>
      <c r="AB1098" s="151"/>
      <c r="AC1098" s="151"/>
      <c r="AD1098" s="151"/>
      <c r="AE1098" s="151"/>
      <c r="AF1098" s="151"/>
      <c r="AG1098" s="151" t="s">
        <v>190</v>
      </c>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84" t="str">
        <f>C1098</f>
        <v>- lokální doplnění chybějící hmoty kamene na stojkách ostění umělým kamenem zhotoveným ze směsi na minerální bázi, popř. vápennou maltou</v>
      </c>
      <c r="BB1098" s="151"/>
      <c r="BC1098" s="151"/>
      <c r="BD1098" s="151"/>
      <c r="BE1098" s="151"/>
      <c r="BF1098" s="151"/>
      <c r="BG1098" s="151"/>
      <c r="BH1098" s="151"/>
    </row>
    <row r="1099" spans="1:60" outlineLevel="1" x14ac:dyDescent="0.25">
      <c r="A1099" s="177">
        <v>101</v>
      </c>
      <c r="B1099" s="178" t="s">
        <v>1447</v>
      </c>
      <c r="C1099" s="187" t="s">
        <v>1448</v>
      </c>
      <c r="D1099" s="179" t="s">
        <v>255</v>
      </c>
      <c r="E1099" s="180">
        <v>1</v>
      </c>
      <c r="F1099" s="181">
        <v>4200</v>
      </c>
      <c r="G1099" s="182">
        <f>ROUND(E1099*F1099,2)</f>
        <v>4200</v>
      </c>
      <c r="H1099" s="181"/>
      <c r="I1099" s="182">
        <f>ROUND(E1099*H1099,2)</f>
        <v>0</v>
      </c>
      <c r="J1099" s="181"/>
      <c r="K1099" s="182">
        <f>ROUND(E1099*J1099,2)</f>
        <v>0</v>
      </c>
      <c r="L1099" s="182">
        <v>21</v>
      </c>
      <c r="M1099" s="182">
        <f>G1099*(1+L1099/100)</f>
        <v>5082</v>
      </c>
      <c r="N1099" s="182">
        <v>1E-3</v>
      </c>
      <c r="O1099" s="182">
        <f>ROUND(E1099*N1099,2)</f>
        <v>0</v>
      </c>
      <c r="P1099" s="182">
        <v>0</v>
      </c>
      <c r="Q1099" s="182">
        <f>ROUND(E1099*P1099,2)</f>
        <v>0</v>
      </c>
      <c r="R1099" s="182"/>
      <c r="S1099" s="182" t="s">
        <v>277</v>
      </c>
      <c r="T1099" s="183" t="s">
        <v>186</v>
      </c>
      <c r="U1099" s="160">
        <v>0</v>
      </c>
      <c r="V1099" s="160">
        <f>ROUND(E1099*U1099,2)</f>
        <v>0</v>
      </c>
      <c r="W1099" s="160"/>
      <c r="X1099" s="160" t="s">
        <v>310</v>
      </c>
      <c r="Y1099" s="151"/>
      <c r="Z1099" s="151"/>
      <c r="AA1099" s="151"/>
      <c r="AB1099" s="151"/>
      <c r="AC1099" s="151"/>
      <c r="AD1099" s="151"/>
      <c r="AE1099" s="151"/>
      <c r="AF1099" s="151"/>
      <c r="AG1099" s="151" t="s">
        <v>311</v>
      </c>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row>
    <row r="1100" spans="1:60" outlineLevel="1" x14ac:dyDescent="0.25">
      <c r="A1100" s="158"/>
      <c r="B1100" s="159"/>
      <c r="C1100" s="260" t="s">
        <v>1423</v>
      </c>
      <c r="D1100" s="261"/>
      <c r="E1100" s="261"/>
      <c r="F1100" s="261"/>
      <c r="G1100" s="261"/>
      <c r="H1100" s="160"/>
      <c r="I1100" s="160"/>
      <c r="J1100" s="160"/>
      <c r="K1100" s="160"/>
      <c r="L1100" s="160"/>
      <c r="M1100" s="160"/>
      <c r="N1100" s="160"/>
      <c r="O1100" s="160"/>
      <c r="P1100" s="160"/>
      <c r="Q1100" s="160"/>
      <c r="R1100" s="160"/>
      <c r="S1100" s="160"/>
      <c r="T1100" s="160"/>
      <c r="U1100" s="160"/>
      <c r="V1100" s="160"/>
      <c r="W1100" s="160"/>
      <c r="X1100" s="160"/>
      <c r="Y1100" s="151"/>
      <c r="Z1100" s="151"/>
      <c r="AA1100" s="151"/>
      <c r="AB1100" s="151"/>
      <c r="AC1100" s="151"/>
      <c r="AD1100" s="151"/>
      <c r="AE1100" s="151"/>
      <c r="AF1100" s="151"/>
      <c r="AG1100" s="151" t="s">
        <v>190</v>
      </c>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84" t="str">
        <f>C1100</f>
        <v>2.NP - 1. patro, popis prvku a návrh na jeho opravu nebo restaurování viz D1.1.9 Tabulky kamenických prvků</v>
      </c>
      <c r="BB1100" s="151"/>
      <c r="BC1100" s="151"/>
      <c r="BD1100" s="151"/>
      <c r="BE1100" s="151"/>
      <c r="BF1100" s="151"/>
      <c r="BG1100" s="151"/>
      <c r="BH1100" s="151"/>
    </row>
    <row r="1101" spans="1:60" outlineLevel="1" x14ac:dyDescent="0.25">
      <c r="A1101" s="158"/>
      <c r="B1101" s="159"/>
      <c r="C1101" s="192" t="s">
        <v>204</v>
      </c>
      <c r="D1101" s="161"/>
      <c r="E1101" s="162"/>
      <c r="F1101" s="163"/>
      <c r="G1101" s="163"/>
      <c r="H1101" s="160"/>
      <c r="I1101" s="160"/>
      <c r="J1101" s="160"/>
      <c r="K1101" s="160"/>
      <c r="L1101" s="160"/>
      <c r="M1101" s="160"/>
      <c r="N1101" s="160"/>
      <c r="O1101" s="160"/>
      <c r="P1101" s="160"/>
      <c r="Q1101" s="160"/>
      <c r="R1101" s="160"/>
      <c r="S1101" s="160"/>
      <c r="T1101" s="160"/>
      <c r="U1101" s="160"/>
      <c r="V1101" s="160"/>
      <c r="W1101" s="160"/>
      <c r="X1101" s="160"/>
      <c r="Y1101" s="151"/>
      <c r="Z1101" s="151"/>
      <c r="AA1101" s="151"/>
      <c r="AB1101" s="151"/>
      <c r="AC1101" s="151"/>
      <c r="AD1101" s="151"/>
      <c r="AE1101" s="151"/>
      <c r="AF1101" s="151"/>
      <c r="AG1101" s="151" t="s">
        <v>190</v>
      </c>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row>
    <row r="1102" spans="1:60" outlineLevel="1" x14ac:dyDescent="0.25">
      <c r="A1102" s="158"/>
      <c r="B1102" s="159"/>
      <c r="C1102" s="271" t="s">
        <v>1449</v>
      </c>
      <c r="D1102" s="272"/>
      <c r="E1102" s="272"/>
      <c r="F1102" s="272"/>
      <c r="G1102" s="272"/>
      <c r="H1102" s="160"/>
      <c r="I1102" s="160"/>
      <c r="J1102" s="160"/>
      <c r="K1102" s="160"/>
      <c r="L1102" s="160"/>
      <c r="M1102" s="160"/>
      <c r="N1102" s="160"/>
      <c r="O1102" s="160"/>
      <c r="P1102" s="160"/>
      <c r="Q1102" s="160"/>
      <c r="R1102" s="160"/>
      <c r="S1102" s="160"/>
      <c r="T1102" s="160"/>
      <c r="U1102" s="160"/>
      <c r="V1102" s="160"/>
      <c r="W1102" s="160"/>
      <c r="X1102" s="160"/>
      <c r="Y1102" s="151"/>
      <c r="Z1102" s="151"/>
      <c r="AA1102" s="151"/>
      <c r="AB1102" s="151"/>
      <c r="AC1102" s="151"/>
      <c r="AD1102" s="151"/>
      <c r="AE1102" s="151"/>
      <c r="AF1102" s="151"/>
      <c r="AG1102" s="151" t="s">
        <v>190</v>
      </c>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row>
    <row r="1103" spans="1:60" outlineLevel="1" x14ac:dyDescent="0.25">
      <c r="A1103" s="158"/>
      <c r="B1103" s="159"/>
      <c r="C1103" s="271" t="s">
        <v>1450</v>
      </c>
      <c r="D1103" s="272"/>
      <c r="E1103" s="272"/>
      <c r="F1103" s="272"/>
      <c r="G1103" s="272"/>
      <c r="H1103" s="160"/>
      <c r="I1103" s="160"/>
      <c r="J1103" s="160"/>
      <c r="K1103" s="160"/>
      <c r="L1103" s="160"/>
      <c r="M1103" s="160"/>
      <c r="N1103" s="160"/>
      <c r="O1103" s="160"/>
      <c r="P1103" s="160"/>
      <c r="Q1103" s="160"/>
      <c r="R1103" s="160"/>
      <c r="S1103" s="160"/>
      <c r="T1103" s="160"/>
      <c r="U1103" s="160"/>
      <c r="V1103" s="160"/>
      <c r="W1103" s="160"/>
      <c r="X1103" s="160"/>
      <c r="Y1103" s="151"/>
      <c r="Z1103" s="151"/>
      <c r="AA1103" s="151"/>
      <c r="AB1103" s="151"/>
      <c r="AC1103" s="151"/>
      <c r="AD1103" s="151"/>
      <c r="AE1103" s="151"/>
      <c r="AF1103" s="151"/>
      <c r="AG1103" s="151" t="s">
        <v>190</v>
      </c>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row>
    <row r="1104" spans="1:60" outlineLevel="1" x14ac:dyDescent="0.25">
      <c r="A1104" s="158"/>
      <c r="B1104" s="159"/>
      <c r="C1104" s="192" t="s">
        <v>204</v>
      </c>
      <c r="D1104" s="161"/>
      <c r="E1104" s="162"/>
      <c r="F1104" s="163"/>
      <c r="G1104" s="163"/>
      <c r="H1104" s="160"/>
      <c r="I1104" s="160"/>
      <c r="J1104" s="160"/>
      <c r="K1104" s="160"/>
      <c r="L1104" s="160"/>
      <c r="M1104" s="160"/>
      <c r="N1104" s="160"/>
      <c r="O1104" s="160"/>
      <c r="P1104" s="160"/>
      <c r="Q1104" s="160"/>
      <c r="R1104" s="160"/>
      <c r="S1104" s="160"/>
      <c r="T1104" s="160"/>
      <c r="U1104" s="160"/>
      <c r="V1104" s="160"/>
      <c r="W1104" s="160"/>
      <c r="X1104" s="160"/>
      <c r="Y1104" s="151"/>
      <c r="Z1104" s="151"/>
      <c r="AA1104" s="151"/>
      <c r="AB1104" s="151"/>
      <c r="AC1104" s="151"/>
      <c r="AD1104" s="151"/>
      <c r="AE1104" s="151"/>
      <c r="AF1104" s="151"/>
      <c r="AG1104" s="151" t="s">
        <v>190</v>
      </c>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row>
    <row r="1105" spans="1:60" outlineLevel="1" x14ac:dyDescent="0.25">
      <c r="A1105" s="158"/>
      <c r="B1105" s="159"/>
      <c r="C1105" s="271" t="s">
        <v>313</v>
      </c>
      <c r="D1105" s="272"/>
      <c r="E1105" s="272"/>
      <c r="F1105" s="272"/>
      <c r="G1105" s="272"/>
      <c r="H1105" s="160"/>
      <c r="I1105" s="160"/>
      <c r="J1105" s="160"/>
      <c r="K1105" s="160"/>
      <c r="L1105" s="160"/>
      <c r="M1105" s="160"/>
      <c r="N1105" s="160"/>
      <c r="O1105" s="160"/>
      <c r="P1105" s="160"/>
      <c r="Q1105" s="160"/>
      <c r="R1105" s="160"/>
      <c r="S1105" s="160"/>
      <c r="T1105" s="160"/>
      <c r="U1105" s="160"/>
      <c r="V1105" s="160"/>
      <c r="W1105" s="160"/>
      <c r="X1105" s="160"/>
      <c r="Y1105" s="151"/>
      <c r="Z1105" s="151"/>
      <c r="AA1105" s="151"/>
      <c r="AB1105" s="151"/>
      <c r="AC1105" s="151"/>
      <c r="AD1105" s="151"/>
      <c r="AE1105" s="151"/>
      <c r="AF1105" s="151"/>
      <c r="AG1105" s="151" t="s">
        <v>190</v>
      </c>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row>
    <row r="1106" spans="1:60" ht="21" outlineLevel="1" x14ac:dyDescent="0.25">
      <c r="A1106" s="158"/>
      <c r="B1106" s="159"/>
      <c r="C1106" s="271" t="s">
        <v>1451</v>
      </c>
      <c r="D1106" s="272"/>
      <c r="E1106" s="272"/>
      <c r="F1106" s="272"/>
      <c r="G1106" s="272"/>
      <c r="H1106" s="160"/>
      <c r="I1106" s="160"/>
      <c r="J1106" s="160"/>
      <c r="K1106" s="160"/>
      <c r="L1106" s="160"/>
      <c r="M1106" s="160"/>
      <c r="N1106" s="160"/>
      <c r="O1106" s="160"/>
      <c r="P1106" s="160"/>
      <c r="Q1106" s="160"/>
      <c r="R1106" s="160"/>
      <c r="S1106" s="160"/>
      <c r="T1106" s="160"/>
      <c r="U1106" s="160"/>
      <c r="V1106" s="160"/>
      <c r="W1106" s="160"/>
      <c r="X1106" s="160"/>
      <c r="Y1106" s="151"/>
      <c r="Z1106" s="151"/>
      <c r="AA1106" s="151"/>
      <c r="AB1106" s="151"/>
      <c r="AC1106" s="151"/>
      <c r="AD1106" s="151"/>
      <c r="AE1106" s="151"/>
      <c r="AF1106" s="151"/>
      <c r="AG1106" s="151" t="s">
        <v>190</v>
      </c>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84" t="str">
        <f>C1106</f>
        <v>Jedná se o drobný kamenný kvádr s profilací, pravděpodobně úsek nějakého ostění, který byl druhotně vsazen do zazdívky portálu v západní stěně dané místnosti, v podobě tenké plenty. Na povrchu kamene se nacházejí pozůstatky povrchových úprav ve formě nátěrů.</v>
      </c>
      <c r="BB1106" s="151"/>
      <c r="BC1106" s="151"/>
      <c r="BD1106" s="151"/>
      <c r="BE1106" s="151"/>
      <c r="BF1106" s="151"/>
      <c r="BG1106" s="151"/>
      <c r="BH1106" s="151"/>
    </row>
    <row r="1107" spans="1:60" ht="21" outlineLevel="1" x14ac:dyDescent="0.25">
      <c r="A1107" s="158"/>
      <c r="B1107" s="159"/>
      <c r="C1107" s="271" t="s">
        <v>1452</v>
      </c>
      <c r="D1107" s="272"/>
      <c r="E1107" s="272"/>
      <c r="F1107" s="272"/>
      <c r="G1107" s="272"/>
      <c r="H1107" s="160"/>
      <c r="I1107" s="160"/>
      <c r="J1107" s="160"/>
      <c r="K1107" s="160"/>
      <c r="L1107" s="160"/>
      <c r="M1107" s="160"/>
      <c r="N1107" s="160"/>
      <c r="O1107" s="160"/>
      <c r="P1107" s="160"/>
      <c r="Q1107" s="160"/>
      <c r="R1107" s="160"/>
      <c r="S1107" s="160"/>
      <c r="T1107" s="160"/>
      <c r="U1107" s="160"/>
      <c r="V1107" s="160"/>
      <c r="W1107" s="160"/>
      <c r="X1107" s="160"/>
      <c r="Y1107" s="151"/>
      <c r="Z1107" s="151"/>
      <c r="AA1107" s="151"/>
      <c r="AB1107" s="151"/>
      <c r="AC1107" s="151"/>
      <c r="AD1107" s="151"/>
      <c r="AE1107" s="151"/>
      <c r="AF1107" s="151"/>
      <c r="AG1107" s="151" t="s">
        <v>190</v>
      </c>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84" t="str">
        <f>C1107</f>
        <v>Na samotném prvku nejsou patrná žádná závažná poškození, ale jeho stávající pozice v zazdívce je nestabilní, protože značná část zazdívky je nejen uvolněná, ale dokonce i vypadlá. V této chvíli je tak na své pravé straně prvek zcela uvolněný a to tak, že je s ním možné lehce pootočit.</v>
      </c>
      <c r="BB1107" s="151"/>
      <c r="BC1107" s="151"/>
      <c r="BD1107" s="151"/>
      <c r="BE1107" s="151"/>
      <c r="BF1107" s="151"/>
      <c r="BG1107" s="151"/>
      <c r="BH1107" s="151"/>
    </row>
    <row r="1108" spans="1:60" outlineLevel="1" x14ac:dyDescent="0.25">
      <c r="A1108" s="158"/>
      <c r="B1108" s="159"/>
      <c r="C1108" s="192" t="s">
        <v>204</v>
      </c>
      <c r="D1108" s="161"/>
      <c r="E1108" s="162"/>
      <c r="F1108" s="163"/>
      <c r="G1108" s="163"/>
      <c r="H1108" s="160"/>
      <c r="I1108" s="160"/>
      <c r="J1108" s="160"/>
      <c r="K1108" s="160"/>
      <c r="L1108" s="160"/>
      <c r="M1108" s="160"/>
      <c r="N1108" s="160"/>
      <c r="O1108" s="160"/>
      <c r="P1108" s="160"/>
      <c r="Q1108" s="160"/>
      <c r="R1108" s="160"/>
      <c r="S1108" s="160"/>
      <c r="T1108" s="160"/>
      <c r="U1108" s="160"/>
      <c r="V1108" s="160"/>
      <c r="W1108" s="160"/>
      <c r="X1108" s="160"/>
      <c r="Y1108" s="151"/>
      <c r="Z1108" s="151"/>
      <c r="AA1108" s="151"/>
      <c r="AB1108" s="151"/>
      <c r="AC1108" s="151"/>
      <c r="AD1108" s="151"/>
      <c r="AE1108" s="151"/>
      <c r="AF1108" s="151"/>
      <c r="AG1108" s="151" t="s">
        <v>190</v>
      </c>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row>
    <row r="1109" spans="1:60" outlineLevel="1" x14ac:dyDescent="0.25">
      <c r="A1109" s="158"/>
      <c r="B1109" s="159"/>
      <c r="C1109" s="271" t="s">
        <v>1428</v>
      </c>
      <c r="D1109" s="272"/>
      <c r="E1109" s="272"/>
      <c r="F1109" s="272"/>
      <c r="G1109" s="272"/>
      <c r="H1109" s="160"/>
      <c r="I1109" s="160"/>
      <c r="J1109" s="160"/>
      <c r="K1109" s="160"/>
      <c r="L1109" s="160"/>
      <c r="M1109" s="160"/>
      <c r="N1109" s="160"/>
      <c r="O1109" s="160"/>
      <c r="P1109" s="160"/>
      <c r="Q1109" s="160"/>
      <c r="R1109" s="160"/>
      <c r="S1109" s="160"/>
      <c r="T1109" s="160"/>
      <c r="U1109" s="160"/>
      <c r="V1109" s="160"/>
      <c r="W1109" s="160"/>
      <c r="X1109" s="160"/>
      <c r="Y1109" s="151"/>
      <c r="Z1109" s="151"/>
      <c r="AA1109" s="151"/>
      <c r="AB1109" s="151"/>
      <c r="AC1109" s="151"/>
      <c r="AD1109" s="151"/>
      <c r="AE1109" s="151"/>
      <c r="AF1109" s="151"/>
      <c r="AG1109" s="151" t="s">
        <v>190</v>
      </c>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row>
    <row r="1110" spans="1:60" outlineLevel="1" x14ac:dyDescent="0.25">
      <c r="A1110" s="158"/>
      <c r="B1110" s="159"/>
      <c r="C1110" s="271" t="s">
        <v>1429</v>
      </c>
      <c r="D1110" s="272"/>
      <c r="E1110" s="272"/>
      <c r="F1110" s="272"/>
      <c r="G1110" s="272"/>
      <c r="H1110" s="160"/>
      <c r="I1110" s="160"/>
      <c r="J1110" s="160"/>
      <c r="K1110" s="160"/>
      <c r="L1110" s="160"/>
      <c r="M1110" s="160"/>
      <c r="N1110" s="160"/>
      <c r="O1110" s="160"/>
      <c r="P1110" s="160"/>
      <c r="Q1110" s="160"/>
      <c r="R1110" s="160"/>
      <c r="S1110" s="160"/>
      <c r="T1110" s="160"/>
      <c r="U1110" s="160"/>
      <c r="V1110" s="160"/>
      <c r="W1110" s="160"/>
      <c r="X1110" s="160"/>
      <c r="Y1110" s="151"/>
      <c r="Z1110" s="151"/>
      <c r="AA1110" s="151"/>
      <c r="AB1110" s="151"/>
      <c r="AC1110" s="151"/>
      <c r="AD1110" s="151"/>
      <c r="AE1110" s="151"/>
      <c r="AF1110" s="151"/>
      <c r="AG1110" s="151" t="s">
        <v>190</v>
      </c>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row>
    <row r="1111" spans="1:60" outlineLevel="1" x14ac:dyDescent="0.25">
      <c r="A1111" s="158"/>
      <c r="B1111" s="159"/>
      <c r="C1111" s="271" t="s">
        <v>1453</v>
      </c>
      <c r="D1111" s="272"/>
      <c r="E1111" s="272"/>
      <c r="F1111" s="272"/>
      <c r="G1111" s="272"/>
      <c r="H1111" s="160"/>
      <c r="I1111" s="160"/>
      <c r="J1111" s="160"/>
      <c r="K1111" s="160"/>
      <c r="L1111" s="160"/>
      <c r="M1111" s="160"/>
      <c r="N1111" s="160"/>
      <c r="O1111" s="160"/>
      <c r="P1111" s="160"/>
      <c r="Q1111" s="160"/>
      <c r="R1111" s="160"/>
      <c r="S1111" s="160"/>
      <c r="T1111" s="160"/>
      <c r="U1111" s="160"/>
      <c r="V1111" s="160"/>
      <c r="W1111" s="160"/>
      <c r="X1111" s="160"/>
      <c r="Y1111" s="151"/>
      <c r="Z1111" s="151"/>
      <c r="AA1111" s="151"/>
      <c r="AB1111" s="151"/>
      <c r="AC1111" s="151"/>
      <c r="AD1111" s="151"/>
      <c r="AE1111" s="151"/>
      <c r="AF1111" s="151"/>
      <c r="AG1111" s="151" t="s">
        <v>190</v>
      </c>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row>
    <row r="1112" spans="1:60" outlineLevel="1" x14ac:dyDescent="0.25">
      <c r="A1112" s="158"/>
      <c r="B1112" s="159"/>
      <c r="C1112" s="192" t="s">
        <v>204</v>
      </c>
      <c r="D1112" s="161"/>
      <c r="E1112" s="162"/>
      <c r="F1112" s="163"/>
      <c r="G1112" s="163"/>
      <c r="H1112" s="160"/>
      <c r="I1112" s="160"/>
      <c r="J1112" s="160"/>
      <c r="K1112" s="160"/>
      <c r="L1112" s="160"/>
      <c r="M1112" s="160"/>
      <c r="N1112" s="160"/>
      <c r="O1112" s="160"/>
      <c r="P1112" s="160"/>
      <c r="Q1112" s="160"/>
      <c r="R1112" s="160"/>
      <c r="S1112" s="160"/>
      <c r="T1112" s="160"/>
      <c r="U1112" s="160"/>
      <c r="V1112" s="160"/>
      <c r="W1112" s="160"/>
      <c r="X1112" s="160"/>
      <c r="Y1112" s="151"/>
      <c r="Z1112" s="151"/>
      <c r="AA1112" s="151"/>
      <c r="AB1112" s="151"/>
      <c r="AC1112" s="151"/>
      <c r="AD1112" s="151"/>
      <c r="AE1112" s="151"/>
      <c r="AF1112" s="151"/>
      <c r="AG1112" s="151" t="s">
        <v>190</v>
      </c>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c r="BG1112" s="151"/>
      <c r="BH1112" s="151"/>
    </row>
    <row r="1113" spans="1:60" outlineLevel="1" x14ac:dyDescent="0.25">
      <c r="A1113" s="158"/>
      <c r="B1113" s="159"/>
      <c r="C1113" s="271" t="s">
        <v>317</v>
      </c>
      <c r="D1113" s="272"/>
      <c r="E1113" s="272"/>
      <c r="F1113" s="272"/>
      <c r="G1113" s="272"/>
      <c r="H1113" s="160"/>
      <c r="I1113" s="160"/>
      <c r="J1113" s="160"/>
      <c r="K1113" s="160"/>
      <c r="L1113" s="160"/>
      <c r="M1113" s="160"/>
      <c r="N1113" s="160"/>
      <c r="O1113" s="160"/>
      <c r="P1113" s="160"/>
      <c r="Q1113" s="160"/>
      <c r="R1113" s="160"/>
      <c r="S1113" s="160"/>
      <c r="T1113" s="160"/>
      <c r="U1113" s="160"/>
      <c r="V1113" s="160"/>
      <c r="W1113" s="160"/>
      <c r="X1113" s="160"/>
      <c r="Y1113" s="151"/>
      <c r="Z1113" s="151"/>
      <c r="AA1113" s="151"/>
      <c r="AB1113" s="151"/>
      <c r="AC1113" s="151"/>
      <c r="AD1113" s="151"/>
      <c r="AE1113" s="151"/>
      <c r="AF1113" s="151"/>
      <c r="AG1113" s="151" t="s">
        <v>190</v>
      </c>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row>
    <row r="1114" spans="1:60" outlineLevel="1" x14ac:dyDescent="0.25">
      <c r="A1114" s="158"/>
      <c r="B1114" s="159"/>
      <c r="C1114" s="271" t="s">
        <v>864</v>
      </c>
      <c r="D1114" s="272"/>
      <c r="E1114" s="272"/>
      <c r="F1114" s="272"/>
      <c r="G1114" s="272"/>
      <c r="H1114" s="160"/>
      <c r="I1114" s="160"/>
      <c r="J1114" s="160"/>
      <c r="K1114" s="160"/>
      <c r="L1114" s="160"/>
      <c r="M1114" s="160"/>
      <c r="N1114" s="160"/>
      <c r="O1114" s="160"/>
      <c r="P1114" s="160"/>
      <c r="Q1114" s="160"/>
      <c r="R1114" s="160"/>
      <c r="S1114" s="160"/>
      <c r="T1114" s="160"/>
      <c r="U1114" s="160"/>
      <c r="V1114" s="160"/>
      <c r="W1114" s="160"/>
      <c r="X1114" s="160"/>
      <c r="Y1114" s="151"/>
      <c r="Z1114" s="151"/>
      <c r="AA1114" s="151"/>
      <c r="AB1114" s="151"/>
      <c r="AC1114" s="151"/>
      <c r="AD1114" s="151"/>
      <c r="AE1114" s="151"/>
      <c r="AF1114" s="151"/>
      <c r="AG1114" s="151" t="s">
        <v>190</v>
      </c>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row>
    <row r="1115" spans="1:60" ht="21" outlineLevel="1" x14ac:dyDescent="0.25">
      <c r="A1115" s="158"/>
      <c r="B1115" s="159"/>
      <c r="C1115" s="271" t="s">
        <v>865</v>
      </c>
      <c r="D1115" s="272"/>
      <c r="E1115" s="272"/>
      <c r="F1115" s="272"/>
      <c r="G1115" s="272"/>
      <c r="H1115" s="160"/>
      <c r="I1115" s="160"/>
      <c r="J1115" s="160"/>
      <c r="K1115" s="160"/>
      <c r="L1115" s="160"/>
      <c r="M1115" s="160"/>
      <c r="N1115" s="160"/>
      <c r="O1115" s="160"/>
      <c r="P1115" s="160"/>
      <c r="Q1115" s="160"/>
      <c r="R1115" s="160"/>
      <c r="S1115" s="160"/>
      <c r="T1115" s="160"/>
      <c r="U1115" s="160"/>
      <c r="V1115" s="160"/>
      <c r="W1115" s="160"/>
      <c r="X1115" s="160"/>
      <c r="Y1115" s="151"/>
      <c r="Z1115" s="151"/>
      <c r="AA1115" s="151"/>
      <c r="AB1115" s="151"/>
      <c r="AC1115" s="151"/>
      <c r="AD1115" s="151"/>
      <c r="AE1115" s="151"/>
      <c r="AF1115" s="151"/>
      <c r="AG1115" s="151" t="s">
        <v>190</v>
      </c>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84" t="str">
        <f>C1115</f>
        <v>- případné lokální zajištění dochovaných povrchových úprav (ve spolupráci s restaurátory s licencí MK ČR pro restaurování figurálních nástěnných maleb; přesný rozsah bude dohodnut před započetím prací)</v>
      </c>
      <c r="BB1115" s="151"/>
      <c r="BC1115" s="151"/>
      <c r="BD1115" s="151"/>
      <c r="BE1115" s="151"/>
      <c r="BF1115" s="151"/>
      <c r="BG1115" s="151"/>
      <c r="BH1115" s="151"/>
    </row>
    <row r="1116" spans="1:60" ht="21" outlineLevel="1" x14ac:dyDescent="0.25">
      <c r="A1116" s="158"/>
      <c r="B1116" s="159"/>
      <c r="C1116" s="271" t="s">
        <v>1454</v>
      </c>
      <c r="D1116" s="272"/>
      <c r="E1116" s="272"/>
      <c r="F1116" s="272"/>
      <c r="G1116" s="272"/>
      <c r="H1116" s="160"/>
      <c r="I1116" s="160"/>
      <c r="J1116" s="160"/>
      <c r="K1116" s="160"/>
      <c r="L1116" s="160"/>
      <c r="M1116" s="160"/>
      <c r="N1116" s="160"/>
      <c r="O1116" s="160"/>
      <c r="P1116" s="160"/>
      <c r="Q1116" s="160"/>
      <c r="R1116" s="160"/>
      <c r="S1116" s="160"/>
      <c r="T1116" s="160"/>
      <c r="U1116" s="160"/>
      <c r="V1116" s="160"/>
      <c r="W1116" s="160"/>
      <c r="X1116" s="160"/>
      <c r="Y1116" s="151"/>
      <c r="Z1116" s="151"/>
      <c r="AA1116" s="151"/>
      <c r="AB1116" s="151"/>
      <c r="AC1116" s="151"/>
      <c r="AD1116" s="151"/>
      <c r="AE1116" s="151"/>
      <c r="AF1116" s="151"/>
      <c r="AG1116" s="151" t="s">
        <v>190</v>
      </c>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84" t="str">
        <f>C1116</f>
        <v>- zabezpečení prvku vytyčením bezpečné zóny pohybu v bezprostřední blízkosti prvku a zajištění pravidelného monitoringu a pravidelného vyhodnocení stavu dané konstrukce</v>
      </c>
      <c r="BB1116" s="151"/>
      <c r="BC1116" s="151"/>
      <c r="BD1116" s="151"/>
      <c r="BE1116" s="151"/>
      <c r="BF1116" s="151"/>
      <c r="BG1116" s="151"/>
      <c r="BH1116" s="151"/>
    </row>
    <row r="1117" spans="1:60" outlineLevel="1" x14ac:dyDescent="0.25">
      <c r="A1117" s="177">
        <v>102</v>
      </c>
      <c r="B1117" s="178" t="s">
        <v>1455</v>
      </c>
      <c r="C1117" s="187" t="s">
        <v>1456</v>
      </c>
      <c r="D1117" s="179" t="s">
        <v>255</v>
      </c>
      <c r="E1117" s="180">
        <v>1</v>
      </c>
      <c r="F1117" s="181">
        <v>18000</v>
      </c>
      <c r="G1117" s="182">
        <f>ROUND(E1117*F1117,2)</f>
        <v>18000</v>
      </c>
      <c r="H1117" s="181"/>
      <c r="I1117" s="182">
        <f>ROUND(E1117*H1117,2)</f>
        <v>0</v>
      </c>
      <c r="J1117" s="181"/>
      <c r="K1117" s="182">
        <f>ROUND(E1117*J1117,2)</f>
        <v>0</v>
      </c>
      <c r="L1117" s="182">
        <v>21</v>
      </c>
      <c r="M1117" s="182">
        <f>G1117*(1+L1117/100)</f>
        <v>21780</v>
      </c>
      <c r="N1117" s="182">
        <v>0.02</v>
      </c>
      <c r="O1117" s="182">
        <f>ROUND(E1117*N1117,2)</f>
        <v>0.02</v>
      </c>
      <c r="P1117" s="182">
        <v>0</v>
      </c>
      <c r="Q1117" s="182">
        <f>ROUND(E1117*P1117,2)</f>
        <v>0</v>
      </c>
      <c r="R1117" s="182"/>
      <c r="S1117" s="182" t="s">
        <v>277</v>
      </c>
      <c r="T1117" s="183" t="s">
        <v>186</v>
      </c>
      <c r="U1117" s="160">
        <v>0</v>
      </c>
      <c r="V1117" s="160">
        <f>ROUND(E1117*U1117,2)</f>
        <v>0</v>
      </c>
      <c r="W1117" s="160"/>
      <c r="X1117" s="160" t="s">
        <v>310</v>
      </c>
      <c r="Y1117" s="151"/>
      <c r="Z1117" s="151"/>
      <c r="AA1117" s="151"/>
      <c r="AB1117" s="151"/>
      <c r="AC1117" s="151"/>
      <c r="AD1117" s="151"/>
      <c r="AE1117" s="151"/>
      <c r="AF1117" s="151"/>
      <c r="AG1117" s="151" t="s">
        <v>311</v>
      </c>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row>
    <row r="1118" spans="1:60" outlineLevel="1" x14ac:dyDescent="0.25">
      <c r="A1118" s="158"/>
      <c r="B1118" s="159"/>
      <c r="C1118" s="260" t="s">
        <v>1423</v>
      </c>
      <c r="D1118" s="261"/>
      <c r="E1118" s="261"/>
      <c r="F1118" s="261"/>
      <c r="G1118" s="261"/>
      <c r="H1118" s="160"/>
      <c r="I1118" s="160"/>
      <c r="J1118" s="160"/>
      <c r="K1118" s="160"/>
      <c r="L1118" s="160"/>
      <c r="M1118" s="160"/>
      <c r="N1118" s="160"/>
      <c r="O1118" s="160"/>
      <c r="P1118" s="160"/>
      <c r="Q1118" s="160"/>
      <c r="R1118" s="160"/>
      <c r="S1118" s="160"/>
      <c r="T1118" s="160"/>
      <c r="U1118" s="160"/>
      <c r="V1118" s="160"/>
      <c r="W1118" s="160"/>
      <c r="X1118" s="160"/>
      <c r="Y1118" s="151"/>
      <c r="Z1118" s="151"/>
      <c r="AA1118" s="151"/>
      <c r="AB1118" s="151"/>
      <c r="AC1118" s="151"/>
      <c r="AD1118" s="151"/>
      <c r="AE1118" s="151"/>
      <c r="AF1118" s="151"/>
      <c r="AG1118" s="151" t="s">
        <v>190</v>
      </c>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84" t="str">
        <f>C1118</f>
        <v>2.NP - 1. patro, popis prvku a návrh na jeho opravu nebo restaurování viz D1.1.9 Tabulky kamenických prvků</v>
      </c>
      <c r="BB1118" s="151"/>
      <c r="BC1118" s="151"/>
      <c r="BD1118" s="151"/>
      <c r="BE1118" s="151"/>
      <c r="BF1118" s="151"/>
      <c r="BG1118" s="151"/>
      <c r="BH1118" s="151"/>
    </row>
    <row r="1119" spans="1:60" outlineLevel="1" x14ac:dyDescent="0.25">
      <c r="A1119" s="158"/>
      <c r="B1119" s="159"/>
      <c r="C1119" s="192" t="s">
        <v>204</v>
      </c>
      <c r="D1119" s="161"/>
      <c r="E1119" s="162"/>
      <c r="F1119" s="163"/>
      <c r="G1119" s="163"/>
      <c r="H1119" s="160"/>
      <c r="I1119" s="160"/>
      <c r="J1119" s="160"/>
      <c r="K1119" s="160"/>
      <c r="L1119" s="160"/>
      <c r="M1119" s="160"/>
      <c r="N1119" s="160"/>
      <c r="O1119" s="160"/>
      <c r="P1119" s="160"/>
      <c r="Q1119" s="160"/>
      <c r="R1119" s="160"/>
      <c r="S1119" s="160"/>
      <c r="T1119" s="160"/>
      <c r="U1119" s="160"/>
      <c r="V1119" s="160"/>
      <c r="W1119" s="160"/>
      <c r="X1119" s="160"/>
      <c r="Y1119" s="151"/>
      <c r="Z1119" s="151"/>
      <c r="AA1119" s="151"/>
      <c r="AB1119" s="151"/>
      <c r="AC1119" s="151"/>
      <c r="AD1119" s="151"/>
      <c r="AE1119" s="151"/>
      <c r="AF1119" s="151"/>
      <c r="AG1119" s="151" t="s">
        <v>190</v>
      </c>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row>
    <row r="1120" spans="1:60" outlineLevel="1" x14ac:dyDescent="0.25">
      <c r="A1120" s="158"/>
      <c r="B1120" s="159"/>
      <c r="C1120" s="271" t="s">
        <v>1457</v>
      </c>
      <c r="D1120" s="272"/>
      <c r="E1120" s="272"/>
      <c r="F1120" s="272"/>
      <c r="G1120" s="272"/>
      <c r="H1120" s="160"/>
      <c r="I1120" s="160"/>
      <c r="J1120" s="160"/>
      <c r="K1120" s="160"/>
      <c r="L1120" s="160"/>
      <c r="M1120" s="160"/>
      <c r="N1120" s="160"/>
      <c r="O1120" s="160"/>
      <c r="P1120" s="160"/>
      <c r="Q1120" s="160"/>
      <c r="R1120" s="160"/>
      <c r="S1120" s="160"/>
      <c r="T1120" s="160"/>
      <c r="U1120" s="160"/>
      <c r="V1120" s="160"/>
      <c r="W1120" s="160"/>
      <c r="X1120" s="160"/>
      <c r="Y1120" s="151"/>
      <c r="Z1120" s="151"/>
      <c r="AA1120" s="151"/>
      <c r="AB1120" s="151"/>
      <c r="AC1120" s="151"/>
      <c r="AD1120" s="151"/>
      <c r="AE1120" s="151"/>
      <c r="AF1120" s="151"/>
      <c r="AG1120" s="151" t="s">
        <v>190</v>
      </c>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row>
    <row r="1121" spans="1:60" outlineLevel="1" x14ac:dyDescent="0.25">
      <c r="A1121" s="158"/>
      <c r="B1121" s="159"/>
      <c r="C1121" s="271" t="s">
        <v>1458</v>
      </c>
      <c r="D1121" s="272"/>
      <c r="E1121" s="272"/>
      <c r="F1121" s="272"/>
      <c r="G1121" s="272"/>
      <c r="H1121" s="160"/>
      <c r="I1121" s="160"/>
      <c r="J1121" s="160"/>
      <c r="K1121" s="160"/>
      <c r="L1121" s="160"/>
      <c r="M1121" s="160"/>
      <c r="N1121" s="160"/>
      <c r="O1121" s="160"/>
      <c r="P1121" s="160"/>
      <c r="Q1121" s="160"/>
      <c r="R1121" s="160"/>
      <c r="S1121" s="160"/>
      <c r="T1121" s="160"/>
      <c r="U1121" s="160"/>
      <c r="V1121" s="160"/>
      <c r="W1121" s="160"/>
      <c r="X1121" s="160"/>
      <c r="Y1121" s="151"/>
      <c r="Z1121" s="151"/>
      <c r="AA1121" s="151"/>
      <c r="AB1121" s="151"/>
      <c r="AC1121" s="151"/>
      <c r="AD1121" s="151"/>
      <c r="AE1121" s="151"/>
      <c r="AF1121" s="151"/>
      <c r="AG1121" s="151" t="s">
        <v>190</v>
      </c>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row>
    <row r="1122" spans="1:60" outlineLevel="1" x14ac:dyDescent="0.25">
      <c r="A1122" s="158"/>
      <c r="B1122" s="159"/>
      <c r="C1122" s="192" t="s">
        <v>204</v>
      </c>
      <c r="D1122" s="161"/>
      <c r="E1122" s="162"/>
      <c r="F1122" s="163"/>
      <c r="G1122" s="163"/>
      <c r="H1122" s="160"/>
      <c r="I1122" s="160"/>
      <c r="J1122" s="160"/>
      <c r="K1122" s="160"/>
      <c r="L1122" s="160"/>
      <c r="M1122" s="160"/>
      <c r="N1122" s="160"/>
      <c r="O1122" s="160"/>
      <c r="P1122" s="160"/>
      <c r="Q1122" s="160"/>
      <c r="R1122" s="160"/>
      <c r="S1122" s="160"/>
      <c r="T1122" s="160"/>
      <c r="U1122" s="160"/>
      <c r="V1122" s="160"/>
      <c r="W1122" s="160"/>
      <c r="X1122" s="160"/>
      <c r="Y1122" s="151"/>
      <c r="Z1122" s="151"/>
      <c r="AA1122" s="151"/>
      <c r="AB1122" s="151"/>
      <c r="AC1122" s="151"/>
      <c r="AD1122" s="151"/>
      <c r="AE1122" s="151"/>
      <c r="AF1122" s="151"/>
      <c r="AG1122" s="151" t="s">
        <v>190</v>
      </c>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row>
    <row r="1123" spans="1:60" outlineLevel="1" x14ac:dyDescent="0.25">
      <c r="A1123" s="158"/>
      <c r="B1123" s="159"/>
      <c r="C1123" s="271" t="s">
        <v>313</v>
      </c>
      <c r="D1123" s="272"/>
      <c r="E1123" s="272"/>
      <c r="F1123" s="272"/>
      <c r="G1123" s="272"/>
      <c r="H1123" s="160"/>
      <c r="I1123" s="160"/>
      <c r="J1123" s="160"/>
      <c r="K1123" s="160"/>
      <c r="L1123" s="160"/>
      <c r="M1123" s="160"/>
      <c r="N1123" s="160"/>
      <c r="O1123" s="160"/>
      <c r="P1123" s="160"/>
      <c r="Q1123" s="160"/>
      <c r="R1123" s="160"/>
      <c r="S1123" s="160"/>
      <c r="T1123" s="160"/>
      <c r="U1123" s="160"/>
      <c r="V1123" s="160"/>
      <c r="W1123" s="160"/>
      <c r="X1123" s="160"/>
      <c r="Y1123" s="151"/>
      <c r="Z1123" s="151"/>
      <c r="AA1123" s="151"/>
      <c r="AB1123" s="151"/>
      <c r="AC1123" s="151"/>
      <c r="AD1123" s="151"/>
      <c r="AE1123" s="151"/>
      <c r="AF1123" s="151"/>
      <c r="AG1123" s="151" t="s">
        <v>190</v>
      </c>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c r="BG1123" s="151"/>
      <c r="BH1123" s="151"/>
    </row>
    <row r="1124" spans="1:60" ht="21" outlineLevel="1" x14ac:dyDescent="0.25">
      <c r="A1124" s="158"/>
      <c r="B1124" s="159"/>
      <c r="C1124" s="271" t="s">
        <v>1459</v>
      </c>
      <c r="D1124" s="272"/>
      <c r="E1124" s="272"/>
      <c r="F1124" s="272"/>
      <c r="G1124" s="272"/>
      <c r="H1124" s="160"/>
      <c r="I1124" s="160"/>
      <c r="J1124" s="160"/>
      <c r="K1124" s="160"/>
      <c r="L1124" s="160"/>
      <c r="M1124" s="160"/>
      <c r="N1124" s="160"/>
      <c r="O1124" s="160"/>
      <c r="P1124" s="160"/>
      <c r="Q1124" s="160"/>
      <c r="R1124" s="160"/>
      <c r="S1124" s="160"/>
      <c r="T1124" s="160"/>
      <c r="U1124" s="160"/>
      <c r="V1124" s="160"/>
      <c r="W1124" s="160"/>
      <c r="X1124" s="160"/>
      <c r="Y1124" s="151"/>
      <c r="Z1124" s="151"/>
      <c r="AA1124" s="151"/>
      <c r="AB1124" s="151"/>
      <c r="AC1124" s="151"/>
      <c r="AD1124" s="151"/>
      <c r="AE1124" s="151"/>
      <c r="AF1124" s="151"/>
      <c r="AG1124" s="151" t="s">
        <v>190</v>
      </c>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84" t="str">
        <f>C1124</f>
        <v>Jedná se o kamenné ostění jednoduchého obdélného okna tvořeného dvěma stojkami, parapetem a přímým překladem. Zejména na překladu a stojkách je povrch kamene překryt vrstvičkami omítek a nátěrů přecházejících na kamenný prvek z okolní špalety okenního výklenku.</v>
      </c>
      <c r="BB1124" s="151"/>
      <c r="BC1124" s="151"/>
      <c r="BD1124" s="151"/>
      <c r="BE1124" s="151"/>
      <c r="BF1124" s="151"/>
      <c r="BG1124" s="151"/>
      <c r="BH1124" s="151"/>
    </row>
    <row r="1125" spans="1:60" ht="21" outlineLevel="1" x14ac:dyDescent="0.25">
      <c r="A1125" s="158"/>
      <c r="B1125" s="159"/>
      <c r="C1125" s="271" t="s">
        <v>1460</v>
      </c>
      <c r="D1125" s="272"/>
      <c r="E1125" s="272"/>
      <c r="F1125" s="272"/>
      <c r="G1125" s="272"/>
      <c r="H1125" s="160"/>
      <c r="I1125" s="160"/>
      <c r="J1125" s="160"/>
      <c r="K1125" s="160"/>
      <c r="L1125" s="160"/>
      <c r="M1125" s="160"/>
      <c r="N1125" s="160"/>
      <c r="O1125" s="160"/>
      <c r="P1125" s="160"/>
      <c r="Q1125" s="160"/>
      <c r="R1125" s="160"/>
      <c r="S1125" s="160"/>
      <c r="T1125" s="160"/>
      <c r="U1125" s="160"/>
      <c r="V1125" s="160"/>
      <c r="W1125" s="160"/>
      <c r="X1125" s="160"/>
      <c r="Y1125" s="151"/>
      <c r="Z1125" s="151"/>
      <c r="AA1125" s="151"/>
      <c r="AB1125" s="151"/>
      <c r="AC1125" s="151"/>
      <c r="AD1125" s="151"/>
      <c r="AE1125" s="151"/>
      <c r="AF1125" s="151"/>
      <c r="AG1125" s="151" t="s">
        <v>190</v>
      </c>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84" t="str">
        <f>C1125</f>
        <v>Kromě toho se na povrchu ostění se nacházejí prachové nečistoty. Na dolní části ostění jsou zapité hlouběji do struktury kamene. Mezi jednotlivými díly ostění jsou na vnitřní straně otevřené spáry.</v>
      </c>
      <c r="BB1125" s="151"/>
      <c r="BC1125" s="151"/>
      <c r="BD1125" s="151"/>
      <c r="BE1125" s="151"/>
      <c r="BF1125" s="151"/>
      <c r="BG1125" s="151"/>
      <c r="BH1125" s="151"/>
    </row>
    <row r="1126" spans="1:60" ht="31.2" outlineLevel="1" x14ac:dyDescent="0.25">
      <c r="A1126" s="158"/>
      <c r="B1126" s="159"/>
      <c r="C1126" s="271" t="s">
        <v>1461</v>
      </c>
      <c r="D1126" s="272"/>
      <c r="E1126" s="272"/>
      <c r="F1126" s="272"/>
      <c r="G1126" s="272"/>
      <c r="H1126" s="160"/>
      <c r="I1126" s="160"/>
      <c r="J1126" s="160"/>
      <c r="K1126" s="160"/>
      <c r="L1126" s="160"/>
      <c r="M1126" s="160"/>
      <c r="N1126" s="160"/>
      <c r="O1126" s="160"/>
      <c r="P1126" s="160"/>
      <c r="Q1126" s="160"/>
      <c r="R1126" s="160"/>
      <c r="S1126" s="160"/>
      <c r="T1126" s="160"/>
      <c r="U1126" s="160"/>
      <c r="V1126" s="160"/>
      <c r="W1126" s="160"/>
      <c r="X1126" s="160"/>
      <c r="Y1126" s="151"/>
      <c r="Z1126" s="151"/>
      <c r="AA1126" s="151"/>
      <c r="AB1126" s="151"/>
      <c r="AC1126" s="151"/>
      <c r="AD1126" s="151"/>
      <c r="AE1126" s="151"/>
      <c r="AF1126" s="151"/>
      <c r="AG1126" s="151" t="s">
        <v>190</v>
      </c>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84" t="str">
        <f>C1126</f>
        <v>Lokálně se objevují drobná mechanická poškození. Podobně jako u jiných oken i zde došlo k vylomení menších objemů kamene na vnitřních stranách stojek v důsledku koroze kovářských prvků předchozích oken či dřevěných okenic. Na parapetu na vnitřní straně ostění se vyskytují trhliny, které vznikly korozí kamene a nepřiměřeným tlakem na danou část ostění v minulosti.</v>
      </c>
      <c r="BB1126" s="151"/>
      <c r="BC1126" s="151"/>
      <c r="BD1126" s="151"/>
      <c r="BE1126" s="151"/>
      <c r="BF1126" s="151"/>
      <c r="BG1126" s="151"/>
      <c r="BH1126" s="151"/>
    </row>
    <row r="1127" spans="1:60" outlineLevel="1" x14ac:dyDescent="0.25">
      <c r="A1127" s="158"/>
      <c r="B1127" s="159"/>
      <c r="C1127" s="192" t="s">
        <v>204</v>
      </c>
      <c r="D1127" s="161"/>
      <c r="E1127" s="162"/>
      <c r="F1127" s="163"/>
      <c r="G1127" s="163"/>
      <c r="H1127" s="160"/>
      <c r="I1127" s="160"/>
      <c r="J1127" s="160"/>
      <c r="K1127" s="160"/>
      <c r="L1127" s="160"/>
      <c r="M1127" s="160"/>
      <c r="N1127" s="160"/>
      <c r="O1127" s="160"/>
      <c r="P1127" s="160"/>
      <c r="Q1127" s="160"/>
      <c r="R1127" s="160"/>
      <c r="S1127" s="160"/>
      <c r="T1127" s="160"/>
      <c r="U1127" s="160"/>
      <c r="V1127" s="160"/>
      <c r="W1127" s="160"/>
      <c r="X1127" s="160"/>
      <c r="Y1127" s="151"/>
      <c r="Z1127" s="151"/>
      <c r="AA1127" s="151"/>
      <c r="AB1127" s="151"/>
      <c r="AC1127" s="151"/>
      <c r="AD1127" s="151"/>
      <c r="AE1127" s="151"/>
      <c r="AF1127" s="151"/>
      <c r="AG1127" s="151" t="s">
        <v>190</v>
      </c>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c r="BG1127" s="151"/>
      <c r="BH1127" s="151"/>
    </row>
    <row r="1128" spans="1:60" outlineLevel="1" x14ac:dyDescent="0.25">
      <c r="A1128" s="158"/>
      <c r="B1128" s="159"/>
      <c r="C1128" s="271" t="s">
        <v>1428</v>
      </c>
      <c r="D1128" s="272"/>
      <c r="E1128" s="272"/>
      <c r="F1128" s="272"/>
      <c r="G1128" s="272"/>
      <c r="H1128" s="160"/>
      <c r="I1128" s="160"/>
      <c r="J1128" s="160"/>
      <c r="K1128" s="160"/>
      <c r="L1128" s="160"/>
      <c r="M1128" s="160"/>
      <c r="N1128" s="160"/>
      <c r="O1128" s="160"/>
      <c r="P1128" s="160"/>
      <c r="Q1128" s="160"/>
      <c r="R1128" s="160"/>
      <c r="S1128" s="160"/>
      <c r="T1128" s="160"/>
      <c r="U1128" s="160"/>
      <c r="V1128" s="160"/>
      <c r="W1128" s="160"/>
      <c r="X1128" s="160"/>
      <c r="Y1128" s="151"/>
      <c r="Z1128" s="151"/>
      <c r="AA1128" s="151"/>
      <c r="AB1128" s="151"/>
      <c r="AC1128" s="151"/>
      <c r="AD1128" s="151"/>
      <c r="AE1128" s="151"/>
      <c r="AF1128" s="151"/>
      <c r="AG1128" s="151" t="s">
        <v>190</v>
      </c>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c r="BG1128" s="151"/>
      <c r="BH1128" s="151"/>
    </row>
    <row r="1129" spans="1:60" outlineLevel="1" x14ac:dyDescent="0.25">
      <c r="A1129" s="158"/>
      <c r="B1129" s="159"/>
      <c r="C1129" s="271" t="s">
        <v>1429</v>
      </c>
      <c r="D1129" s="272"/>
      <c r="E1129" s="272"/>
      <c r="F1129" s="272"/>
      <c r="G1129" s="272"/>
      <c r="H1129" s="160"/>
      <c r="I1129" s="160"/>
      <c r="J1129" s="160"/>
      <c r="K1129" s="160"/>
      <c r="L1129" s="160"/>
      <c r="M1129" s="160"/>
      <c r="N1129" s="160"/>
      <c r="O1129" s="160"/>
      <c r="P1129" s="160"/>
      <c r="Q1129" s="160"/>
      <c r="R1129" s="160"/>
      <c r="S1129" s="160"/>
      <c r="T1129" s="160"/>
      <c r="U1129" s="160"/>
      <c r="V1129" s="160"/>
      <c r="W1129" s="160"/>
      <c r="X1129" s="160"/>
      <c r="Y1129" s="151"/>
      <c r="Z1129" s="151"/>
      <c r="AA1129" s="151"/>
      <c r="AB1129" s="151"/>
      <c r="AC1129" s="151"/>
      <c r="AD1129" s="151"/>
      <c r="AE1129" s="151"/>
      <c r="AF1129" s="151"/>
      <c r="AG1129" s="151" t="s">
        <v>190</v>
      </c>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row>
    <row r="1130" spans="1:60" outlineLevel="1" x14ac:dyDescent="0.25">
      <c r="A1130" s="158"/>
      <c r="B1130" s="159"/>
      <c r="C1130" s="271" t="s">
        <v>1462</v>
      </c>
      <c r="D1130" s="272"/>
      <c r="E1130" s="272"/>
      <c r="F1130" s="272"/>
      <c r="G1130" s="272"/>
      <c r="H1130" s="160"/>
      <c r="I1130" s="160"/>
      <c r="J1130" s="160"/>
      <c r="K1130" s="160"/>
      <c r="L1130" s="160"/>
      <c r="M1130" s="160"/>
      <c r="N1130" s="160"/>
      <c r="O1130" s="160"/>
      <c r="P1130" s="160"/>
      <c r="Q1130" s="160"/>
      <c r="R1130" s="160"/>
      <c r="S1130" s="160"/>
      <c r="T1130" s="160"/>
      <c r="U1130" s="160"/>
      <c r="V1130" s="160"/>
      <c r="W1130" s="160"/>
      <c r="X1130" s="160"/>
      <c r="Y1130" s="151"/>
      <c r="Z1130" s="151"/>
      <c r="AA1130" s="151"/>
      <c r="AB1130" s="151"/>
      <c r="AC1130" s="151"/>
      <c r="AD1130" s="151"/>
      <c r="AE1130" s="151"/>
      <c r="AF1130" s="151"/>
      <c r="AG1130" s="151" t="s">
        <v>190</v>
      </c>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row>
    <row r="1131" spans="1:60" outlineLevel="1" x14ac:dyDescent="0.25">
      <c r="A1131" s="158"/>
      <c r="B1131" s="159"/>
      <c r="C1131" s="192" t="s">
        <v>204</v>
      </c>
      <c r="D1131" s="161"/>
      <c r="E1131" s="162"/>
      <c r="F1131" s="163"/>
      <c r="G1131" s="163"/>
      <c r="H1131" s="160"/>
      <c r="I1131" s="160"/>
      <c r="J1131" s="160"/>
      <c r="K1131" s="160"/>
      <c r="L1131" s="160"/>
      <c r="M1131" s="160"/>
      <c r="N1131" s="160"/>
      <c r="O1131" s="160"/>
      <c r="P1131" s="160"/>
      <c r="Q1131" s="160"/>
      <c r="R1131" s="160"/>
      <c r="S1131" s="160"/>
      <c r="T1131" s="160"/>
      <c r="U1131" s="160"/>
      <c r="V1131" s="160"/>
      <c r="W1131" s="160"/>
      <c r="X1131" s="160"/>
      <c r="Y1131" s="151"/>
      <c r="Z1131" s="151"/>
      <c r="AA1131" s="151"/>
      <c r="AB1131" s="151"/>
      <c r="AC1131" s="151"/>
      <c r="AD1131" s="151"/>
      <c r="AE1131" s="151"/>
      <c r="AF1131" s="151"/>
      <c r="AG1131" s="151" t="s">
        <v>190</v>
      </c>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row>
    <row r="1132" spans="1:60" outlineLevel="1" x14ac:dyDescent="0.25">
      <c r="A1132" s="158"/>
      <c r="B1132" s="159"/>
      <c r="C1132" s="271" t="s">
        <v>317</v>
      </c>
      <c r="D1132" s="272"/>
      <c r="E1132" s="272"/>
      <c r="F1132" s="272"/>
      <c r="G1132" s="272"/>
      <c r="H1132" s="160"/>
      <c r="I1132" s="160"/>
      <c r="J1132" s="160"/>
      <c r="K1132" s="160"/>
      <c r="L1132" s="160"/>
      <c r="M1132" s="160"/>
      <c r="N1132" s="160"/>
      <c r="O1132" s="160"/>
      <c r="P1132" s="160"/>
      <c r="Q1132" s="160"/>
      <c r="R1132" s="160"/>
      <c r="S1132" s="160"/>
      <c r="T1132" s="160"/>
      <c r="U1132" s="160"/>
      <c r="V1132" s="160"/>
      <c r="W1132" s="160"/>
      <c r="X1132" s="160"/>
      <c r="Y1132" s="151"/>
      <c r="Z1132" s="151"/>
      <c r="AA1132" s="151"/>
      <c r="AB1132" s="151"/>
      <c r="AC1132" s="151"/>
      <c r="AD1132" s="151"/>
      <c r="AE1132" s="151"/>
      <c r="AF1132" s="151"/>
      <c r="AG1132" s="151" t="s">
        <v>190</v>
      </c>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row>
    <row r="1133" spans="1:60" outlineLevel="1" x14ac:dyDescent="0.25">
      <c r="A1133" s="158"/>
      <c r="B1133" s="159"/>
      <c r="C1133" s="271" t="s">
        <v>864</v>
      </c>
      <c r="D1133" s="272"/>
      <c r="E1133" s="272"/>
      <c r="F1133" s="272"/>
      <c r="G1133" s="272"/>
      <c r="H1133" s="160"/>
      <c r="I1133" s="160"/>
      <c r="J1133" s="160"/>
      <c r="K1133" s="160"/>
      <c r="L1133" s="160"/>
      <c r="M1133" s="160"/>
      <c r="N1133" s="160"/>
      <c r="O1133" s="160"/>
      <c r="P1133" s="160"/>
      <c r="Q1133" s="160"/>
      <c r="R1133" s="160"/>
      <c r="S1133" s="160"/>
      <c r="T1133" s="160"/>
      <c r="U1133" s="160"/>
      <c r="V1133" s="160"/>
      <c r="W1133" s="160"/>
      <c r="X1133" s="160"/>
      <c r="Y1133" s="151"/>
      <c r="Z1133" s="151"/>
      <c r="AA1133" s="151"/>
      <c r="AB1133" s="151"/>
      <c r="AC1133" s="151"/>
      <c r="AD1133" s="151"/>
      <c r="AE1133" s="151"/>
      <c r="AF1133" s="151"/>
      <c r="AG1133" s="151" t="s">
        <v>190</v>
      </c>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row>
    <row r="1134" spans="1:60" ht="21" outlineLevel="1" x14ac:dyDescent="0.25">
      <c r="A1134" s="158"/>
      <c r="B1134" s="159"/>
      <c r="C1134" s="271" t="s">
        <v>865</v>
      </c>
      <c r="D1134" s="272"/>
      <c r="E1134" s="272"/>
      <c r="F1134" s="272"/>
      <c r="G1134" s="272"/>
      <c r="H1134" s="160"/>
      <c r="I1134" s="160"/>
      <c r="J1134" s="160"/>
      <c r="K1134" s="160"/>
      <c r="L1134" s="160"/>
      <c r="M1134" s="160"/>
      <c r="N1134" s="160"/>
      <c r="O1134" s="160"/>
      <c r="P1134" s="160"/>
      <c r="Q1134" s="160"/>
      <c r="R1134" s="160"/>
      <c r="S1134" s="160"/>
      <c r="T1134" s="160"/>
      <c r="U1134" s="160"/>
      <c r="V1134" s="160"/>
      <c r="W1134" s="160"/>
      <c r="X1134" s="160"/>
      <c r="Y1134" s="151"/>
      <c r="Z1134" s="151"/>
      <c r="AA1134" s="151"/>
      <c r="AB1134" s="151"/>
      <c r="AC1134" s="151"/>
      <c r="AD1134" s="151"/>
      <c r="AE1134" s="151"/>
      <c r="AF1134" s="151"/>
      <c r="AG1134" s="151" t="s">
        <v>190</v>
      </c>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84" t="str">
        <f>C1134</f>
        <v>- případné lokální zajištění dochovaných povrchových úprav (ve spolupráci s restaurátory s licencí MK ČR pro restaurování figurálních nástěnných maleb; přesný rozsah bude dohodnut před započetím prací)</v>
      </c>
      <c r="BB1134" s="151"/>
      <c r="BC1134" s="151"/>
      <c r="BD1134" s="151"/>
      <c r="BE1134" s="151"/>
      <c r="BF1134" s="151"/>
      <c r="BG1134" s="151"/>
      <c r="BH1134" s="151"/>
    </row>
    <row r="1135" spans="1:60" ht="21" outlineLevel="1" x14ac:dyDescent="0.25">
      <c r="A1135" s="158"/>
      <c r="B1135" s="159"/>
      <c r="C1135" s="271" t="s">
        <v>1463</v>
      </c>
      <c r="D1135" s="272"/>
      <c r="E1135" s="272"/>
      <c r="F1135" s="272"/>
      <c r="G1135" s="272"/>
      <c r="H1135" s="160"/>
      <c r="I1135" s="160"/>
      <c r="J1135" s="160"/>
      <c r="K1135" s="160"/>
      <c r="L1135" s="160"/>
      <c r="M1135" s="160"/>
      <c r="N1135" s="160"/>
      <c r="O1135" s="160"/>
      <c r="P1135" s="160"/>
      <c r="Q1135" s="160"/>
      <c r="R1135" s="160"/>
      <c r="S1135" s="160"/>
      <c r="T1135" s="160"/>
      <c r="U1135" s="160"/>
      <c r="V1135" s="160"/>
      <c r="W1135" s="160"/>
      <c r="X1135" s="160"/>
      <c r="Y1135" s="151"/>
      <c r="Z1135" s="151"/>
      <c r="AA1135" s="151"/>
      <c r="AB1135" s="151"/>
      <c r="AC1135" s="151"/>
      <c r="AD1135" s="151"/>
      <c r="AE1135" s="151"/>
      <c r="AF1135" s="151"/>
      <c r="AG1135" s="151" t="s">
        <v>190</v>
      </c>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84" t="str">
        <f>C1135</f>
        <v>- injektáž a vyplnění trhlin pomocí prostředku na bázi organokřemičitanů s minerálním plnivem, popř. injektážním prostředkem na minerální bázi určeným na kámen (volba prostředku podle šíře trhliny)</v>
      </c>
      <c r="BB1135" s="151"/>
      <c r="BC1135" s="151"/>
      <c r="BD1135" s="151"/>
      <c r="BE1135" s="151"/>
      <c r="BF1135" s="151"/>
      <c r="BG1135" s="151"/>
      <c r="BH1135" s="151"/>
    </row>
    <row r="1136" spans="1:60" outlineLevel="1" x14ac:dyDescent="0.25">
      <c r="A1136" s="158"/>
      <c r="B1136" s="159"/>
      <c r="C1136" s="271" t="s">
        <v>1464</v>
      </c>
      <c r="D1136" s="272"/>
      <c r="E1136" s="272"/>
      <c r="F1136" s="272"/>
      <c r="G1136" s="272"/>
      <c r="H1136" s="160"/>
      <c r="I1136" s="160"/>
      <c r="J1136" s="160"/>
      <c r="K1136" s="160"/>
      <c r="L1136" s="160"/>
      <c r="M1136" s="160"/>
      <c r="N1136" s="160"/>
      <c r="O1136" s="160"/>
      <c r="P1136" s="160"/>
      <c r="Q1136" s="160"/>
      <c r="R1136" s="160"/>
      <c r="S1136" s="160"/>
      <c r="T1136" s="160"/>
      <c r="U1136" s="160"/>
      <c r="V1136" s="160"/>
      <c r="W1136" s="160"/>
      <c r="X1136" s="160"/>
      <c r="Y1136" s="151"/>
      <c r="Z1136" s="151"/>
      <c r="AA1136" s="151"/>
      <c r="AB1136" s="151"/>
      <c r="AC1136" s="151"/>
      <c r="AD1136" s="151"/>
      <c r="AE1136" s="151"/>
      <c r="AF1136" s="151"/>
      <c r="AG1136" s="151" t="s">
        <v>190</v>
      </c>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row>
    <row r="1137" spans="1:60" outlineLevel="1" x14ac:dyDescent="0.25">
      <c r="A1137" s="177">
        <v>103</v>
      </c>
      <c r="B1137" s="178" t="s">
        <v>1465</v>
      </c>
      <c r="C1137" s="187" t="s">
        <v>1466</v>
      </c>
      <c r="D1137" s="179" t="s">
        <v>255</v>
      </c>
      <c r="E1137" s="180">
        <v>1</v>
      </c>
      <c r="F1137" s="181">
        <v>19200</v>
      </c>
      <c r="G1137" s="182">
        <f>ROUND(E1137*F1137,2)</f>
        <v>19200</v>
      </c>
      <c r="H1137" s="181"/>
      <c r="I1137" s="182">
        <f>ROUND(E1137*H1137,2)</f>
        <v>0</v>
      </c>
      <c r="J1137" s="181"/>
      <c r="K1137" s="182">
        <f>ROUND(E1137*J1137,2)</f>
        <v>0</v>
      </c>
      <c r="L1137" s="182">
        <v>21</v>
      </c>
      <c r="M1137" s="182">
        <f>G1137*(1+L1137/100)</f>
        <v>23232</v>
      </c>
      <c r="N1137" s="182">
        <v>0.01</v>
      </c>
      <c r="O1137" s="182">
        <f>ROUND(E1137*N1137,2)</f>
        <v>0.01</v>
      </c>
      <c r="P1137" s="182">
        <v>0</v>
      </c>
      <c r="Q1137" s="182">
        <f>ROUND(E1137*P1137,2)</f>
        <v>0</v>
      </c>
      <c r="R1137" s="182"/>
      <c r="S1137" s="182" t="s">
        <v>277</v>
      </c>
      <c r="T1137" s="183" t="s">
        <v>186</v>
      </c>
      <c r="U1137" s="160">
        <v>0</v>
      </c>
      <c r="V1137" s="160">
        <f>ROUND(E1137*U1137,2)</f>
        <v>0</v>
      </c>
      <c r="W1137" s="160"/>
      <c r="X1137" s="160" t="s">
        <v>310</v>
      </c>
      <c r="Y1137" s="151"/>
      <c r="Z1137" s="151"/>
      <c r="AA1137" s="151"/>
      <c r="AB1137" s="151"/>
      <c r="AC1137" s="151"/>
      <c r="AD1137" s="151"/>
      <c r="AE1137" s="151"/>
      <c r="AF1137" s="151"/>
      <c r="AG1137" s="151" t="s">
        <v>311</v>
      </c>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row>
    <row r="1138" spans="1:60" outlineLevel="1" x14ac:dyDescent="0.25">
      <c r="A1138" s="158"/>
      <c r="B1138" s="159"/>
      <c r="C1138" s="260" t="s">
        <v>1423</v>
      </c>
      <c r="D1138" s="261"/>
      <c r="E1138" s="261"/>
      <c r="F1138" s="261"/>
      <c r="G1138" s="261"/>
      <c r="H1138" s="160"/>
      <c r="I1138" s="160"/>
      <c r="J1138" s="160"/>
      <c r="K1138" s="160"/>
      <c r="L1138" s="160"/>
      <c r="M1138" s="160"/>
      <c r="N1138" s="160"/>
      <c r="O1138" s="160"/>
      <c r="P1138" s="160"/>
      <c r="Q1138" s="160"/>
      <c r="R1138" s="160"/>
      <c r="S1138" s="160"/>
      <c r="T1138" s="160"/>
      <c r="U1138" s="160"/>
      <c r="V1138" s="160"/>
      <c r="W1138" s="160"/>
      <c r="X1138" s="160"/>
      <c r="Y1138" s="151"/>
      <c r="Z1138" s="151"/>
      <c r="AA1138" s="151"/>
      <c r="AB1138" s="151"/>
      <c r="AC1138" s="151"/>
      <c r="AD1138" s="151"/>
      <c r="AE1138" s="151"/>
      <c r="AF1138" s="151"/>
      <c r="AG1138" s="151" t="s">
        <v>190</v>
      </c>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84" t="str">
        <f>C1138</f>
        <v>2.NP - 1. patro, popis prvku a návrh na jeho opravu nebo restaurování viz D1.1.9 Tabulky kamenických prvků</v>
      </c>
      <c r="BB1138" s="151"/>
      <c r="BC1138" s="151"/>
      <c r="BD1138" s="151"/>
      <c r="BE1138" s="151"/>
      <c r="BF1138" s="151"/>
      <c r="BG1138" s="151"/>
      <c r="BH1138" s="151"/>
    </row>
    <row r="1139" spans="1:60" outlineLevel="1" x14ac:dyDescent="0.25">
      <c r="A1139" s="158"/>
      <c r="B1139" s="159"/>
      <c r="C1139" s="192" t="s">
        <v>204</v>
      </c>
      <c r="D1139" s="161"/>
      <c r="E1139" s="162"/>
      <c r="F1139" s="163"/>
      <c r="G1139" s="163"/>
      <c r="H1139" s="160"/>
      <c r="I1139" s="160"/>
      <c r="J1139" s="160"/>
      <c r="K1139" s="160"/>
      <c r="L1139" s="160"/>
      <c r="M1139" s="160"/>
      <c r="N1139" s="160"/>
      <c r="O1139" s="160"/>
      <c r="P1139" s="160"/>
      <c r="Q1139" s="160"/>
      <c r="R1139" s="160"/>
      <c r="S1139" s="160"/>
      <c r="T1139" s="160"/>
      <c r="U1139" s="160"/>
      <c r="V1139" s="160"/>
      <c r="W1139" s="160"/>
      <c r="X1139" s="160"/>
      <c r="Y1139" s="151"/>
      <c r="Z1139" s="151"/>
      <c r="AA1139" s="151"/>
      <c r="AB1139" s="151"/>
      <c r="AC1139" s="151"/>
      <c r="AD1139" s="151"/>
      <c r="AE1139" s="151"/>
      <c r="AF1139" s="151"/>
      <c r="AG1139" s="151" t="s">
        <v>190</v>
      </c>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row>
    <row r="1140" spans="1:60" outlineLevel="1" x14ac:dyDescent="0.25">
      <c r="A1140" s="158"/>
      <c r="B1140" s="159"/>
      <c r="C1140" s="271" t="s">
        <v>1467</v>
      </c>
      <c r="D1140" s="272"/>
      <c r="E1140" s="272"/>
      <c r="F1140" s="272"/>
      <c r="G1140" s="272"/>
      <c r="H1140" s="160"/>
      <c r="I1140" s="160"/>
      <c r="J1140" s="160"/>
      <c r="K1140" s="160"/>
      <c r="L1140" s="160"/>
      <c r="M1140" s="160"/>
      <c r="N1140" s="160"/>
      <c r="O1140" s="160"/>
      <c r="P1140" s="160"/>
      <c r="Q1140" s="160"/>
      <c r="R1140" s="160"/>
      <c r="S1140" s="160"/>
      <c r="T1140" s="160"/>
      <c r="U1140" s="160"/>
      <c r="V1140" s="160"/>
      <c r="W1140" s="160"/>
      <c r="X1140" s="160"/>
      <c r="Y1140" s="151"/>
      <c r="Z1140" s="151"/>
      <c r="AA1140" s="151"/>
      <c r="AB1140" s="151"/>
      <c r="AC1140" s="151"/>
      <c r="AD1140" s="151"/>
      <c r="AE1140" s="151"/>
      <c r="AF1140" s="151"/>
      <c r="AG1140" s="151" t="s">
        <v>190</v>
      </c>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row>
    <row r="1141" spans="1:60" outlineLevel="1" x14ac:dyDescent="0.25">
      <c r="A1141" s="158"/>
      <c r="B1141" s="159"/>
      <c r="C1141" s="271" t="s">
        <v>1468</v>
      </c>
      <c r="D1141" s="272"/>
      <c r="E1141" s="272"/>
      <c r="F1141" s="272"/>
      <c r="G1141" s="272"/>
      <c r="H1141" s="160"/>
      <c r="I1141" s="160"/>
      <c r="J1141" s="160"/>
      <c r="K1141" s="160"/>
      <c r="L1141" s="160"/>
      <c r="M1141" s="160"/>
      <c r="N1141" s="160"/>
      <c r="O1141" s="160"/>
      <c r="P1141" s="160"/>
      <c r="Q1141" s="160"/>
      <c r="R1141" s="160"/>
      <c r="S1141" s="160"/>
      <c r="T1141" s="160"/>
      <c r="U1141" s="160"/>
      <c r="V1141" s="160"/>
      <c r="W1141" s="160"/>
      <c r="X1141" s="160"/>
      <c r="Y1141" s="151"/>
      <c r="Z1141" s="151"/>
      <c r="AA1141" s="151"/>
      <c r="AB1141" s="151"/>
      <c r="AC1141" s="151"/>
      <c r="AD1141" s="151"/>
      <c r="AE1141" s="151"/>
      <c r="AF1141" s="151"/>
      <c r="AG1141" s="151" t="s">
        <v>190</v>
      </c>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row>
    <row r="1142" spans="1:60" outlineLevel="1" x14ac:dyDescent="0.25">
      <c r="A1142" s="158"/>
      <c r="B1142" s="159"/>
      <c r="C1142" s="192" t="s">
        <v>204</v>
      </c>
      <c r="D1142" s="161"/>
      <c r="E1142" s="162"/>
      <c r="F1142" s="163"/>
      <c r="G1142" s="163"/>
      <c r="H1142" s="160"/>
      <c r="I1142" s="160"/>
      <c r="J1142" s="160"/>
      <c r="K1142" s="160"/>
      <c r="L1142" s="160"/>
      <c r="M1142" s="160"/>
      <c r="N1142" s="160"/>
      <c r="O1142" s="160"/>
      <c r="P1142" s="160"/>
      <c r="Q1142" s="160"/>
      <c r="R1142" s="160"/>
      <c r="S1142" s="160"/>
      <c r="T1142" s="160"/>
      <c r="U1142" s="160"/>
      <c r="V1142" s="160"/>
      <c r="W1142" s="160"/>
      <c r="X1142" s="160"/>
      <c r="Y1142" s="151"/>
      <c r="Z1142" s="151"/>
      <c r="AA1142" s="151"/>
      <c r="AB1142" s="151"/>
      <c r="AC1142" s="151"/>
      <c r="AD1142" s="151"/>
      <c r="AE1142" s="151"/>
      <c r="AF1142" s="151"/>
      <c r="AG1142" s="151" t="s">
        <v>190</v>
      </c>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c r="BG1142" s="151"/>
      <c r="BH1142" s="151"/>
    </row>
    <row r="1143" spans="1:60" outlineLevel="1" x14ac:dyDescent="0.25">
      <c r="A1143" s="158"/>
      <c r="B1143" s="159"/>
      <c r="C1143" s="271" t="s">
        <v>313</v>
      </c>
      <c r="D1143" s="272"/>
      <c r="E1143" s="272"/>
      <c r="F1143" s="272"/>
      <c r="G1143" s="272"/>
      <c r="H1143" s="160"/>
      <c r="I1143" s="160"/>
      <c r="J1143" s="160"/>
      <c r="K1143" s="160"/>
      <c r="L1143" s="160"/>
      <c r="M1143" s="160"/>
      <c r="N1143" s="160"/>
      <c r="O1143" s="160"/>
      <c r="P1143" s="160"/>
      <c r="Q1143" s="160"/>
      <c r="R1143" s="160"/>
      <c r="S1143" s="160"/>
      <c r="T1143" s="160"/>
      <c r="U1143" s="160"/>
      <c r="V1143" s="160"/>
      <c r="W1143" s="160"/>
      <c r="X1143" s="160"/>
      <c r="Y1143" s="151"/>
      <c r="Z1143" s="151"/>
      <c r="AA1143" s="151"/>
      <c r="AB1143" s="151"/>
      <c r="AC1143" s="151"/>
      <c r="AD1143" s="151"/>
      <c r="AE1143" s="151"/>
      <c r="AF1143" s="151"/>
      <c r="AG1143" s="151" t="s">
        <v>190</v>
      </c>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row>
    <row r="1144" spans="1:60" ht="31.2" outlineLevel="1" x14ac:dyDescent="0.25">
      <c r="A1144" s="158"/>
      <c r="B1144" s="159"/>
      <c r="C1144" s="271" t="s">
        <v>1469</v>
      </c>
      <c r="D1144" s="272"/>
      <c r="E1144" s="272"/>
      <c r="F1144" s="272"/>
      <c r="G1144" s="272"/>
      <c r="H1144" s="160"/>
      <c r="I1144" s="160"/>
      <c r="J1144" s="160"/>
      <c r="K1144" s="160"/>
      <c r="L1144" s="160"/>
      <c r="M1144" s="160"/>
      <c r="N1144" s="160"/>
      <c r="O1144" s="160"/>
      <c r="P1144" s="160"/>
      <c r="Q1144" s="160"/>
      <c r="R1144" s="160"/>
      <c r="S1144" s="160"/>
      <c r="T1144" s="160"/>
      <c r="U1144" s="160"/>
      <c r="V1144" s="160"/>
      <c r="W1144" s="160"/>
      <c r="X1144" s="160"/>
      <c r="Y1144" s="151"/>
      <c r="Z1144" s="151"/>
      <c r="AA1144" s="151"/>
      <c r="AB1144" s="151"/>
      <c r="AC1144" s="151"/>
      <c r="AD1144" s="151"/>
      <c r="AE1144" s="151"/>
      <c r="AF1144" s="151"/>
      <c r="AG1144" s="151" t="s">
        <v>190</v>
      </c>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84" t="str">
        <f>C1144</f>
        <v>Jedná se o ostění sdruženého okna, skládajícího se ze dvou jednoduchých obdélných oken bez vnitřního kříže. Samotné ostění tvoří parapet, dvě stojky, přímý překlad a střední pilířek. Na vnitřní straně je ostění hladké, na vnější profilované. Na vnitřní straně se na povrchu ostění nachází souvrství povrchových úprav většinou ve světlé barevnosti, povrch posledního nátěru je silně zčernalý.</v>
      </c>
      <c r="BB1144" s="151"/>
      <c r="BC1144" s="151"/>
      <c r="BD1144" s="151"/>
      <c r="BE1144" s="151"/>
      <c r="BF1144" s="151"/>
      <c r="BG1144" s="151"/>
      <c r="BH1144" s="151"/>
    </row>
    <row r="1145" spans="1:60" ht="41.4" outlineLevel="1" x14ac:dyDescent="0.25">
      <c r="A1145" s="158"/>
      <c r="B1145" s="159"/>
      <c r="C1145" s="271" t="s">
        <v>1470</v>
      </c>
      <c r="D1145" s="272"/>
      <c r="E1145" s="272"/>
      <c r="F1145" s="272"/>
      <c r="G1145" s="272"/>
      <c r="H1145" s="160"/>
      <c r="I1145" s="160"/>
      <c r="J1145" s="160"/>
      <c r="K1145" s="160"/>
      <c r="L1145" s="160"/>
      <c r="M1145" s="160"/>
      <c r="N1145" s="160"/>
      <c r="O1145" s="160"/>
      <c r="P1145" s="160"/>
      <c r="Q1145" s="160"/>
      <c r="R1145" s="160"/>
      <c r="S1145" s="160"/>
      <c r="T1145" s="160"/>
      <c r="U1145" s="160"/>
      <c r="V1145" s="160"/>
      <c r="W1145" s="160"/>
      <c r="X1145" s="160"/>
      <c r="Y1145" s="151"/>
      <c r="Z1145" s="151"/>
      <c r="AA1145" s="151"/>
      <c r="AB1145" s="151"/>
      <c r="AC1145" s="151"/>
      <c r="AD1145" s="151"/>
      <c r="AE1145" s="151"/>
      <c r="AF1145" s="151"/>
      <c r="AG1145" s="151" t="s">
        <v>190</v>
      </c>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84" t="str">
        <f>C1145</f>
        <v>Kromě toho se na povrchu ostění nachází souvislá vrstva prachových depozit. Nejvíce poškozenou částí ostění je parapet. Na ostatních dílech se na vnitřní straně objevují jen drobná mechanická poškození. Parapetní díl je poškozen několika trhlinami, které už byly v minulosti tmeleny materiálem na minerální bázi přetřeným přes trhlinu na povrch kamene. I přes tento zásah jsou dnes trhliny opět otevřené. Na pravé části parapetu se nacházejí také stopy po druhotné kamenické úpravě pro snazší osazení okenního křídla.</v>
      </c>
      <c r="BB1145" s="151"/>
      <c r="BC1145" s="151"/>
      <c r="BD1145" s="151"/>
      <c r="BE1145" s="151"/>
      <c r="BF1145" s="151"/>
      <c r="BG1145" s="151"/>
      <c r="BH1145" s="151"/>
    </row>
    <row r="1146" spans="1:60" outlineLevel="1" x14ac:dyDescent="0.25">
      <c r="A1146" s="158"/>
      <c r="B1146" s="159"/>
      <c r="C1146" s="192" t="s">
        <v>204</v>
      </c>
      <c r="D1146" s="161"/>
      <c r="E1146" s="162"/>
      <c r="F1146" s="163"/>
      <c r="G1146" s="163"/>
      <c r="H1146" s="160"/>
      <c r="I1146" s="160"/>
      <c r="J1146" s="160"/>
      <c r="K1146" s="160"/>
      <c r="L1146" s="160"/>
      <c r="M1146" s="160"/>
      <c r="N1146" s="160"/>
      <c r="O1146" s="160"/>
      <c r="P1146" s="160"/>
      <c r="Q1146" s="160"/>
      <c r="R1146" s="160"/>
      <c r="S1146" s="160"/>
      <c r="T1146" s="160"/>
      <c r="U1146" s="160"/>
      <c r="V1146" s="160"/>
      <c r="W1146" s="160"/>
      <c r="X1146" s="160"/>
      <c r="Y1146" s="151"/>
      <c r="Z1146" s="151"/>
      <c r="AA1146" s="151"/>
      <c r="AB1146" s="151"/>
      <c r="AC1146" s="151"/>
      <c r="AD1146" s="151"/>
      <c r="AE1146" s="151"/>
      <c r="AF1146" s="151"/>
      <c r="AG1146" s="151" t="s">
        <v>190</v>
      </c>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row>
    <row r="1147" spans="1:60" outlineLevel="1" x14ac:dyDescent="0.25">
      <c r="A1147" s="158"/>
      <c r="B1147" s="159"/>
      <c r="C1147" s="271" t="s">
        <v>1428</v>
      </c>
      <c r="D1147" s="272"/>
      <c r="E1147" s="272"/>
      <c r="F1147" s="272"/>
      <c r="G1147" s="272"/>
      <c r="H1147" s="160"/>
      <c r="I1147" s="160"/>
      <c r="J1147" s="160"/>
      <c r="K1147" s="160"/>
      <c r="L1147" s="160"/>
      <c r="M1147" s="160"/>
      <c r="N1147" s="160"/>
      <c r="O1147" s="160"/>
      <c r="P1147" s="160"/>
      <c r="Q1147" s="160"/>
      <c r="R1147" s="160"/>
      <c r="S1147" s="160"/>
      <c r="T1147" s="160"/>
      <c r="U1147" s="160"/>
      <c r="V1147" s="160"/>
      <c r="W1147" s="160"/>
      <c r="X1147" s="160"/>
      <c r="Y1147" s="151"/>
      <c r="Z1147" s="151"/>
      <c r="AA1147" s="151"/>
      <c r="AB1147" s="151"/>
      <c r="AC1147" s="151"/>
      <c r="AD1147" s="151"/>
      <c r="AE1147" s="151"/>
      <c r="AF1147" s="151"/>
      <c r="AG1147" s="151" t="s">
        <v>190</v>
      </c>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row>
    <row r="1148" spans="1:60" outlineLevel="1" x14ac:dyDescent="0.25">
      <c r="A1148" s="158"/>
      <c r="B1148" s="159"/>
      <c r="C1148" s="271" t="s">
        <v>1429</v>
      </c>
      <c r="D1148" s="272"/>
      <c r="E1148" s="272"/>
      <c r="F1148" s="272"/>
      <c r="G1148" s="272"/>
      <c r="H1148" s="160"/>
      <c r="I1148" s="160"/>
      <c r="J1148" s="160"/>
      <c r="K1148" s="160"/>
      <c r="L1148" s="160"/>
      <c r="M1148" s="160"/>
      <c r="N1148" s="160"/>
      <c r="O1148" s="160"/>
      <c r="P1148" s="160"/>
      <c r="Q1148" s="160"/>
      <c r="R1148" s="160"/>
      <c r="S1148" s="160"/>
      <c r="T1148" s="160"/>
      <c r="U1148" s="160"/>
      <c r="V1148" s="160"/>
      <c r="W1148" s="160"/>
      <c r="X1148" s="160"/>
      <c r="Y1148" s="151"/>
      <c r="Z1148" s="151"/>
      <c r="AA1148" s="151"/>
      <c r="AB1148" s="151"/>
      <c r="AC1148" s="151"/>
      <c r="AD1148" s="151"/>
      <c r="AE1148" s="151"/>
      <c r="AF1148" s="151"/>
      <c r="AG1148" s="151" t="s">
        <v>190</v>
      </c>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row>
    <row r="1149" spans="1:60" outlineLevel="1" x14ac:dyDescent="0.25">
      <c r="A1149" s="158"/>
      <c r="B1149" s="159"/>
      <c r="C1149" s="271" t="s">
        <v>1462</v>
      </c>
      <c r="D1149" s="272"/>
      <c r="E1149" s="272"/>
      <c r="F1149" s="272"/>
      <c r="G1149" s="272"/>
      <c r="H1149" s="160"/>
      <c r="I1149" s="160"/>
      <c r="J1149" s="160"/>
      <c r="K1149" s="160"/>
      <c r="L1149" s="160"/>
      <c r="M1149" s="160"/>
      <c r="N1149" s="160"/>
      <c r="O1149" s="160"/>
      <c r="P1149" s="160"/>
      <c r="Q1149" s="160"/>
      <c r="R1149" s="160"/>
      <c r="S1149" s="160"/>
      <c r="T1149" s="160"/>
      <c r="U1149" s="160"/>
      <c r="V1149" s="160"/>
      <c r="W1149" s="160"/>
      <c r="X1149" s="160"/>
      <c r="Y1149" s="151"/>
      <c r="Z1149" s="151"/>
      <c r="AA1149" s="151"/>
      <c r="AB1149" s="151"/>
      <c r="AC1149" s="151"/>
      <c r="AD1149" s="151"/>
      <c r="AE1149" s="151"/>
      <c r="AF1149" s="151"/>
      <c r="AG1149" s="151" t="s">
        <v>190</v>
      </c>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row>
    <row r="1150" spans="1:60" outlineLevel="1" x14ac:dyDescent="0.25">
      <c r="A1150" s="158"/>
      <c r="B1150" s="159"/>
      <c r="C1150" s="192" t="s">
        <v>204</v>
      </c>
      <c r="D1150" s="161"/>
      <c r="E1150" s="162"/>
      <c r="F1150" s="163"/>
      <c r="G1150" s="163"/>
      <c r="H1150" s="160"/>
      <c r="I1150" s="160"/>
      <c r="J1150" s="160"/>
      <c r="K1150" s="160"/>
      <c r="L1150" s="160"/>
      <c r="M1150" s="160"/>
      <c r="N1150" s="160"/>
      <c r="O1150" s="160"/>
      <c r="P1150" s="160"/>
      <c r="Q1150" s="160"/>
      <c r="R1150" s="160"/>
      <c r="S1150" s="160"/>
      <c r="T1150" s="160"/>
      <c r="U1150" s="160"/>
      <c r="V1150" s="160"/>
      <c r="W1150" s="160"/>
      <c r="X1150" s="160"/>
      <c r="Y1150" s="151"/>
      <c r="Z1150" s="151"/>
      <c r="AA1150" s="151"/>
      <c r="AB1150" s="151"/>
      <c r="AC1150" s="151"/>
      <c r="AD1150" s="151"/>
      <c r="AE1150" s="151"/>
      <c r="AF1150" s="151"/>
      <c r="AG1150" s="151" t="s">
        <v>190</v>
      </c>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row>
    <row r="1151" spans="1:60" outlineLevel="1" x14ac:dyDescent="0.25">
      <c r="A1151" s="158"/>
      <c r="B1151" s="159"/>
      <c r="C1151" s="271" t="s">
        <v>317</v>
      </c>
      <c r="D1151" s="272"/>
      <c r="E1151" s="272"/>
      <c r="F1151" s="272"/>
      <c r="G1151" s="272"/>
      <c r="H1151" s="160"/>
      <c r="I1151" s="160"/>
      <c r="J1151" s="160"/>
      <c r="K1151" s="160"/>
      <c r="L1151" s="160"/>
      <c r="M1151" s="160"/>
      <c r="N1151" s="160"/>
      <c r="O1151" s="160"/>
      <c r="P1151" s="160"/>
      <c r="Q1151" s="160"/>
      <c r="R1151" s="160"/>
      <c r="S1151" s="160"/>
      <c r="T1151" s="160"/>
      <c r="U1151" s="160"/>
      <c r="V1151" s="160"/>
      <c r="W1151" s="160"/>
      <c r="X1151" s="160"/>
      <c r="Y1151" s="151"/>
      <c r="Z1151" s="151"/>
      <c r="AA1151" s="151"/>
      <c r="AB1151" s="151"/>
      <c r="AC1151" s="151"/>
      <c r="AD1151" s="151"/>
      <c r="AE1151" s="151"/>
      <c r="AF1151" s="151"/>
      <c r="AG1151" s="151" t="s">
        <v>190</v>
      </c>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row>
    <row r="1152" spans="1:60" outlineLevel="1" x14ac:dyDescent="0.25">
      <c r="A1152" s="158"/>
      <c r="B1152" s="159"/>
      <c r="C1152" s="271" t="s">
        <v>864</v>
      </c>
      <c r="D1152" s="272"/>
      <c r="E1152" s="272"/>
      <c r="F1152" s="272"/>
      <c r="G1152" s="272"/>
      <c r="H1152" s="160"/>
      <c r="I1152" s="160"/>
      <c r="J1152" s="160"/>
      <c r="K1152" s="160"/>
      <c r="L1152" s="160"/>
      <c r="M1152" s="160"/>
      <c r="N1152" s="160"/>
      <c r="O1152" s="160"/>
      <c r="P1152" s="160"/>
      <c r="Q1152" s="160"/>
      <c r="R1152" s="160"/>
      <c r="S1152" s="160"/>
      <c r="T1152" s="160"/>
      <c r="U1152" s="160"/>
      <c r="V1152" s="160"/>
      <c r="W1152" s="160"/>
      <c r="X1152" s="160"/>
      <c r="Y1152" s="151"/>
      <c r="Z1152" s="151"/>
      <c r="AA1152" s="151"/>
      <c r="AB1152" s="151"/>
      <c r="AC1152" s="151"/>
      <c r="AD1152" s="151"/>
      <c r="AE1152" s="151"/>
      <c r="AF1152" s="151"/>
      <c r="AG1152" s="151" t="s">
        <v>190</v>
      </c>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row>
    <row r="1153" spans="1:60" ht="21" outlineLevel="1" x14ac:dyDescent="0.25">
      <c r="A1153" s="158"/>
      <c r="B1153" s="159"/>
      <c r="C1153" s="271" t="s">
        <v>865</v>
      </c>
      <c r="D1153" s="272"/>
      <c r="E1153" s="272"/>
      <c r="F1153" s="272"/>
      <c r="G1153" s="272"/>
      <c r="H1153" s="160"/>
      <c r="I1153" s="160"/>
      <c r="J1153" s="160"/>
      <c r="K1153" s="160"/>
      <c r="L1153" s="160"/>
      <c r="M1153" s="160"/>
      <c r="N1153" s="160"/>
      <c r="O1153" s="160"/>
      <c r="P1153" s="160"/>
      <c r="Q1153" s="160"/>
      <c r="R1153" s="160"/>
      <c r="S1153" s="160"/>
      <c r="T1153" s="160"/>
      <c r="U1153" s="160"/>
      <c r="V1153" s="160"/>
      <c r="W1153" s="160"/>
      <c r="X1153" s="160"/>
      <c r="Y1153" s="151"/>
      <c r="Z1153" s="151"/>
      <c r="AA1153" s="151"/>
      <c r="AB1153" s="151"/>
      <c r="AC1153" s="151"/>
      <c r="AD1153" s="151"/>
      <c r="AE1153" s="151"/>
      <c r="AF1153" s="151"/>
      <c r="AG1153" s="151" t="s">
        <v>190</v>
      </c>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84" t="str">
        <f>C1153</f>
        <v>- případné lokální zajištění dochovaných povrchových úprav (ve spolupráci s restaurátory s licencí MK ČR pro restaurování figurálních nástěnných maleb; přesný rozsah bude dohodnut před započetím prací)</v>
      </c>
      <c r="BB1153" s="151"/>
      <c r="BC1153" s="151"/>
      <c r="BD1153" s="151"/>
      <c r="BE1153" s="151"/>
      <c r="BF1153" s="151"/>
      <c r="BG1153" s="151"/>
      <c r="BH1153" s="151"/>
    </row>
    <row r="1154" spans="1:60" ht="21" outlineLevel="1" x14ac:dyDescent="0.25">
      <c r="A1154" s="158"/>
      <c r="B1154" s="159"/>
      <c r="C1154" s="271" t="s">
        <v>1463</v>
      </c>
      <c r="D1154" s="272"/>
      <c r="E1154" s="272"/>
      <c r="F1154" s="272"/>
      <c r="G1154" s="272"/>
      <c r="H1154" s="160"/>
      <c r="I1154" s="160"/>
      <c r="J1154" s="160"/>
      <c r="K1154" s="160"/>
      <c r="L1154" s="160"/>
      <c r="M1154" s="160"/>
      <c r="N1154" s="160"/>
      <c r="O1154" s="160"/>
      <c r="P1154" s="160"/>
      <c r="Q1154" s="160"/>
      <c r="R1154" s="160"/>
      <c r="S1154" s="160"/>
      <c r="T1154" s="160"/>
      <c r="U1154" s="160"/>
      <c r="V1154" s="160"/>
      <c r="W1154" s="160"/>
      <c r="X1154" s="160"/>
      <c r="Y1154" s="151"/>
      <c r="Z1154" s="151"/>
      <c r="AA1154" s="151"/>
      <c r="AB1154" s="151"/>
      <c r="AC1154" s="151"/>
      <c r="AD1154" s="151"/>
      <c r="AE1154" s="151"/>
      <c r="AF1154" s="151"/>
      <c r="AG1154" s="151" t="s">
        <v>190</v>
      </c>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84" t="str">
        <f>C1154</f>
        <v>- injektáž a vyplnění trhlin pomocí prostředku na bázi organokřemičitanů s minerálním plnivem, popř. injektážním prostředkem na minerální bázi určeným na kámen (volba prostředku podle šíře trhliny)</v>
      </c>
      <c r="BB1154" s="151"/>
      <c r="BC1154" s="151"/>
      <c r="BD1154" s="151"/>
      <c r="BE1154" s="151"/>
      <c r="BF1154" s="151"/>
      <c r="BG1154" s="151"/>
      <c r="BH1154" s="151"/>
    </row>
    <row r="1155" spans="1:60" outlineLevel="1" x14ac:dyDescent="0.25">
      <c r="A1155" s="177">
        <v>104</v>
      </c>
      <c r="B1155" s="178" t="s">
        <v>1471</v>
      </c>
      <c r="C1155" s="187" t="s">
        <v>1472</v>
      </c>
      <c r="D1155" s="179" t="s">
        <v>255</v>
      </c>
      <c r="E1155" s="180">
        <v>1</v>
      </c>
      <c r="F1155" s="181">
        <v>14400</v>
      </c>
      <c r="G1155" s="182">
        <f>ROUND(E1155*F1155,2)</f>
        <v>14400</v>
      </c>
      <c r="H1155" s="181"/>
      <c r="I1155" s="182">
        <f>ROUND(E1155*H1155,2)</f>
        <v>0</v>
      </c>
      <c r="J1155" s="181"/>
      <c r="K1155" s="182">
        <f>ROUND(E1155*J1155,2)</f>
        <v>0</v>
      </c>
      <c r="L1155" s="182">
        <v>21</v>
      </c>
      <c r="M1155" s="182">
        <f>G1155*(1+L1155/100)</f>
        <v>17424</v>
      </c>
      <c r="N1155" s="182">
        <v>2E-3</v>
      </c>
      <c r="O1155" s="182">
        <f>ROUND(E1155*N1155,2)</f>
        <v>0</v>
      </c>
      <c r="P1155" s="182">
        <v>0</v>
      </c>
      <c r="Q1155" s="182">
        <f>ROUND(E1155*P1155,2)</f>
        <v>0</v>
      </c>
      <c r="R1155" s="182"/>
      <c r="S1155" s="182" t="s">
        <v>277</v>
      </c>
      <c r="T1155" s="183" t="s">
        <v>186</v>
      </c>
      <c r="U1155" s="160">
        <v>0</v>
      </c>
      <c r="V1155" s="160">
        <f>ROUND(E1155*U1155,2)</f>
        <v>0</v>
      </c>
      <c r="W1155" s="160"/>
      <c r="X1155" s="160" t="s">
        <v>310</v>
      </c>
      <c r="Y1155" s="151"/>
      <c r="Z1155" s="151"/>
      <c r="AA1155" s="151"/>
      <c r="AB1155" s="151"/>
      <c r="AC1155" s="151"/>
      <c r="AD1155" s="151"/>
      <c r="AE1155" s="151"/>
      <c r="AF1155" s="151"/>
      <c r="AG1155" s="151" t="s">
        <v>311</v>
      </c>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row>
    <row r="1156" spans="1:60" outlineLevel="1" x14ac:dyDescent="0.25">
      <c r="A1156" s="158"/>
      <c r="B1156" s="159"/>
      <c r="C1156" s="260" t="s">
        <v>1423</v>
      </c>
      <c r="D1156" s="261"/>
      <c r="E1156" s="261"/>
      <c r="F1156" s="261"/>
      <c r="G1156" s="261"/>
      <c r="H1156" s="160"/>
      <c r="I1156" s="160"/>
      <c r="J1156" s="160"/>
      <c r="K1156" s="160"/>
      <c r="L1156" s="160"/>
      <c r="M1156" s="160"/>
      <c r="N1156" s="160"/>
      <c r="O1156" s="160"/>
      <c r="P1156" s="160"/>
      <c r="Q1156" s="160"/>
      <c r="R1156" s="160"/>
      <c r="S1156" s="160"/>
      <c r="T1156" s="160"/>
      <c r="U1156" s="160"/>
      <c r="V1156" s="160"/>
      <c r="W1156" s="160"/>
      <c r="X1156" s="160"/>
      <c r="Y1156" s="151"/>
      <c r="Z1156" s="151"/>
      <c r="AA1156" s="151"/>
      <c r="AB1156" s="151"/>
      <c r="AC1156" s="151"/>
      <c r="AD1156" s="151"/>
      <c r="AE1156" s="151"/>
      <c r="AF1156" s="151"/>
      <c r="AG1156" s="151" t="s">
        <v>190</v>
      </c>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84" t="str">
        <f>C1156</f>
        <v>2.NP - 1. patro, popis prvku a návrh na jeho opravu nebo restaurování viz D1.1.9 Tabulky kamenických prvků</v>
      </c>
      <c r="BB1156" s="151"/>
      <c r="BC1156" s="151"/>
      <c r="BD1156" s="151"/>
      <c r="BE1156" s="151"/>
      <c r="BF1156" s="151"/>
      <c r="BG1156" s="151"/>
      <c r="BH1156" s="151"/>
    </row>
    <row r="1157" spans="1:60" outlineLevel="1" x14ac:dyDescent="0.25">
      <c r="A1157" s="158"/>
      <c r="B1157" s="159"/>
      <c r="C1157" s="192" t="s">
        <v>204</v>
      </c>
      <c r="D1157" s="161"/>
      <c r="E1157" s="162"/>
      <c r="F1157" s="163"/>
      <c r="G1157" s="163"/>
      <c r="H1157" s="160"/>
      <c r="I1157" s="160"/>
      <c r="J1157" s="160"/>
      <c r="K1157" s="160"/>
      <c r="L1157" s="160"/>
      <c r="M1157" s="160"/>
      <c r="N1157" s="160"/>
      <c r="O1157" s="160"/>
      <c r="P1157" s="160"/>
      <c r="Q1157" s="160"/>
      <c r="R1157" s="160"/>
      <c r="S1157" s="160"/>
      <c r="T1157" s="160"/>
      <c r="U1157" s="160"/>
      <c r="V1157" s="160"/>
      <c r="W1157" s="160"/>
      <c r="X1157" s="160"/>
      <c r="Y1157" s="151"/>
      <c r="Z1157" s="151"/>
      <c r="AA1157" s="151"/>
      <c r="AB1157" s="151"/>
      <c r="AC1157" s="151"/>
      <c r="AD1157" s="151"/>
      <c r="AE1157" s="151"/>
      <c r="AF1157" s="151"/>
      <c r="AG1157" s="151" t="s">
        <v>190</v>
      </c>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row>
    <row r="1158" spans="1:60" outlineLevel="1" x14ac:dyDescent="0.25">
      <c r="A1158" s="158"/>
      <c r="B1158" s="159"/>
      <c r="C1158" s="271" t="s">
        <v>1473</v>
      </c>
      <c r="D1158" s="272"/>
      <c r="E1158" s="272"/>
      <c r="F1158" s="272"/>
      <c r="G1158" s="272"/>
      <c r="H1158" s="160"/>
      <c r="I1158" s="160"/>
      <c r="J1158" s="160"/>
      <c r="K1158" s="160"/>
      <c r="L1158" s="160"/>
      <c r="M1158" s="160"/>
      <c r="N1158" s="160"/>
      <c r="O1158" s="160"/>
      <c r="P1158" s="160"/>
      <c r="Q1158" s="160"/>
      <c r="R1158" s="160"/>
      <c r="S1158" s="160"/>
      <c r="T1158" s="160"/>
      <c r="U1158" s="160"/>
      <c r="V1158" s="160"/>
      <c r="W1158" s="160"/>
      <c r="X1158" s="160"/>
      <c r="Y1158" s="151"/>
      <c r="Z1158" s="151"/>
      <c r="AA1158" s="151"/>
      <c r="AB1158" s="151"/>
      <c r="AC1158" s="151"/>
      <c r="AD1158" s="151"/>
      <c r="AE1158" s="151"/>
      <c r="AF1158" s="151"/>
      <c r="AG1158" s="151" t="s">
        <v>190</v>
      </c>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c r="BG1158" s="151"/>
      <c r="BH1158" s="151"/>
    </row>
    <row r="1159" spans="1:60" outlineLevel="1" x14ac:dyDescent="0.25">
      <c r="A1159" s="158"/>
      <c r="B1159" s="159"/>
      <c r="C1159" s="271" t="s">
        <v>1474</v>
      </c>
      <c r="D1159" s="272"/>
      <c r="E1159" s="272"/>
      <c r="F1159" s="272"/>
      <c r="G1159" s="272"/>
      <c r="H1159" s="160"/>
      <c r="I1159" s="160"/>
      <c r="J1159" s="160"/>
      <c r="K1159" s="160"/>
      <c r="L1159" s="160"/>
      <c r="M1159" s="160"/>
      <c r="N1159" s="160"/>
      <c r="O1159" s="160"/>
      <c r="P1159" s="160"/>
      <c r="Q1159" s="160"/>
      <c r="R1159" s="160"/>
      <c r="S1159" s="160"/>
      <c r="T1159" s="160"/>
      <c r="U1159" s="160"/>
      <c r="V1159" s="160"/>
      <c r="W1159" s="160"/>
      <c r="X1159" s="160"/>
      <c r="Y1159" s="151"/>
      <c r="Z1159" s="151"/>
      <c r="AA1159" s="151"/>
      <c r="AB1159" s="151"/>
      <c r="AC1159" s="151"/>
      <c r="AD1159" s="151"/>
      <c r="AE1159" s="151"/>
      <c r="AF1159" s="151"/>
      <c r="AG1159" s="151" t="s">
        <v>190</v>
      </c>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c r="BG1159" s="151"/>
      <c r="BH1159" s="151"/>
    </row>
    <row r="1160" spans="1:60" outlineLevel="1" x14ac:dyDescent="0.25">
      <c r="A1160" s="158"/>
      <c r="B1160" s="159"/>
      <c r="C1160" s="192" t="s">
        <v>204</v>
      </c>
      <c r="D1160" s="161"/>
      <c r="E1160" s="162"/>
      <c r="F1160" s="163"/>
      <c r="G1160" s="163"/>
      <c r="H1160" s="160"/>
      <c r="I1160" s="160"/>
      <c r="J1160" s="160"/>
      <c r="K1160" s="160"/>
      <c r="L1160" s="160"/>
      <c r="M1160" s="160"/>
      <c r="N1160" s="160"/>
      <c r="O1160" s="160"/>
      <c r="P1160" s="160"/>
      <c r="Q1160" s="160"/>
      <c r="R1160" s="160"/>
      <c r="S1160" s="160"/>
      <c r="T1160" s="160"/>
      <c r="U1160" s="160"/>
      <c r="V1160" s="160"/>
      <c r="W1160" s="160"/>
      <c r="X1160" s="160"/>
      <c r="Y1160" s="151"/>
      <c r="Z1160" s="151"/>
      <c r="AA1160" s="151"/>
      <c r="AB1160" s="151"/>
      <c r="AC1160" s="151"/>
      <c r="AD1160" s="151"/>
      <c r="AE1160" s="151"/>
      <c r="AF1160" s="151"/>
      <c r="AG1160" s="151" t="s">
        <v>190</v>
      </c>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c r="BG1160" s="151"/>
      <c r="BH1160" s="151"/>
    </row>
    <row r="1161" spans="1:60" outlineLevel="1" x14ac:dyDescent="0.25">
      <c r="A1161" s="158"/>
      <c r="B1161" s="159"/>
      <c r="C1161" s="271" t="s">
        <v>313</v>
      </c>
      <c r="D1161" s="272"/>
      <c r="E1161" s="272"/>
      <c r="F1161" s="272"/>
      <c r="G1161" s="272"/>
      <c r="H1161" s="160"/>
      <c r="I1161" s="160"/>
      <c r="J1161" s="160"/>
      <c r="K1161" s="160"/>
      <c r="L1161" s="160"/>
      <c r="M1161" s="160"/>
      <c r="N1161" s="160"/>
      <c r="O1161" s="160"/>
      <c r="P1161" s="160"/>
      <c r="Q1161" s="160"/>
      <c r="R1161" s="160"/>
      <c r="S1161" s="160"/>
      <c r="T1161" s="160"/>
      <c r="U1161" s="160"/>
      <c r="V1161" s="160"/>
      <c r="W1161" s="160"/>
      <c r="X1161" s="160"/>
      <c r="Y1161" s="151"/>
      <c r="Z1161" s="151"/>
      <c r="AA1161" s="151"/>
      <c r="AB1161" s="151"/>
      <c r="AC1161" s="151"/>
      <c r="AD1161" s="151"/>
      <c r="AE1161" s="151"/>
      <c r="AF1161" s="151"/>
      <c r="AG1161" s="151" t="s">
        <v>190</v>
      </c>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c r="BG1161" s="151"/>
      <c r="BH1161" s="151"/>
    </row>
    <row r="1162" spans="1:60" ht="31.2" outlineLevel="1" x14ac:dyDescent="0.25">
      <c r="A1162" s="158"/>
      <c r="B1162" s="159"/>
      <c r="C1162" s="271" t="s">
        <v>1475</v>
      </c>
      <c r="D1162" s="272"/>
      <c r="E1162" s="272"/>
      <c r="F1162" s="272"/>
      <c r="G1162" s="272"/>
      <c r="H1162" s="160"/>
      <c r="I1162" s="160"/>
      <c r="J1162" s="160"/>
      <c r="K1162" s="160"/>
      <c r="L1162" s="160"/>
      <c r="M1162" s="160"/>
      <c r="N1162" s="160"/>
      <c r="O1162" s="160"/>
      <c r="P1162" s="160"/>
      <c r="Q1162" s="160"/>
      <c r="R1162" s="160"/>
      <c r="S1162" s="160"/>
      <c r="T1162" s="160"/>
      <c r="U1162" s="160"/>
      <c r="V1162" s="160"/>
      <c r="W1162" s="160"/>
      <c r="X1162" s="160"/>
      <c r="Y1162" s="151"/>
      <c r="Z1162" s="151"/>
      <c r="AA1162" s="151"/>
      <c r="AB1162" s="151"/>
      <c r="AC1162" s="151"/>
      <c r="AD1162" s="151"/>
      <c r="AE1162" s="151"/>
      <c r="AF1162" s="151"/>
      <c r="AG1162" s="151" t="s">
        <v>190</v>
      </c>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84" t="str">
        <f>C1162</f>
        <v>Jedná se o kamenné ostění jednoduchého obdélného okna složeného z parapetu, dvou stojek a přímého překladu. Na pravé i levé stojce ostění chybí na dvou místech větší objem kamene, vylomený pravděpodobně v souvislosti s korozí kovového čepu závěsu pro okno nebo s instalací nějakých jiných kovových prvků podléhajících korozi.</v>
      </c>
      <c r="BB1162" s="151"/>
      <c r="BC1162" s="151"/>
      <c r="BD1162" s="151"/>
      <c r="BE1162" s="151"/>
      <c r="BF1162" s="151"/>
      <c r="BG1162" s="151"/>
      <c r="BH1162" s="151"/>
    </row>
    <row r="1163" spans="1:60" ht="31.2" outlineLevel="1" x14ac:dyDescent="0.25">
      <c r="A1163" s="158"/>
      <c r="B1163" s="159"/>
      <c r="C1163" s="271" t="s">
        <v>1476</v>
      </c>
      <c r="D1163" s="272"/>
      <c r="E1163" s="272"/>
      <c r="F1163" s="272"/>
      <c r="G1163" s="272"/>
      <c r="H1163" s="160"/>
      <c r="I1163" s="160"/>
      <c r="J1163" s="160"/>
      <c r="K1163" s="160"/>
      <c r="L1163" s="160"/>
      <c r="M1163" s="160"/>
      <c r="N1163" s="160"/>
      <c r="O1163" s="160"/>
      <c r="P1163" s="160"/>
      <c r="Q1163" s="160"/>
      <c r="R1163" s="160"/>
      <c r="S1163" s="160"/>
      <c r="T1163" s="160"/>
      <c r="U1163" s="160"/>
      <c r="V1163" s="160"/>
      <c r="W1163" s="160"/>
      <c r="X1163" s="160"/>
      <c r="Y1163" s="151"/>
      <c r="Z1163" s="151"/>
      <c r="AA1163" s="151"/>
      <c r="AB1163" s="151"/>
      <c r="AC1163" s="151"/>
      <c r="AD1163" s="151"/>
      <c r="AE1163" s="151"/>
      <c r="AF1163" s="151"/>
      <c r="AG1163" s="151" t="s">
        <v>190</v>
      </c>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84" t="str">
        <f>C1163</f>
        <v>Na povrchu ostění se nacházejí prachové nečistoty. Na dolní části ostění jsou zapité hlouběji do struktury kamene. Mezi jednotlivými díly ostění jsou na vnitřní straně otevřené spáry. Lokálně se objevují drobná mechanická poškození. Středem parapetu probíhá trhlina, která je však v této chvíli vytmelená a stabilizovaná. Nad překladem ostění probíhá zdivem špalety široká trhlina.</v>
      </c>
      <c r="BB1163" s="151"/>
      <c r="BC1163" s="151"/>
      <c r="BD1163" s="151"/>
      <c r="BE1163" s="151"/>
      <c r="BF1163" s="151"/>
      <c r="BG1163" s="151"/>
      <c r="BH1163" s="151"/>
    </row>
    <row r="1164" spans="1:60" outlineLevel="1" x14ac:dyDescent="0.25">
      <c r="A1164" s="158"/>
      <c r="B1164" s="159"/>
      <c r="C1164" s="192" t="s">
        <v>204</v>
      </c>
      <c r="D1164" s="161"/>
      <c r="E1164" s="162"/>
      <c r="F1164" s="163"/>
      <c r="G1164" s="163"/>
      <c r="H1164" s="160"/>
      <c r="I1164" s="160"/>
      <c r="J1164" s="160"/>
      <c r="K1164" s="160"/>
      <c r="L1164" s="160"/>
      <c r="M1164" s="160"/>
      <c r="N1164" s="160"/>
      <c r="O1164" s="160"/>
      <c r="P1164" s="160"/>
      <c r="Q1164" s="160"/>
      <c r="R1164" s="160"/>
      <c r="S1164" s="160"/>
      <c r="T1164" s="160"/>
      <c r="U1164" s="160"/>
      <c r="V1164" s="160"/>
      <c r="W1164" s="160"/>
      <c r="X1164" s="160"/>
      <c r="Y1164" s="151"/>
      <c r="Z1164" s="151"/>
      <c r="AA1164" s="151"/>
      <c r="AB1164" s="151"/>
      <c r="AC1164" s="151"/>
      <c r="AD1164" s="151"/>
      <c r="AE1164" s="151"/>
      <c r="AF1164" s="151"/>
      <c r="AG1164" s="151" t="s">
        <v>190</v>
      </c>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row>
    <row r="1165" spans="1:60" outlineLevel="1" x14ac:dyDescent="0.25">
      <c r="A1165" s="158"/>
      <c r="B1165" s="159"/>
      <c r="C1165" s="271" t="s">
        <v>1428</v>
      </c>
      <c r="D1165" s="272"/>
      <c r="E1165" s="272"/>
      <c r="F1165" s="272"/>
      <c r="G1165" s="272"/>
      <c r="H1165" s="160"/>
      <c r="I1165" s="160"/>
      <c r="J1165" s="160"/>
      <c r="K1165" s="160"/>
      <c r="L1165" s="160"/>
      <c r="M1165" s="160"/>
      <c r="N1165" s="160"/>
      <c r="O1165" s="160"/>
      <c r="P1165" s="160"/>
      <c r="Q1165" s="160"/>
      <c r="R1165" s="160"/>
      <c r="S1165" s="160"/>
      <c r="T1165" s="160"/>
      <c r="U1165" s="160"/>
      <c r="V1165" s="160"/>
      <c r="W1165" s="160"/>
      <c r="X1165" s="160"/>
      <c r="Y1165" s="151"/>
      <c r="Z1165" s="151"/>
      <c r="AA1165" s="151"/>
      <c r="AB1165" s="151"/>
      <c r="AC1165" s="151"/>
      <c r="AD1165" s="151"/>
      <c r="AE1165" s="151"/>
      <c r="AF1165" s="151"/>
      <c r="AG1165" s="151" t="s">
        <v>190</v>
      </c>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row>
    <row r="1166" spans="1:60" outlineLevel="1" x14ac:dyDescent="0.25">
      <c r="A1166" s="158"/>
      <c r="B1166" s="159"/>
      <c r="C1166" s="271" t="s">
        <v>1429</v>
      </c>
      <c r="D1166" s="272"/>
      <c r="E1166" s="272"/>
      <c r="F1166" s="272"/>
      <c r="G1166" s="272"/>
      <c r="H1166" s="160"/>
      <c r="I1166" s="160"/>
      <c r="J1166" s="160"/>
      <c r="K1166" s="160"/>
      <c r="L1166" s="160"/>
      <c r="M1166" s="160"/>
      <c r="N1166" s="160"/>
      <c r="O1166" s="160"/>
      <c r="P1166" s="160"/>
      <c r="Q1166" s="160"/>
      <c r="R1166" s="160"/>
      <c r="S1166" s="160"/>
      <c r="T1166" s="160"/>
      <c r="U1166" s="160"/>
      <c r="V1166" s="160"/>
      <c r="W1166" s="160"/>
      <c r="X1166" s="160"/>
      <c r="Y1166" s="151"/>
      <c r="Z1166" s="151"/>
      <c r="AA1166" s="151"/>
      <c r="AB1166" s="151"/>
      <c r="AC1166" s="151"/>
      <c r="AD1166" s="151"/>
      <c r="AE1166" s="151"/>
      <c r="AF1166" s="151"/>
      <c r="AG1166" s="151" t="s">
        <v>190</v>
      </c>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row>
    <row r="1167" spans="1:60" outlineLevel="1" x14ac:dyDescent="0.25">
      <c r="A1167" s="158"/>
      <c r="B1167" s="159"/>
      <c r="C1167" s="271" t="s">
        <v>1445</v>
      </c>
      <c r="D1167" s="272"/>
      <c r="E1167" s="272"/>
      <c r="F1167" s="272"/>
      <c r="G1167" s="272"/>
      <c r="H1167" s="160"/>
      <c r="I1167" s="160"/>
      <c r="J1167" s="160"/>
      <c r="K1167" s="160"/>
      <c r="L1167" s="160"/>
      <c r="M1167" s="160"/>
      <c r="N1167" s="160"/>
      <c r="O1167" s="160"/>
      <c r="P1167" s="160"/>
      <c r="Q1167" s="160"/>
      <c r="R1167" s="160"/>
      <c r="S1167" s="160"/>
      <c r="T1167" s="160"/>
      <c r="U1167" s="160"/>
      <c r="V1167" s="160"/>
      <c r="W1167" s="160"/>
      <c r="X1167" s="160"/>
      <c r="Y1167" s="151"/>
      <c r="Z1167" s="151"/>
      <c r="AA1167" s="151"/>
      <c r="AB1167" s="151"/>
      <c r="AC1167" s="151"/>
      <c r="AD1167" s="151"/>
      <c r="AE1167" s="151"/>
      <c r="AF1167" s="151"/>
      <c r="AG1167" s="151" t="s">
        <v>190</v>
      </c>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row>
    <row r="1168" spans="1:60" outlineLevel="1" x14ac:dyDescent="0.25">
      <c r="A1168" s="158"/>
      <c r="B1168" s="159"/>
      <c r="C1168" s="192" t="s">
        <v>204</v>
      </c>
      <c r="D1168" s="161"/>
      <c r="E1168" s="162"/>
      <c r="F1168" s="163"/>
      <c r="G1168" s="163"/>
      <c r="H1168" s="160"/>
      <c r="I1168" s="160"/>
      <c r="J1168" s="160"/>
      <c r="K1168" s="160"/>
      <c r="L1168" s="160"/>
      <c r="M1168" s="160"/>
      <c r="N1168" s="160"/>
      <c r="O1168" s="160"/>
      <c r="P1168" s="160"/>
      <c r="Q1168" s="160"/>
      <c r="R1168" s="160"/>
      <c r="S1168" s="160"/>
      <c r="T1168" s="160"/>
      <c r="U1168" s="160"/>
      <c r="V1168" s="160"/>
      <c r="W1168" s="160"/>
      <c r="X1168" s="160"/>
      <c r="Y1168" s="151"/>
      <c r="Z1168" s="151"/>
      <c r="AA1168" s="151"/>
      <c r="AB1168" s="151"/>
      <c r="AC1168" s="151"/>
      <c r="AD1168" s="151"/>
      <c r="AE1168" s="151"/>
      <c r="AF1168" s="151"/>
      <c r="AG1168" s="151" t="s">
        <v>190</v>
      </c>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row>
    <row r="1169" spans="1:60" outlineLevel="1" x14ac:dyDescent="0.25">
      <c r="A1169" s="158"/>
      <c r="B1169" s="159"/>
      <c r="C1169" s="271" t="s">
        <v>317</v>
      </c>
      <c r="D1169" s="272"/>
      <c r="E1169" s="272"/>
      <c r="F1169" s="272"/>
      <c r="G1169" s="272"/>
      <c r="H1169" s="160"/>
      <c r="I1169" s="160"/>
      <c r="J1169" s="160"/>
      <c r="K1169" s="160"/>
      <c r="L1169" s="160"/>
      <c r="M1169" s="160"/>
      <c r="N1169" s="160"/>
      <c r="O1169" s="160"/>
      <c r="P1169" s="160"/>
      <c r="Q1169" s="160"/>
      <c r="R1169" s="160"/>
      <c r="S1169" s="160"/>
      <c r="T1169" s="160"/>
      <c r="U1169" s="160"/>
      <c r="V1169" s="160"/>
      <c r="W1169" s="160"/>
      <c r="X1169" s="160"/>
      <c r="Y1169" s="151"/>
      <c r="Z1169" s="151"/>
      <c r="AA1169" s="151"/>
      <c r="AB1169" s="151"/>
      <c r="AC1169" s="151"/>
      <c r="AD1169" s="151"/>
      <c r="AE1169" s="151"/>
      <c r="AF1169" s="151"/>
      <c r="AG1169" s="151" t="s">
        <v>190</v>
      </c>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row>
    <row r="1170" spans="1:60" outlineLevel="1" x14ac:dyDescent="0.25">
      <c r="A1170" s="158"/>
      <c r="B1170" s="159"/>
      <c r="C1170" s="271" t="s">
        <v>864</v>
      </c>
      <c r="D1170" s="272"/>
      <c r="E1170" s="272"/>
      <c r="F1170" s="272"/>
      <c r="G1170" s="272"/>
      <c r="H1170" s="160"/>
      <c r="I1170" s="160"/>
      <c r="J1170" s="160"/>
      <c r="K1170" s="160"/>
      <c r="L1170" s="160"/>
      <c r="M1170" s="160"/>
      <c r="N1170" s="160"/>
      <c r="O1170" s="160"/>
      <c r="P1170" s="160"/>
      <c r="Q1170" s="160"/>
      <c r="R1170" s="160"/>
      <c r="S1170" s="160"/>
      <c r="T1170" s="160"/>
      <c r="U1170" s="160"/>
      <c r="V1170" s="160"/>
      <c r="W1170" s="160"/>
      <c r="X1170" s="160"/>
      <c r="Y1170" s="151"/>
      <c r="Z1170" s="151"/>
      <c r="AA1170" s="151"/>
      <c r="AB1170" s="151"/>
      <c r="AC1170" s="151"/>
      <c r="AD1170" s="151"/>
      <c r="AE1170" s="151"/>
      <c r="AF1170" s="151"/>
      <c r="AG1170" s="151" t="s">
        <v>190</v>
      </c>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row>
    <row r="1171" spans="1:60" ht="21" outlineLevel="1" x14ac:dyDescent="0.25">
      <c r="A1171" s="158"/>
      <c r="B1171" s="159"/>
      <c r="C1171" s="271" t="s">
        <v>865</v>
      </c>
      <c r="D1171" s="272"/>
      <c r="E1171" s="272"/>
      <c r="F1171" s="272"/>
      <c r="G1171" s="272"/>
      <c r="H1171" s="160"/>
      <c r="I1171" s="160"/>
      <c r="J1171" s="160"/>
      <c r="K1171" s="160"/>
      <c r="L1171" s="160"/>
      <c r="M1171" s="160"/>
      <c r="N1171" s="160"/>
      <c r="O1171" s="160"/>
      <c r="P1171" s="160"/>
      <c r="Q1171" s="160"/>
      <c r="R1171" s="160"/>
      <c r="S1171" s="160"/>
      <c r="T1171" s="160"/>
      <c r="U1171" s="160"/>
      <c r="V1171" s="160"/>
      <c r="W1171" s="160"/>
      <c r="X1171" s="160"/>
      <c r="Y1171" s="151"/>
      <c r="Z1171" s="151"/>
      <c r="AA1171" s="151"/>
      <c r="AB1171" s="151"/>
      <c r="AC1171" s="151"/>
      <c r="AD1171" s="151"/>
      <c r="AE1171" s="151"/>
      <c r="AF1171" s="151"/>
      <c r="AG1171" s="151" t="s">
        <v>190</v>
      </c>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84" t="str">
        <f>C1171</f>
        <v>- případné lokální zajištění dochovaných povrchových úprav (ve spolupráci s restaurátory s licencí MK ČR pro restaurování figurálních nástěnných maleb; přesný rozsah bude dohodnut před započetím prací)</v>
      </c>
      <c r="BB1171" s="151"/>
      <c r="BC1171" s="151"/>
      <c r="BD1171" s="151"/>
      <c r="BE1171" s="151"/>
      <c r="BF1171" s="151"/>
      <c r="BG1171" s="151"/>
      <c r="BH1171" s="151"/>
    </row>
    <row r="1172" spans="1:60" outlineLevel="1" x14ac:dyDescent="0.25">
      <c r="A1172" s="177">
        <v>105</v>
      </c>
      <c r="B1172" s="178" t="s">
        <v>876</v>
      </c>
      <c r="C1172" s="187" t="s">
        <v>877</v>
      </c>
      <c r="D1172" s="179" t="s">
        <v>299</v>
      </c>
      <c r="E1172" s="180">
        <v>4.2000000000000003E-2</v>
      </c>
      <c r="F1172" s="181">
        <v>1059</v>
      </c>
      <c r="G1172" s="182">
        <f>ROUND(E1172*F1172,2)</f>
        <v>44.48</v>
      </c>
      <c r="H1172" s="181"/>
      <c r="I1172" s="182">
        <f>ROUND(E1172*H1172,2)</f>
        <v>0</v>
      </c>
      <c r="J1172" s="181"/>
      <c r="K1172" s="182">
        <f>ROUND(E1172*J1172,2)</f>
        <v>0</v>
      </c>
      <c r="L1172" s="182">
        <v>21</v>
      </c>
      <c r="M1172" s="182">
        <f>G1172*(1+L1172/100)</f>
        <v>53.820799999999991</v>
      </c>
      <c r="N1172" s="182">
        <v>0</v>
      </c>
      <c r="O1172" s="182">
        <f>ROUND(E1172*N1172,2)</f>
        <v>0</v>
      </c>
      <c r="P1172" s="182">
        <v>0</v>
      </c>
      <c r="Q1172" s="182">
        <f>ROUND(E1172*P1172,2)</f>
        <v>0</v>
      </c>
      <c r="R1172" s="182" t="s">
        <v>878</v>
      </c>
      <c r="S1172" s="182" t="s">
        <v>185</v>
      </c>
      <c r="T1172" s="183" t="s">
        <v>185</v>
      </c>
      <c r="U1172" s="160">
        <v>1.837</v>
      </c>
      <c r="V1172" s="160">
        <f>ROUND(E1172*U1172,2)</f>
        <v>0.08</v>
      </c>
      <c r="W1172" s="160"/>
      <c r="X1172" s="160" t="s">
        <v>300</v>
      </c>
      <c r="Y1172" s="151"/>
      <c r="Z1172" s="151"/>
      <c r="AA1172" s="151"/>
      <c r="AB1172" s="151"/>
      <c r="AC1172" s="151"/>
      <c r="AD1172" s="151"/>
      <c r="AE1172" s="151"/>
      <c r="AF1172" s="151"/>
      <c r="AG1172" s="151" t="s">
        <v>301</v>
      </c>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row>
    <row r="1173" spans="1:60" outlineLevel="1" x14ac:dyDescent="0.25">
      <c r="A1173" s="158"/>
      <c r="B1173" s="159"/>
      <c r="C1173" s="269" t="s">
        <v>323</v>
      </c>
      <c r="D1173" s="270"/>
      <c r="E1173" s="270"/>
      <c r="F1173" s="270"/>
      <c r="G1173" s="270"/>
      <c r="H1173" s="160"/>
      <c r="I1173" s="160"/>
      <c r="J1173" s="160"/>
      <c r="K1173" s="160"/>
      <c r="L1173" s="160"/>
      <c r="M1173" s="160"/>
      <c r="N1173" s="160"/>
      <c r="O1173" s="160"/>
      <c r="P1173" s="160"/>
      <c r="Q1173" s="160"/>
      <c r="R1173" s="160"/>
      <c r="S1173" s="160"/>
      <c r="T1173" s="160"/>
      <c r="U1173" s="160"/>
      <c r="V1173" s="160"/>
      <c r="W1173" s="160"/>
      <c r="X1173" s="160"/>
      <c r="Y1173" s="151"/>
      <c r="Z1173" s="151"/>
      <c r="AA1173" s="151"/>
      <c r="AB1173" s="151"/>
      <c r="AC1173" s="151"/>
      <c r="AD1173" s="151"/>
      <c r="AE1173" s="151"/>
      <c r="AF1173" s="151"/>
      <c r="AG1173" s="151" t="s">
        <v>251</v>
      </c>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row>
    <row r="1174" spans="1:60" outlineLevel="1" x14ac:dyDescent="0.25">
      <c r="A1174" s="158"/>
      <c r="B1174" s="159"/>
      <c r="C1174" s="188" t="s">
        <v>303</v>
      </c>
      <c r="D1174" s="164"/>
      <c r="E1174" s="165"/>
      <c r="F1174" s="160"/>
      <c r="G1174" s="160"/>
      <c r="H1174" s="160"/>
      <c r="I1174" s="160"/>
      <c r="J1174" s="160"/>
      <c r="K1174" s="160"/>
      <c r="L1174" s="160"/>
      <c r="M1174" s="160"/>
      <c r="N1174" s="160"/>
      <c r="O1174" s="160"/>
      <c r="P1174" s="160"/>
      <c r="Q1174" s="160"/>
      <c r="R1174" s="160"/>
      <c r="S1174" s="160"/>
      <c r="T1174" s="160"/>
      <c r="U1174" s="160"/>
      <c r="V1174" s="160"/>
      <c r="W1174" s="160"/>
      <c r="X1174" s="160"/>
      <c r="Y1174" s="151"/>
      <c r="Z1174" s="151"/>
      <c r="AA1174" s="151"/>
      <c r="AB1174" s="151"/>
      <c r="AC1174" s="151"/>
      <c r="AD1174" s="151"/>
      <c r="AE1174" s="151"/>
      <c r="AF1174" s="151"/>
      <c r="AG1174" s="151" t="s">
        <v>192</v>
      </c>
      <c r="AH1174" s="151">
        <v>0</v>
      </c>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row>
    <row r="1175" spans="1:60" outlineLevel="1" x14ac:dyDescent="0.25">
      <c r="A1175" s="158"/>
      <c r="B1175" s="159"/>
      <c r="C1175" s="188" t="s">
        <v>1477</v>
      </c>
      <c r="D1175" s="164"/>
      <c r="E1175" s="165"/>
      <c r="F1175" s="160"/>
      <c r="G1175" s="160"/>
      <c r="H1175" s="160"/>
      <c r="I1175" s="160"/>
      <c r="J1175" s="160"/>
      <c r="K1175" s="160"/>
      <c r="L1175" s="160"/>
      <c r="M1175" s="160"/>
      <c r="N1175" s="160"/>
      <c r="O1175" s="160"/>
      <c r="P1175" s="160"/>
      <c r="Q1175" s="160"/>
      <c r="R1175" s="160"/>
      <c r="S1175" s="160"/>
      <c r="T1175" s="160"/>
      <c r="U1175" s="160"/>
      <c r="V1175" s="160"/>
      <c r="W1175" s="160"/>
      <c r="X1175" s="160"/>
      <c r="Y1175" s="151"/>
      <c r="Z1175" s="151"/>
      <c r="AA1175" s="151"/>
      <c r="AB1175" s="151"/>
      <c r="AC1175" s="151"/>
      <c r="AD1175" s="151"/>
      <c r="AE1175" s="151"/>
      <c r="AF1175" s="151"/>
      <c r="AG1175" s="151" t="s">
        <v>192</v>
      </c>
      <c r="AH1175" s="151">
        <v>0</v>
      </c>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row>
    <row r="1176" spans="1:60" outlineLevel="1" x14ac:dyDescent="0.25">
      <c r="A1176" s="158"/>
      <c r="B1176" s="159"/>
      <c r="C1176" s="188" t="s">
        <v>1478</v>
      </c>
      <c r="D1176" s="164"/>
      <c r="E1176" s="165">
        <v>4.2000000000000003E-2</v>
      </c>
      <c r="F1176" s="160"/>
      <c r="G1176" s="160"/>
      <c r="H1176" s="160"/>
      <c r="I1176" s="160"/>
      <c r="J1176" s="160"/>
      <c r="K1176" s="160"/>
      <c r="L1176" s="160"/>
      <c r="M1176" s="160"/>
      <c r="N1176" s="160"/>
      <c r="O1176" s="160"/>
      <c r="P1176" s="160"/>
      <c r="Q1176" s="160"/>
      <c r="R1176" s="160"/>
      <c r="S1176" s="160"/>
      <c r="T1176" s="160"/>
      <c r="U1176" s="160"/>
      <c r="V1176" s="160"/>
      <c r="W1176" s="160"/>
      <c r="X1176" s="160"/>
      <c r="Y1176" s="151"/>
      <c r="Z1176" s="151"/>
      <c r="AA1176" s="151"/>
      <c r="AB1176" s="151"/>
      <c r="AC1176" s="151"/>
      <c r="AD1176" s="151"/>
      <c r="AE1176" s="151"/>
      <c r="AF1176" s="151"/>
      <c r="AG1176" s="151" t="s">
        <v>192</v>
      </c>
      <c r="AH1176" s="151">
        <v>0</v>
      </c>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row>
    <row r="1177" spans="1:60" ht="30.6" outlineLevel="1" x14ac:dyDescent="0.25">
      <c r="A1177" s="177">
        <v>106</v>
      </c>
      <c r="B1177" s="178" t="s">
        <v>881</v>
      </c>
      <c r="C1177" s="187" t="s">
        <v>882</v>
      </c>
      <c r="D1177" s="179" t="s">
        <v>299</v>
      </c>
      <c r="E1177" s="180">
        <v>4.2000000000000003E-2</v>
      </c>
      <c r="F1177" s="181">
        <v>419.5</v>
      </c>
      <c r="G1177" s="182">
        <f>ROUND(E1177*F1177,2)</f>
        <v>17.62</v>
      </c>
      <c r="H1177" s="181"/>
      <c r="I1177" s="182">
        <f>ROUND(E1177*H1177,2)</f>
        <v>0</v>
      </c>
      <c r="J1177" s="181"/>
      <c r="K1177" s="182">
        <f>ROUND(E1177*J1177,2)</f>
        <v>0</v>
      </c>
      <c r="L1177" s="182">
        <v>21</v>
      </c>
      <c r="M1177" s="182">
        <f>G1177*(1+L1177/100)</f>
        <v>21.3202</v>
      </c>
      <c r="N1177" s="182">
        <v>0</v>
      </c>
      <c r="O1177" s="182">
        <f>ROUND(E1177*N1177,2)</f>
        <v>0</v>
      </c>
      <c r="P1177" s="182">
        <v>0</v>
      </c>
      <c r="Q1177" s="182">
        <f>ROUND(E1177*P1177,2)</f>
        <v>0</v>
      </c>
      <c r="R1177" s="182" t="s">
        <v>878</v>
      </c>
      <c r="S1177" s="182" t="s">
        <v>185</v>
      </c>
      <c r="T1177" s="183" t="s">
        <v>185</v>
      </c>
      <c r="U1177" s="160">
        <v>0</v>
      </c>
      <c r="V1177" s="160">
        <f>ROUND(E1177*U1177,2)</f>
        <v>0</v>
      </c>
      <c r="W1177" s="160"/>
      <c r="X1177" s="160" t="s">
        <v>300</v>
      </c>
      <c r="Y1177" s="151"/>
      <c r="Z1177" s="151"/>
      <c r="AA1177" s="151"/>
      <c r="AB1177" s="151"/>
      <c r="AC1177" s="151"/>
      <c r="AD1177" s="151"/>
      <c r="AE1177" s="151"/>
      <c r="AF1177" s="151"/>
      <c r="AG1177" s="151" t="s">
        <v>301</v>
      </c>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row>
    <row r="1178" spans="1:60" outlineLevel="1" x14ac:dyDescent="0.25">
      <c r="A1178" s="158"/>
      <c r="B1178" s="159"/>
      <c r="C1178" s="269" t="s">
        <v>323</v>
      </c>
      <c r="D1178" s="270"/>
      <c r="E1178" s="270"/>
      <c r="F1178" s="270"/>
      <c r="G1178" s="270"/>
      <c r="H1178" s="160"/>
      <c r="I1178" s="160"/>
      <c r="J1178" s="160"/>
      <c r="K1178" s="160"/>
      <c r="L1178" s="160"/>
      <c r="M1178" s="160"/>
      <c r="N1178" s="160"/>
      <c r="O1178" s="160"/>
      <c r="P1178" s="160"/>
      <c r="Q1178" s="160"/>
      <c r="R1178" s="160"/>
      <c r="S1178" s="160"/>
      <c r="T1178" s="160"/>
      <c r="U1178" s="160"/>
      <c r="V1178" s="160"/>
      <c r="W1178" s="160"/>
      <c r="X1178" s="160"/>
      <c r="Y1178" s="151"/>
      <c r="Z1178" s="151"/>
      <c r="AA1178" s="151"/>
      <c r="AB1178" s="151"/>
      <c r="AC1178" s="151"/>
      <c r="AD1178" s="151"/>
      <c r="AE1178" s="151"/>
      <c r="AF1178" s="151"/>
      <c r="AG1178" s="151" t="s">
        <v>251</v>
      </c>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row>
    <row r="1179" spans="1:60" outlineLevel="1" x14ac:dyDescent="0.25">
      <c r="A1179" s="158"/>
      <c r="B1179" s="159"/>
      <c r="C1179" s="188" t="s">
        <v>303</v>
      </c>
      <c r="D1179" s="164"/>
      <c r="E1179" s="165"/>
      <c r="F1179" s="160"/>
      <c r="G1179" s="160"/>
      <c r="H1179" s="160"/>
      <c r="I1179" s="160"/>
      <c r="J1179" s="160"/>
      <c r="K1179" s="160"/>
      <c r="L1179" s="160"/>
      <c r="M1179" s="160"/>
      <c r="N1179" s="160"/>
      <c r="O1179" s="160"/>
      <c r="P1179" s="160"/>
      <c r="Q1179" s="160"/>
      <c r="R1179" s="160"/>
      <c r="S1179" s="160"/>
      <c r="T1179" s="160"/>
      <c r="U1179" s="160"/>
      <c r="V1179" s="160"/>
      <c r="W1179" s="160"/>
      <c r="X1179" s="160"/>
      <c r="Y1179" s="151"/>
      <c r="Z1179" s="151"/>
      <c r="AA1179" s="151"/>
      <c r="AB1179" s="151"/>
      <c r="AC1179" s="151"/>
      <c r="AD1179" s="151"/>
      <c r="AE1179" s="151"/>
      <c r="AF1179" s="151"/>
      <c r="AG1179" s="151" t="s">
        <v>192</v>
      </c>
      <c r="AH1179" s="151">
        <v>0</v>
      </c>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row>
    <row r="1180" spans="1:60" outlineLevel="1" x14ac:dyDescent="0.25">
      <c r="A1180" s="158"/>
      <c r="B1180" s="159"/>
      <c r="C1180" s="188" t="s">
        <v>1477</v>
      </c>
      <c r="D1180" s="164"/>
      <c r="E1180" s="165"/>
      <c r="F1180" s="160"/>
      <c r="G1180" s="160"/>
      <c r="H1180" s="160"/>
      <c r="I1180" s="160"/>
      <c r="J1180" s="160"/>
      <c r="K1180" s="160"/>
      <c r="L1180" s="160"/>
      <c r="M1180" s="160"/>
      <c r="N1180" s="160"/>
      <c r="O1180" s="160"/>
      <c r="P1180" s="160"/>
      <c r="Q1180" s="160"/>
      <c r="R1180" s="160"/>
      <c r="S1180" s="160"/>
      <c r="T1180" s="160"/>
      <c r="U1180" s="160"/>
      <c r="V1180" s="160"/>
      <c r="W1180" s="160"/>
      <c r="X1180" s="160"/>
      <c r="Y1180" s="151"/>
      <c r="Z1180" s="151"/>
      <c r="AA1180" s="151"/>
      <c r="AB1180" s="151"/>
      <c r="AC1180" s="151"/>
      <c r="AD1180" s="151"/>
      <c r="AE1180" s="151"/>
      <c r="AF1180" s="151"/>
      <c r="AG1180" s="151" t="s">
        <v>192</v>
      </c>
      <c r="AH1180" s="151">
        <v>0</v>
      </c>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row>
    <row r="1181" spans="1:60" outlineLevel="1" x14ac:dyDescent="0.25">
      <c r="A1181" s="158"/>
      <c r="B1181" s="159"/>
      <c r="C1181" s="188" t="s">
        <v>1478</v>
      </c>
      <c r="D1181" s="164"/>
      <c r="E1181" s="165">
        <v>4.2000000000000003E-2</v>
      </c>
      <c r="F1181" s="160"/>
      <c r="G1181" s="160"/>
      <c r="H1181" s="160"/>
      <c r="I1181" s="160"/>
      <c r="J1181" s="160"/>
      <c r="K1181" s="160"/>
      <c r="L1181" s="160"/>
      <c r="M1181" s="160"/>
      <c r="N1181" s="160"/>
      <c r="O1181" s="160"/>
      <c r="P1181" s="160"/>
      <c r="Q1181" s="160"/>
      <c r="R1181" s="160"/>
      <c r="S1181" s="160"/>
      <c r="T1181" s="160"/>
      <c r="U1181" s="160"/>
      <c r="V1181" s="160"/>
      <c r="W1181" s="160"/>
      <c r="X1181" s="160"/>
      <c r="Y1181" s="151"/>
      <c r="Z1181" s="151"/>
      <c r="AA1181" s="151"/>
      <c r="AB1181" s="151"/>
      <c r="AC1181" s="151"/>
      <c r="AD1181" s="151"/>
      <c r="AE1181" s="151"/>
      <c r="AF1181" s="151"/>
      <c r="AG1181" s="151" t="s">
        <v>192</v>
      </c>
      <c r="AH1181" s="151">
        <v>0</v>
      </c>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row>
    <row r="1182" spans="1:60" x14ac:dyDescent="0.25">
      <c r="A1182" s="167" t="s">
        <v>181</v>
      </c>
      <c r="B1182" s="168" t="s">
        <v>140</v>
      </c>
      <c r="C1182" s="186" t="s">
        <v>141</v>
      </c>
      <c r="D1182" s="169"/>
      <c r="E1182" s="170"/>
      <c r="F1182" s="171"/>
      <c r="G1182" s="171">
        <f>SUMIF(AG1183:AG1230,"&lt;&gt;NOR",G1183:G1230)</f>
        <v>81652.7</v>
      </c>
      <c r="H1182" s="171"/>
      <c r="I1182" s="171">
        <f>SUM(I1183:I1230)</f>
        <v>0</v>
      </c>
      <c r="J1182" s="171"/>
      <c r="K1182" s="171">
        <f>SUM(K1183:K1230)</f>
        <v>0</v>
      </c>
      <c r="L1182" s="171"/>
      <c r="M1182" s="171">
        <f>SUM(M1183:M1230)</f>
        <v>98799.766999999993</v>
      </c>
      <c r="N1182" s="171"/>
      <c r="O1182" s="171">
        <f>SUM(O1183:O1230)</f>
        <v>0.08</v>
      </c>
      <c r="P1182" s="171"/>
      <c r="Q1182" s="171">
        <f>SUM(Q1183:Q1230)</f>
        <v>0</v>
      </c>
      <c r="R1182" s="171"/>
      <c r="S1182" s="171"/>
      <c r="T1182" s="172"/>
      <c r="U1182" s="166"/>
      <c r="V1182" s="166">
        <f>SUM(V1183:V1230)</f>
        <v>38.75</v>
      </c>
      <c r="W1182" s="166"/>
      <c r="X1182" s="166"/>
      <c r="AG1182" t="s">
        <v>182</v>
      </c>
    </row>
    <row r="1183" spans="1:60" ht="20.399999999999999" outlineLevel="1" x14ac:dyDescent="0.25">
      <c r="A1183" s="177">
        <v>107</v>
      </c>
      <c r="B1183" s="178" t="s">
        <v>883</v>
      </c>
      <c r="C1183" s="187" t="s">
        <v>884</v>
      </c>
      <c r="D1183" s="179" t="s">
        <v>237</v>
      </c>
      <c r="E1183" s="180">
        <v>192.542</v>
      </c>
      <c r="F1183" s="181">
        <v>108.9</v>
      </c>
      <c r="G1183" s="182">
        <f>ROUND(E1183*F1183,2)</f>
        <v>20967.82</v>
      </c>
      <c r="H1183" s="181"/>
      <c r="I1183" s="182">
        <f>ROUND(E1183*H1183,2)</f>
        <v>0</v>
      </c>
      <c r="J1183" s="181"/>
      <c r="K1183" s="182">
        <f>ROUND(E1183*J1183,2)</f>
        <v>0</v>
      </c>
      <c r="L1183" s="182">
        <v>21</v>
      </c>
      <c r="M1183" s="182">
        <f>G1183*(1+L1183/100)</f>
        <v>25371.0622</v>
      </c>
      <c r="N1183" s="182">
        <v>2.9999999999999997E-4</v>
      </c>
      <c r="O1183" s="182">
        <f>ROUND(E1183*N1183,2)</f>
        <v>0.06</v>
      </c>
      <c r="P1183" s="182">
        <v>0</v>
      </c>
      <c r="Q1183" s="182">
        <f>ROUND(E1183*P1183,2)</f>
        <v>0</v>
      </c>
      <c r="R1183" s="182" t="s">
        <v>885</v>
      </c>
      <c r="S1183" s="182" t="s">
        <v>185</v>
      </c>
      <c r="T1183" s="183" t="s">
        <v>185</v>
      </c>
      <c r="U1183" s="160">
        <v>0.15</v>
      </c>
      <c r="V1183" s="160">
        <f>ROUND(E1183*U1183,2)</f>
        <v>28.88</v>
      </c>
      <c r="W1183" s="160"/>
      <c r="X1183" s="160" t="s">
        <v>239</v>
      </c>
      <c r="Y1183" s="151"/>
      <c r="Z1183" s="151"/>
      <c r="AA1183" s="151"/>
      <c r="AB1183" s="151"/>
      <c r="AC1183" s="151"/>
      <c r="AD1183" s="151"/>
      <c r="AE1183" s="151"/>
      <c r="AF1183" s="151"/>
      <c r="AG1183" s="151" t="s">
        <v>240</v>
      </c>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row>
    <row r="1184" spans="1:60" outlineLevel="1" x14ac:dyDescent="0.25">
      <c r="A1184" s="158"/>
      <c r="B1184" s="159"/>
      <c r="C1184" s="269" t="s">
        <v>886</v>
      </c>
      <c r="D1184" s="270"/>
      <c r="E1184" s="270"/>
      <c r="F1184" s="270"/>
      <c r="G1184" s="270"/>
      <c r="H1184" s="160"/>
      <c r="I1184" s="160"/>
      <c r="J1184" s="160"/>
      <c r="K1184" s="160"/>
      <c r="L1184" s="160"/>
      <c r="M1184" s="160"/>
      <c r="N1184" s="160"/>
      <c r="O1184" s="160"/>
      <c r="P1184" s="160"/>
      <c r="Q1184" s="160"/>
      <c r="R1184" s="160"/>
      <c r="S1184" s="160"/>
      <c r="T1184" s="160"/>
      <c r="U1184" s="160"/>
      <c r="V1184" s="160"/>
      <c r="W1184" s="160"/>
      <c r="X1184" s="160"/>
      <c r="Y1184" s="151"/>
      <c r="Z1184" s="151"/>
      <c r="AA1184" s="151"/>
      <c r="AB1184" s="151"/>
      <c r="AC1184" s="151"/>
      <c r="AD1184" s="151"/>
      <c r="AE1184" s="151"/>
      <c r="AF1184" s="151"/>
      <c r="AG1184" s="151" t="s">
        <v>251</v>
      </c>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row>
    <row r="1185" spans="1:60" outlineLevel="1" x14ac:dyDescent="0.25">
      <c r="A1185" s="158"/>
      <c r="B1185" s="159"/>
      <c r="C1185" s="271" t="s">
        <v>887</v>
      </c>
      <c r="D1185" s="272"/>
      <c r="E1185" s="272"/>
      <c r="F1185" s="272"/>
      <c r="G1185" s="272"/>
      <c r="H1185" s="160"/>
      <c r="I1185" s="160"/>
      <c r="J1185" s="160"/>
      <c r="K1185" s="160"/>
      <c r="L1185" s="160"/>
      <c r="M1185" s="160"/>
      <c r="N1185" s="160"/>
      <c r="O1185" s="160"/>
      <c r="P1185" s="160"/>
      <c r="Q1185" s="160"/>
      <c r="R1185" s="160"/>
      <c r="S1185" s="160"/>
      <c r="T1185" s="160"/>
      <c r="U1185" s="160"/>
      <c r="V1185" s="160"/>
      <c r="W1185" s="160"/>
      <c r="X1185" s="160"/>
      <c r="Y1185" s="151"/>
      <c r="Z1185" s="151"/>
      <c r="AA1185" s="151"/>
      <c r="AB1185" s="151"/>
      <c r="AC1185" s="151"/>
      <c r="AD1185" s="151"/>
      <c r="AE1185" s="151"/>
      <c r="AF1185" s="151"/>
      <c r="AG1185" s="151" t="s">
        <v>190</v>
      </c>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row>
    <row r="1186" spans="1:60" outlineLevel="1" x14ac:dyDescent="0.25">
      <c r="A1186" s="158"/>
      <c r="B1186" s="159"/>
      <c r="C1186" s="188" t="s">
        <v>1031</v>
      </c>
      <c r="D1186" s="164"/>
      <c r="E1186" s="165"/>
      <c r="F1186" s="160"/>
      <c r="G1186" s="160"/>
      <c r="H1186" s="160"/>
      <c r="I1186" s="160"/>
      <c r="J1186" s="160"/>
      <c r="K1186" s="160"/>
      <c r="L1186" s="160"/>
      <c r="M1186" s="160"/>
      <c r="N1186" s="160"/>
      <c r="O1186" s="160"/>
      <c r="P1186" s="160"/>
      <c r="Q1186" s="160"/>
      <c r="R1186" s="160"/>
      <c r="S1186" s="160"/>
      <c r="T1186" s="160"/>
      <c r="U1186" s="160"/>
      <c r="V1186" s="160"/>
      <c r="W1186" s="160"/>
      <c r="X1186" s="160"/>
      <c r="Y1186" s="151"/>
      <c r="Z1186" s="151"/>
      <c r="AA1186" s="151"/>
      <c r="AB1186" s="151"/>
      <c r="AC1186" s="151"/>
      <c r="AD1186" s="151"/>
      <c r="AE1186" s="151"/>
      <c r="AF1186" s="151"/>
      <c r="AG1186" s="151" t="s">
        <v>192</v>
      </c>
      <c r="AH1186" s="151">
        <v>0</v>
      </c>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row>
    <row r="1187" spans="1:60" outlineLevel="1" x14ac:dyDescent="0.25">
      <c r="A1187" s="158"/>
      <c r="B1187" s="159"/>
      <c r="C1187" s="188" t="s">
        <v>1479</v>
      </c>
      <c r="D1187" s="164"/>
      <c r="E1187" s="165"/>
      <c r="F1187" s="160"/>
      <c r="G1187" s="160"/>
      <c r="H1187" s="160"/>
      <c r="I1187" s="160"/>
      <c r="J1187" s="160"/>
      <c r="K1187" s="160"/>
      <c r="L1187" s="160"/>
      <c r="M1187" s="160"/>
      <c r="N1187" s="160"/>
      <c r="O1187" s="160"/>
      <c r="P1187" s="160"/>
      <c r="Q1187" s="160"/>
      <c r="R1187" s="160"/>
      <c r="S1187" s="160"/>
      <c r="T1187" s="160"/>
      <c r="U1187" s="160"/>
      <c r="V1187" s="160"/>
      <c r="W1187" s="160"/>
      <c r="X1187" s="160"/>
      <c r="Y1187" s="151"/>
      <c r="Z1187" s="151"/>
      <c r="AA1187" s="151"/>
      <c r="AB1187" s="151"/>
      <c r="AC1187" s="151"/>
      <c r="AD1187" s="151"/>
      <c r="AE1187" s="151"/>
      <c r="AF1187" s="151"/>
      <c r="AG1187" s="151" t="s">
        <v>192</v>
      </c>
      <c r="AH1187" s="151">
        <v>0</v>
      </c>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row>
    <row r="1188" spans="1:60" outlineLevel="1" x14ac:dyDescent="0.25">
      <c r="A1188" s="158"/>
      <c r="B1188" s="159"/>
      <c r="C1188" s="188" t="s">
        <v>1480</v>
      </c>
      <c r="D1188" s="164"/>
      <c r="E1188" s="165">
        <v>20</v>
      </c>
      <c r="F1188" s="160"/>
      <c r="G1188" s="160"/>
      <c r="H1188" s="160"/>
      <c r="I1188" s="160"/>
      <c r="J1188" s="160"/>
      <c r="K1188" s="160"/>
      <c r="L1188" s="160"/>
      <c r="M1188" s="160"/>
      <c r="N1188" s="160"/>
      <c r="O1188" s="160"/>
      <c r="P1188" s="160"/>
      <c r="Q1188" s="160"/>
      <c r="R1188" s="160"/>
      <c r="S1188" s="160"/>
      <c r="T1188" s="160"/>
      <c r="U1188" s="160"/>
      <c r="V1188" s="160"/>
      <c r="W1188" s="160"/>
      <c r="X1188" s="160"/>
      <c r="Y1188" s="151"/>
      <c r="Z1188" s="151"/>
      <c r="AA1188" s="151"/>
      <c r="AB1188" s="151"/>
      <c r="AC1188" s="151"/>
      <c r="AD1188" s="151"/>
      <c r="AE1188" s="151"/>
      <c r="AF1188" s="151"/>
      <c r="AG1188" s="151" t="s">
        <v>192</v>
      </c>
      <c r="AH1188" s="151">
        <v>0</v>
      </c>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row>
    <row r="1189" spans="1:60" outlineLevel="1" x14ac:dyDescent="0.25">
      <c r="A1189" s="158"/>
      <c r="B1189" s="159"/>
      <c r="C1189" s="188" t="s">
        <v>1481</v>
      </c>
      <c r="D1189" s="164"/>
      <c r="E1189" s="165">
        <v>10</v>
      </c>
      <c r="F1189" s="160"/>
      <c r="G1189" s="160"/>
      <c r="H1189" s="160"/>
      <c r="I1189" s="160"/>
      <c r="J1189" s="160"/>
      <c r="K1189" s="160"/>
      <c r="L1189" s="160"/>
      <c r="M1189" s="160"/>
      <c r="N1189" s="160"/>
      <c r="O1189" s="160"/>
      <c r="P1189" s="160"/>
      <c r="Q1189" s="160"/>
      <c r="R1189" s="160"/>
      <c r="S1189" s="160"/>
      <c r="T1189" s="160"/>
      <c r="U1189" s="160"/>
      <c r="V1189" s="160"/>
      <c r="W1189" s="160"/>
      <c r="X1189" s="160"/>
      <c r="Y1189" s="151"/>
      <c r="Z1189" s="151"/>
      <c r="AA1189" s="151"/>
      <c r="AB1189" s="151"/>
      <c r="AC1189" s="151"/>
      <c r="AD1189" s="151"/>
      <c r="AE1189" s="151"/>
      <c r="AF1189" s="151"/>
      <c r="AG1189" s="151" t="s">
        <v>192</v>
      </c>
      <c r="AH1189" s="151">
        <v>0</v>
      </c>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row>
    <row r="1190" spans="1:60" outlineLevel="1" x14ac:dyDescent="0.25">
      <c r="A1190" s="158"/>
      <c r="B1190" s="159"/>
      <c r="C1190" s="188" t="s">
        <v>1482</v>
      </c>
      <c r="D1190" s="164"/>
      <c r="E1190" s="165">
        <v>10</v>
      </c>
      <c r="F1190" s="160"/>
      <c r="G1190" s="160"/>
      <c r="H1190" s="160"/>
      <c r="I1190" s="160"/>
      <c r="J1190" s="160"/>
      <c r="K1190" s="160"/>
      <c r="L1190" s="160"/>
      <c r="M1190" s="160"/>
      <c r="N1190" s="160"/>
      <c r="O1190" s="160"/>
      <c r="P1190" s="160"/>
      <c r="Q1190" s="160"/>
      <c r="R1190" s="160"/>
      <c r="S1190" s="160"/>
      <c r="T1190" s="160"/>
      <c r="U1190" s="160"/>
      <c r="V1190" s="160"/>
      <c r="W1190" s="160"/>
      <c r="X1190" s="160"/>
      <c r="Y1190" s="151"/>
      <c r="Z1190" s="151"/>
      <c r="AA1190" s="151"/>
      <c r="AB1190" s="151"/>
      <c r="AC1190" s="151"/>
      <c r="AD1190" s="151"/>
      <c r="AE1190" s="151"/>
      <c r="AF1190" s="151"/>
      <c r="AG1190" s="151" t="s">
        <v>192</v>
      </c>
      <c r="AH1190" s="151">
        <v>0</v>
      </c>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row>
    <row r="1191" spans="1:60" outlineLevel="1" x14ac:dyDescent="0.25">
      <c r="A1191" s="158"/>
      <c r="B1191" s="159"/>
      <c r="C1191" s="188" t="s">
        <v>1483</v>
      </c>
      <c r="D1191" s="164"/>
      <c r="E1191" s="165">
        <v>24</v>
      </c>
      <c r="F1191" s="160"/>
      <c r="G1191" s="160"/>
      <c r="H1191" s="160"/>
      <c r="I1191" s="160"/>
      <c r="J1191" s="160"/>
      <c r="K1191" s="160"/>
      <c r="L1191" s="160"/>
      <c r="M1191" s="160"/>
      <c r="N1191" s="160"/>
      <c r="O1191" s="160"/>
      <c r="P1191" s="160"/>
      <c r="Q1191" s="160"/>
      <c r="R1191" s="160"/>
      <c r="S1191" s="160"/>
      <c r="T1191" s="160"/>
      <c r="U1191" s="160"/>
      <c r="V1191" s="160"/>
      <c r="W1191" s="160"/>
      <c r="X1191" s="160"/>
      <c r="Y1191" s="151"/>
      <c r="Z1191" s="151"/>
      <c r="AA1191" s="151"/>
      <c r="AB1191" s="151"/>
      <c r="AC1191" s="151"/>
      <c r="AD1191" s="151"/>
      <c r="AE1191" s="151"/>
      <c r="AF1191" s="151"/>
      <c r="AG1191" s="151" t="s">
        <v>192</v>
      </c>
      <c r="AH1191" s="151">
        <v>0</v>
      </c>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row>
    <row r="1192" spans="1:60" outlineLevel="1" x14ac:dyDescent="0.25">
      <c r="A1192" s="158"/>
      <c r="B1192" s="159"/>
      <c r="C1192" s="195" t="s">
        <v>400</v>
      </c>
      <c r="D1192" s="193"/>
      <c r="E1192" s="194">
        <v>64</v>
      </c>
      <c r="F1192" s="160"/>
      <c r="G1192" s="160"/>
      <c r="H1192" s="160"/>
      <c r="I1192" s="160"/>
      <c r="J1192" s="160"/>
      <c r="K1192" s="160"/>
      <c r="L1192" s="160"/>
      <c r="M1192" s="160"/>
      <c r="N1192" s="160"/>
      <c r="O1192" s="160"/>
      <c r="P1192" s="160"/>
      <c r="Q1192" s="160"/>
      <c r="R1192" s="160"/>
      <c r="S1192" s="160"/>
      <c r="T1192" s="160"/>
      <c r="U1192" s="160"/>
      <c r="V1192" s="160"/>
      <c r="W1192" s="160"/>
      <c r="X1192" s="160"/>
      <c r="Y1192" s="151"/>
      <c r="Z1192" s="151"/>
      <c r="AA1192" s="151"/>
      <c r="AB1192" s="151"/>
      <c r="AC1192" s="151"/>
      <c r="AD1192" s="151"/>
      <c r="AE1192" s="151"/>
      <c r="AF1192" s="151"/>
      <c r="AG1192" s="151" t="s">
        <v>192</v>
      </c>
      <c r="AH1192" s="151">
        <v>1</v>
      </c>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row>
    <row r="1193" spans="1:60" outlineLevel="1" x14ac:dyDescent="0.25">
      <c r="A1193" s="158"/>
      <c r="B1193" s="159"/>
      <c r="C1193" s="188" t="s">
        <v>1182</v>
      </c>
      <c r="D1193" s="164"/>
      <c r="E1193" s="165"/>
      <c r="F1193" s="160"/>
      <c r="G1193" s="160"/>
      <c r="H1193" s="160"/>
      <c r="I1193" s="160"/>
      <c r="J1193" s="160"/>
      <c r="K1193" s="160"/>
      <c r="L1193" s="160"/>
      <c r="M1193" s="160"/>
      <c r="N1193" s="160"/>
      <c r="O1193" s="160"/>
      <c r="P1193" s="160"/>
      <c r="Q1193" s="160"/>
      <c r="R1193" s="160"/>
      <c r="S1193" s="160"/>
      <c r="T1193" s="160"/>
      <c r="U1193" s="160"/>
      <c r="V1193" s="160"/>
      <c r="W1193" s="160"/>
      <c r="X1193" s="160"/>
      <c r="Y1193" s="151"/>
      <c r="Z1193" s="151"/>
      <c r="AA1193" s="151"/>
      <c r="AB1193" s="151"/>
      <c r="AC1193" s="151"/>
      <c r="AD1193" s="151"/>
      <c r="AE1193" s="151"/>
      <c r="AF1193" s="151"/>
      <c r="AG1193" s="151" t="s">
        <v>192</v>
      </c>
      <c r="AH1193" s="151">
        <v>0</v>
      </c>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row>
    <row r="1194" spans="1:60" outlineLevel="1" x14ac:dyDescent="0.25">
      <c r="A1194" s="158"/>
      <c r="B1194" s="159"/>
      <c r="C1194" s="188" t="s">
        <v>1031</v>
      </c>
      <c r="D1194" s="164"/>
      <c r="E1194" s="165"/>
      <c r="F1194" s="160"/>
      <c r="G1194" s="160"/>
      <c r="H1194" s="160"/>
      <c r="I1194" s="160"/>
      <c r="J1194" s="160"/>
      <c r="K1194" s="160"/>
      <c r="L1194" s="160"/>
      <c r="M1194" s="160"/>
      <c r="N1194" s="160"/>
      <c r="O1194" s="160"/>
      <c r="P1194" s="160"/>
      <c r="Q1194" s="160"/>
      <c r="R1194" s="160"/>
      <c r="S1194" s="160"/>
      <c r="T1194" s="160"/>
      <c r="U1194" s="160"/>
      <c r="V1194" s="160"/>
      <c r="W1194" s="160"/>
      <c r="X1194" s="160"/>
      <c r="Y1194" s="151"/>
      <c r="Z1194" s="151"/>
      <c r="AA1194" s="151"/>
      <c r="AB1194" s="151"/>
      <c r="AC1194" s="151"/>
      <c r="AD1194" s="151"/>
      <c r="AE1194" s="151"/>
      <c r="AF1194" s="151"/>
      <c r="AG1194" s="151" t="s">
        <v>192</v>
      </c>
      <c r="AH1194" s="151">
        <v>0</v>
      </c>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row>
    <row r="1195" spans="1:60" outlineLevel="1" x14ac:dyDescent="0.25">
      <c r="A1195" s="158"/>
      <c r="B1195" s="159"/>
      <c r="C1195" s="188" t="s">
        <v>1194</v>
      </c>
      <c r="D1195" s="164"/>
      <c r="E1195" s="165"/>
      <c r="F1195" s="160"/>
      <c r="G1195" s="160"/>
      <c r="H1195" s="160"/>
      <c r="I1195" s="160"/>
      <c r="J1195" s="160"/>
      <c r="K1195" s="160"/>
      <c r="L1195" s="160"/>
      <c r="M1195" s="160"/>
      <c r="N1195" s="160"/>
      <c r="O1195" s="160"/>
      <c r="P1195" s="160"/>
      <c r="Q1195" s="160"/>
      <c r="R1195" s="160"/>
      <c r="S1195" s="160"/>
      <c r="T1195" s="160"/>
      <c r="U1195" s="160"/>
      <c r="V1195" s="160"/>
      <c r="W1195" s="160"/>
      <c r="X1195" s="160"/>
      <c r="Y1195" s="151"/>
      <c r="Z1195" s="151"/>
      <c r="AA1195" s="151"/>
      <c r="AB1195" s="151"/>
      <c r="AC1195" s="151"/>
      <c r="AD1195" s="151"/>
      <c r="AE1195" s="151"/>
      <c r="AF1195" s="151"/>
      <c r="AG1195" s="151" t="s">
        <v>192</v>
      </c>
      <c r="AH1195" s="151">
        <v>0</v>
      </c>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row>
    <row r="1196" spans="1:60" outlineLevel="1" x14ac:dyDescent="0.25">
      <c r="A1196" s="158"/>
      <c r="B1196" s="159"/>
      <c r="C1196" s="188" t="s">
        <v>1484</v>
      </c>
      <c r="D1196" s="164"/>
      <c r="E1196" s="165">
        <v>40.036799999999999</v>
      </c>
      <c r="F1196" s="160"/>
      <c r="G1196" s="160"/>
      <c r="H1196" s="160"/>
      <c r="I1196" s="160"/>
      <c r="J1196" s="160"/>
      <c r="K1196" s="160"/>
      <c r="L1196" s="160"/>
      <c r="M1196" s="160"/>
      <c r="N1196" s="160"/>
      <c r="O1196" s="160"/>
      <c r="P1196" s="160"/>
      <c r="Q1196" s="160"/>
      <c r="R1196" s="160"/>
      <c r="S1196" s="160"/>
      <c r="T1196" s="160"/>
      <c r="U1196" s="160"/>
      <c r="V1196" s="160"/>
      <c r="W1196" s="160"/>
      <c r="X1196" s="160"/>
      <c r="Y1196" s="151"/>
      <c r="Z1196" s="151"/>
      <c r="AA1196" s="151"/>
      <c r="AB1196" s="151"/>
      <c r="AC1196" s="151"/>
      <c r="AD1196" s="151"/>
      <c r="AE1196" s="151"/>
      <c r="AF1196" s="151"/>
      <c r="AG1196" s="151" t="s">
        <v>192</v>
      </c>
      <c r="AH1196" s="151">
        <v>0</v>
      </c>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row>
    <row r="1197" spans="1:60" outlineLevel="1" x14ac:dyDescent="0.25">
      <c r="A1197" s="158"/>
      <c r="B1197" s="159"/>
      <c r="C1197" s="188" t="s">
        <v>1485</v>
      </c>
      <c r="D1197" s="164"/>
      <c r="E1197" s="165">
        <v>21.888000000000002</v>
      </c>
      <c r="F1197" s="160"/>
      <c r="G1197" s="160"/>
      <c r="H1197" s="160"/>
      <c r="I1197" s="160"/>
      <c r="J1197" s="160"/>
      <c r="K1197" s="160"/>
      <c r="L1197" s="160"/>
      <c r="M1197" s="160"/>
      <c r="N1197" s="160"/>
      <c r="O1197" s="160"/>
      <c r="P1197" s="160"/>
      <c r="Q1197" s="160"/>
      <c r="R1197" s="160"/>
      <c r="S1197" s="160"/>
      <c r="T1197" s="160"/>
      <c r="U1197" s="160"/>
      <c r="V1197" s="160"/>
      <c r="W1197" s="160"/>
      <c r="X1197" s="160"/>
      <c r="Y1197" s="151"/>
      <c r="Z1197" s="151"/>
      <c r="AA1197" s="151"/>
      <c r="AB1197" s="151"/>
      <c r="AC1197" s="151"/>
      <c r="AD1197" s="151"/>
      <c r="AE1197" s="151"/>
      <c r="AF1197" s="151"/>
      <c r="AG1197" s="151" t="s">
        <v>192</v>
      </c>
      <c r="AH1197" s="151">
        <v>0</v>
      </c>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row>
    <row r="1198" spans="1:60" outlineLevel="1" x14ac:dyDescent="0.25">
      <c r="A1198" s="158"/>
      <c r="B1198" s="159"/>
      <c r="C1198" s="188" t="s">
        <v>1486</v>
      </c>
      <c r="D1198" s="164"/>
      <c r="E1198" s="165">
        <v>21.219200000000001</v>
      </c>
      <c r="F1198" s="160"/>
      <c r="G1198" s="160"/>
      <c r="H1198" s="160"/>
      <c r="I1198" s="160"/>
      <c r="J1198" s="160"/>
      <c r="K1198" s="160"/>
      <c r="L1198" s="160"/>
      <c r="M1198" s="160"/>
      <c r="N1198" s="160"/>
      <c r="O1198" s="160"/>
      <c r="P1198" s="160"/>
      <c r="Q1198" s="160"/>
      <c r="R1198" s="160"/>
      <c r="S1198" s="160"/>
      <c r="T1198" s="160"/>
      <c r="U1198" s="160"/>
      <c r="V1198" s="160"/>
      <c r="W1198" s="160"/>
      <c r="X1198" s="160"/>
      <c r="Y1198" s="151"/>
      <c r="Z1198" s="151"/>
      <c r="AA1198" s="151"/>
      <c r="AB1198" s="151"/>
      <c r="AC1198" s="151"/>
      <c r="AD1198" s="151"/>
      <c r="AE1198" s="151"/>
      <c r="AF1198" s="151"/>
      <c r="AG1198" s="151" t="s">
        <v>192</v>
      </c>
      <c r="AH1198" s="151">
        <v>0</v>
      </c>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row>
    <row r="1199" spans="1:60" outlineLevel="1" x14ac:dyDescent="0.25">
      <c r="A1199" s="158"/>
      <c r="B1199" s="159"/>
      <c r="C1199" s="195" t="s">
        <v>400</v>
      </c>
      <c r="D1199" s="193"/>
      <c r="E1199" s="194">
        <v>83.144000000000005</v>
      </c>
      <c r="F1199" s="160"/>
      <c r="G1199" s="160"/>
      <c r="H1199" s="160"/>
      <c r="I1199" s="160"/>
      <c r="J1199" s="160"/>
      <c r="K1199" s="160"/>
      <c r="L1199" s="160"/>
      <c r="M1199" s="160"/>
      <c r="N1199" s="160"/>
      <c r="O1199" s="160"/>
      <c r="P1199" s="160"/>
      <c r="Q1199" s="160"/>
      <c r="R1199" s="160"/>
      <c r="S1199" s="160"/>
      <c r="T1199" s="160"/>
      <c r="U1199" s="160"/>
      <c r="V1199" s="160"/>
      <c r="W1199" s="160"/>
      <c r="X1199" s="160"/>
      <c r="Y1199" s="151"/>
      <c r="Z1199" s="151"/>
      <c r="AA1199" s="151"/>
      <c r="AB1199" s="151"/>
      <c r="AC1199" s="151"/>
      <c r="AD1199" s="151"/>
      <c r="AE1199" s="151"/>
      <c r="AF1199" s="151"/>
      <c r="AG1199" s="151" t="s">
        <v>192</v>
      </c>
      <c r="AH1199" s="151">
        <v>1</v>
      </c>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row>
    <row r="1200" spans="1:60" outlineLevel="1" x14ac:dyDescent="0.25">
      <c r="A1200" s="158"/>
      <c r="B1200" s="159"/>
      <c r="C1200" s="188" t="s">
        <v>677</v>
      </c>
      <c r="D1200" s="164"/>
      <c r="E1200" s="165"/>
      <c r="F1200" s="160"/>
      <c r="G1200" s="160"/>
      <c r="H1200" s="160"/>
      <c r="I1200" s="160"/>
      <c r="J1200" s="160"/>
      <c r="K1200" s="160"/>
      <c r="L1200" s="160"/>
      <c r="M1200" s="160"/>
      <c r="N1200" s="160"/>
      <c r="O1200" s="160"/>
      <c r="P1200" s="160"/>
      <c r="Q1200" s="160"/>
      <c r="R1200" s="160"/>
      <c r="S1200" s="160"/>
      <c r="T1200" s="160"/>
      <c r="U1200" s="160"/>
      <c r="V1200" s="160"/>
      <c r="W1200" s="160"/>
      <c r="X1200" s="160"/>
      <c r="Y1200" s="151"/>
      <c r="Z1200" s="151"/>
      <c r="AA1200" s="151"/>
      <c r="AB1200" s="151"/>
      <c r="AC1200" s="151"/>
      <c r="AD1200" s="151"/>
      <c r="AE1200" s="151"/>
      <c r="AF1200" s="151"/>
      <c r="AG1200" s="151" t="s">
        <v>192</v>
      </c>
      <c r="AH1200" s="151">
        <v>0</v>
      </c>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row>
    <row r="1201" spans="1:60" outlineLevel="1" x14ac:dyDescent="0.25">
      <c r="A1201" s="158"/>
      <c r="B1201" s="159"/>
      <c r="C1201" s="188" t="s">
        <v>1031</v>
      </c>
      <c r="D1201" s="164"/>
      <c r="E1201" s="165"/>
      <c r="F1201" s="160"/>
      <c r="G1201" s="160"/>
      <c r="H1201" s="160"/>
      <c r="I1201" s="160"/>
      <c r="J1201" s="160"/>
      <c r="K1201" s="160"/>
      <c r="L1201" s="160"/>
      <c r="M1201" s="160"/>
      <c r="N1201" s="160"/>
      <c r="O1201" s="160"/>
      <c r="P1201" s="160"/>
      <c r="Q1201" s="160"/>
      <c r="R1201" s="160"/>
      <c r="S1201" s="160"/>
      <c r="T1201" s="160"/>
      <c r="U1201" s="160"/>
      <c r="V1201" s="160"/>
      <c r="W1201" s="160"/>
      <c r="X1201" s="160"/>
      <c r="Y1201" s="151"/>
      <c r="Z1201" s="151"/>
      <c r="AA1201" s="151"/>
      <c r="AB1201" s="151"/>
      <c r="AC1201" s="151"/>
      <c r="AD1201" s="151"/>
      <c r="AE1201" s="151"/>
      <c r="AF1201" s="151"/>
      <c r="AG1201" s="151" t="s">
        <v>192</v>
      </c>
      <c r="AH1201" s="151">
        <v>0</v>
      </c>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row>
    <row r="1202" spans="1:60" outlineLevel="1" x14ac:dyDescent="0.25">
      <c r="A1202" s="158"/>
      <c r="B1202" s="159"/>
      <c r="C1202" s="188" t="s">
        <v>1487</v>
      </c>
      <c r="D1202" s="164"/>
      <c r="E1202" s="165">
        <v>7</v>
      </c>
      <c r="F1202" s="160"/>
      <c r="G1202" s="160"/>
      <c r="H1202" s="160"/>
      <c r="I1202" s="160"/>
      <c r="J1202" s="160"/>
      <c r="K1202" s="160"/>
      <c r="L1202" s="160"/>
      <c r="M1202" s="160"/>
      <c r="N1202" s="160"/>
      <c r="O1202" s="160"/>
      <c r="P1202" s="160"/>
      <c r="Q1202" s="160"/>
      <c r="R1202" s="160"/>
      <c r="S1202" s="160"/>
      <c r="T1202" s="160"/>
      <c r="U1202" s="160"/>
      <c r="V1202" s="160"/>
      <c r="W1202" s="160"/>
      <c r="X1202" s="160"/>
      <c r="Y1202" s="151"/>
      <c r="Z1202" s="151"/>
      <c r="AA1202" s="151"/>
      <c r="AB1202" s="151"/>
      <c r="AC1202" s="151"/>
      <c r="AD1202" s="151"/>
      <c r="AE1202" s="151"/>
      <c r="AF1202" s="151"/>
      <c r="AG1202" s="151" t="s">
        <v>192</v>
      </c>
      <c r="AH1202" s="151">
        <v>0</v>
      </c>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row>
    <row r="1203" spans="1:60" outlineLevel="1" x14ac:dyDescent="0.25">
      <c r="A1203" s="158"/>
      <c r="B1203" s="159"/>
      <c r="C1203" s="188" t="s">
        <v>1488</v>
      </c>
      <c r="D1203" s="164"/>
      <c r="E1203" s="165">
        <v>7</v>
      </c>
      <c r="F1203" s="160"/>
      <c r="G1203" s="160"/>
      <c r="H1203" s="160"/>
      <c r="I1203" s="160"/>
      <c r="J1203" s="160"/>
      <c r="K1203" s="160"/>
      <c r="L1203" s="160"/>
      <c r="M1203" s="160"/>
      <c r="N1203" s="160"/>
      <c r="O1203" s="160"/>
      <c r="P1203" s="160"/>
      <c r="Q1203" s="160"/>
      <c r="R1203" s="160"/>
      <c r="S1203" s="160"/>
      <c r="T1203" s="160"/>
      <c r="U1203" s="160"/>
      <c r="V1203" s="160"/>
      <c r="W1203" s="160"/>
      <c r="X1203" s="160"/>
      <c r="Y1203" s="151"/>
      <c r="Z1203" s="151"/>
      <c r="AA1203" s="151"/>
      <c r="AB1203" s="151"/>
      <c r="AC1203" s="151"/>
      <c r="AD1203" s="151"/>
      <c r="AE1203" s="151"/>
      <c r="AF1203" s="151"/>
      <c r="AG1203" s="151" t="s">
        <v>192</v>
      </c>
      <c r="AH1203" s="151">
        <v>0</v>
      </c>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row>
    <row r="1204" spans="1:60" outlineLevel="1" x14ac:dyDescent="0.25">
      <c r="A1204" s="158"/>
      <c r="B1204" s="159"/>
      <c r="C1204" s="188" t="s">
        <v>1489</v>
      </c>
      <c r="D1204" s="164"/>
      <c r="E1204" s="165">
        <v>10.199999999999999</v>
      </c>
      <c r="F1204" s="160"/>
      <c r="G1204" s="160"/>
      <c r="H1204" s="160"/>
      <c r="I1204" s="160"/>
      <c r="J1204" s="160"/>
      <c r="K1204" s="160"/>
      <c r="L1204" s="160"/>
      <c r="M1204" s="160"/>
      <c r="N1204" s="160"/>
      <c r="O1204" s="160"/>
      <c r="P1204" s="160"/>
      <c r="Q1204" s="160"/>
      <c r="R1204" s="160"/>
      <c r="S1204" s="160"/>
      <c r="T1204" s="160"/>
      <c r="U1204" s="160"/>
      <c r="V1204" s="160"/>
      <c r="W1204" s="160"/>
      <c r="X1204" s="160"/>
      <c r="Y1204" s="151"/>
      <c r="Z1204" s="151"/>
      <c r="AA1204" s="151"/>
      <c r="AB1204" s="151"/>
      <c r="AC1204" s="151"/>
      <c r="AD1204" s="151"/>
      <c r="AE1204" s="151"/>
      <c r="AF1204" s="151"/>
      <c r="AG1204" s="151" t="s">
        <v>192</v>
      </c>
      <c r="AH1204" s="151">
        <v>0</v>
      </c>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row>
    <row r="1205" spans="1:60" outlineLevel="1" x14ac:dyDescent="0.25">
      <c r="A1205" s="158"/>
      <c r="B1205" s="159"/>
      <c r="C1205" s="188" t="s">
        <v>1490</v>
      </c>
      <c r="D1205" s="164"/>
      <c r="E1205" s="165">
        <v>10.199999999999999</v>
      </c>
      <c r="F1205" s="160"/>
      <c r="G1205" s="160"/>
      <c r="H1205" s="160"/>
      <c r="I1205" s="160"/>
      <c r="J1205" s="160"/>
      <c r="K1205" s="160"/>
      <c r="L1205" s="160"/>
      <c r="M1205" s="160"/>
      <c r="N1205" s="160"/>
      <c r="O1205" s="160"/>
      <c r="P1205" s="160"/>
      <c r="Q1205" s="160"/>
      <c r="R1205" s="160"/>
      <c r="S1205" s="160"/>
      <c r="T1205" s="160"/>
      <c r="U1205" s="160"/>
      <c r="V1205" s="160"/>
      <c r="W1205" s="160"/>
      <c r="X1205" s="160"/>
      <c r="Y1205" s="151"/>
      <c r="Z1205" s="151"/>
      <c r="AA1205" s="151"/>
      <c r="AB1205" s="151"/>
      <c r="AC1205" s="151"/>
      <c r="AD1205" s="151"/>
      <c r="AE1205" s="151"/>
      <c r="AF1205" s="151"/>
      <c r="AG1205" s="151" t="s">
        <v>192</v>
      </c>
      <c r="AH1205" s="151">
        <v>0</v>
      </c>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row>
    <row r="1206" spans="1:60" outlineLevel="1" x14ac:dyDescent="0.25">
      <c r="A1206" s="158"/>
      <c r="B1206" s="159"/>
      <c r="C1206" s="188" t="s">
        <v>1491</v>
      </c>
      <c r="D1206" s="164"/>
      <c r="E1206" s="165">
        <v>10.997999999999999</v>
      </c>
      <c r="F1206" s="160"/>
      <c r="G1206" s="160"/>
      <c r="H1206" s="160"/>
      <c r="I1206" s="160"/>
      <c r="J1206" s="160"/>
      <c r="K1206" s="160"/>
      <c r="L1206" s="160"/>
      <c r="M1206" s="160"/>
      <c r="N1206" s="160"/>
      <c r="O1206" s="160"/>
      <c r="P1206" s="160"/>
      <c r="Q1206" s="160"/>
      <c r="R1206" s="160"/>
      <c r="S1206" s="160"/>
      <c r="T1206" s="160"/>
      <c r="U1206" s="160"/>
      <c r="V1206" s="160"/>
      <c r="W1206" s="160"/>
      <c r="X1206" s="160"/>
      <c r="Y1206" s="151"/>
      <c r="Z1206" s="151"/>
      <c r="AA1206" s="151"/>
      <c r="AB1206" s="151"/>
      <c r="AC1206" s="151"/>
      <c r="AD1206" s="151"/>
      <c r="AE1206" s="151"/>
      <c r="AF1206" s="151"/>
      <c r="AG1206" s="151" t="s">
        <v>192</v>
      </c>
      <c r="AH1206" s="151">
        <v>0</v>
      </c>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row>
    <row r="1207" spans="1:60" outlineLevel="1" x14ac:dyDescent="0.25">
      <c r="A1207" s="158"/>
      <c r="B1207" s="159"/>
      <c r="C1207" s="195" t="s">
        <v>400</v>
      </c>
      <c r="D1207" s="193"/>
      <c r="E1207" s="194">
        <v>45.398000000000003</v>
      </c>
      <c r="F1207" s="160"/>
      <c r="G1207" s="160"/>
      <c r="H1207" s="160"/>
      <c r="I1207" s="160"/>
      <c r="J1207" s="160"/>
      <c r="K1207" s="160"/>
      <c r="L1207" s="160"/>
      <c r="M1207" s="160"/>
      <c r="N1207" s="160"/>
      <c r="O1207" s="160"/>
      <c r="P1207" s="160"/>
      <c r="Q1207" s="160"/>
      <c r="R1207" s="160"/>
      <c r="S1207" s="160"/>
      <c r="T1207" s="160"/>
      <c r="U1207" s="160"/>
      <c r="V1207" s="160"/>
      <c r="W1207" s="160"/>
      <c r="X1207" s="160"/>
      <c r="Y1207" s="151"/>
      <c r="Z1207" s="151"/>
      <c r="AA1207" s="151"/>
      <c r="AB1207" s="151"/>
      <c r="AC1207" s="151"/>
      <c r="AD1207" s="151"/>
      <c r="AE1207" s="151"/>
      <c r="AF1207" s="151"/>
      <c r="AG1207" s="151" t="s">
        <v>192</v>
      </c>
      <c r="AH1207" s="151">
        <v>1</v>
      </c>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row>
    <row r="1208" spans="1:60" outlineLevel="1" x14ac:dyDescent="0.25">
      <c r="A1208" s="177">
        <v>108</v>
      </c>
      <c r="B1208" s="178" t="s">
        <v>897</v>
      </c>
      <c r="C1208" s="187" t="s">
        <v>898</v>
      </c>
      <c r="D1208" s="179" t="s">
        <v>237</v>
      </c>
      <c r="E1208" s="180">
        <v>80.271000000000001</v>
      </c>
      <c r="F1208" s="181">
        <v>756</v>
      </c>
      <c r="G1208" s="182">
        <f>ROUND(E1208*F1208,2)</f>
        <v>60684.88</v>
      </c>
      <c r="H1208" s="181"/>
      <c r="I1208" s="182">
        <f>ROUND(E1208*H1208,2)</f>
        <v>0</v>
      </c>
      <c r="J1208" s="181"/>
      <c r="K1208" s="182">
        <f>ROUND(E1208*J1208,2)</f>
        <v>0</v>
      </c>
      <c r="L1208" s="182">
        <v>21</v>
      </c>
      <c r="M1208" s="182">
        <f>G1208*(1+L1208/100)</f>
        <v>73428.704799999992</v>
      </c>
      <c r="N1208" s="182">
        <v>1.9000000000000001E-4</v>
      </c>
      <c r="O1208" s="182">
        <f>ROUND(E1208*N1208,2)</f>
        <v>0.02</v>
      </c>
      <c r="P1208" s="182">
        <v>0</v>
      </c>
      <c r="Q1208" s="182">
        <f>ROUND(E1208*P1208,2)</f>
        <v>0</v>
      </c>
      <c r="R1208" s="182"/>
      <c r="S1208" s="182" t="s">
        <v>277</v>
      </c>
      <c r="T1208" s="183" t="s">
        <v>186</v>
      </c>
      <c r="U1208" s="160">
        <v>0.123</v>
      </c>
      <c r="V1208" s="160">
        <f>ROUND(E1208*U1208,2)</f>
        <v>9.8699999999999992</v>
      </c>
      <c r="W1208" s="160"/>
      <c r="X1208" s="160" t="s">
        <v>239</v>
      </c>
      <c r="Y1208" s="151"/>
      <c r="Z1208" s="151"/>
      <c r="AA1208" s="151"/>
      <c r="AB1208" s="151"/>
      <c r="AC1208" s="151"/>
      <c r="AD1208" s="151"/>
      <c r="AE1208" s="151"/>
      <c r="AF1208" s="151"/>
      <c r="AG1208" s="151" t="s">
        <v>240</v>
      </c>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row>
    <row r="1209" spans="1:60" outlineLevel="1" x14ac:dyDescent="0.25">
      <c r="A1209" s="158"/>
      <c r="B1209" s="159"/>
      <c r="C1209" s="188" t="s">
        <v>900</v>
      </c>
      <c r="D1209" s="164"/>
      <c r="E1209" s="165"/>
      <c r="F1209" s="160"/>
      <c r="G1209" s="160"/>
      <c r="H1209" s="160"/>
      <c r="I1209" s="160"/>
      <c r="J1209" s="160"/>
      <c r="K1209" s="160"/>
      <c r="L1209" s="160"/>
      <c r="M1209" s="160"/>
      <c r="N1209" s="160"/>
      <c r="O1209" s="160"/>
      <c r="P1209" s="160"/>
      <c r="Q1209" s="160"/>
      <c r="R1209" s="160"/>
      <c r="S1209" s="160"/>
      <c r="T1209" s="160"/>
      <c r="U1209" s="160"/>
      <c r="V1209" s="160"/>
      <c r="W1209" s="160"/>
      <c r="X1209" s="160"/>
      <c r="Y1209" s="151"/>
      <c r="Z1209" s="151"/>
      <c r="AA1209" s="151"/>
      <c r="AB1209" s="151"/>
      <c r="AC1209" s="151"/>
      <c r="AD1209" s="151"/>
      <c r="AE1209" s="151"/>
      <c r="AF1209" s="151"/>
      <c r="AG1209" s="151" t="s">
        <v>192</v>
      </c>
      <c r="AH1209" s="151">
        <v>0</v>
      </c>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row>
    <row r="1210" spans="1:60" outlineLevel="1" x14ac:dyDescent="0.25">
      <c r="A1210" s="158"/>
      <c r="B1210" s="159"/>
      <c r="C1210" s="188" t="s">
        <v>1031</v>
      </c>
      <c r="D1210" s="164"/>
      <c r="E1210" s="165"/>
      <c r="F1210" s="160"/>
      <c r="G1210" s="160"/>
      <c r="H1210" s="160"/>
      <c r="I1210" s="160"/>
      <c r="J1210" s="160"/>
      <c r="K1210" s="160"/>
      <c r="L1210" s="160"/>
      <c r="M1210" s="160"/>
      <c r="N1210" s="160"/>
      <c r="O1210" s="160"/>
      <c r="P1210" s="160"/>
      <c r="Q1210" s="160"/>
      <c r="R1210" s="160"/>
      <c r="S1210" s="160"/>
      <c r="T1210" s="160"/>
      <c r="U1210" s="160"/>
      <c r="V1210" s="160"/>
      <c r="W1210" s="160"/>
      <c r="X1210" s="160"/>
      <c r="Y1210" s="151"/>
      <c r="Z1210" s="151"/>
      <c r="AA1210" s="151"/>
      <c r="AB1210" s="151"/>
      <c r="AC1210" s="151"/>
      <c r="AD1210" s="151"/>
      <c r="AE1210" s="151"/>
      <c r="AF1210" s="151"/>
      <c r="AG1210" s="151" t="s">
        <v>192</v>
      </c>
      <c r="AH1210" s="151">
        <v>0</v>
      </c>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row>
    <row r="1211" spans="1:60" outlineLevel="1" x14ac:dyDescent="0.25">
      <c r="A1211" s="158"/>
      <c r="B1211" s="159"/>
      <c r="C1211" s="188" t="s">
        <v>1194</v>
      </c>
      <c r="D1211" s="164"/>
      <c r="E1211" s="165"/>
      <c r="F1211" s="160"/>
      <c r="G1211" s="160"/>
      <c r="H1211" s="160"/>
      <c r="I1211" s="160"/>
      <c r="J1211" s="160"/>
      <c r="K1211" s="160"/>
      <c r="L1211" s="160"/>
      <c r="M1211" s="160"/>
      <c r="N1211" s="160"/>
      <c r="O1211" s="160"/>
      <c r="P1211" s="160"/>
      <c r="Q1211" s="160"/>
      <c r="R1211" s="160"/>
      <c r="S1211" s="160"/>
      <c r="T1211" s="160"/>
      <c r="U1211" s="160"/>
      <c r="V1211" s="160"/>
      <c r="W1211" s="160"/>
      <c r="X1211" s="160"/>
      <c r="Y1211" s="151"/>
      <c r="Z1211" s="151"/>
      <c r="AA1211" s="151"/>
      <c r="AB1211" s="151"/>
      <c r="AC1211" s="151"/>
      <c r="AD1211" s="151"/>
      <c r="AE1211" s="151"/>
      <c r="AF1211" s="151"/>
      <c r="AG1211" s="151" t="s">
        <v>192</v>
      </c>
      <c r="AH1211" s="151">
        <v>0</v>
      </c>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c r="BG1211" s="151"/>
      <c r="BH1211" s="151"/>
    </row>
    <row r="1212" spans="1:60" outlineLevel="1" x14ac:dyDescent="0.25">
      <c r="A1212" s="158"/>
      <c r="B1212" s="159"/>
      <c r="C1212" s="188" t="s">
        <v>1492</v>
      </c>
      <c r="D1212" s="164"/>
      <c r="E1212" s="165">
        <v>20.0184</v>
      </c>
      <c r="F1212" s="160"/>
      <c r="G1212" s="160"/>
      <c r="H1212" s="160"/>
      <c r="I1212" s="160"/>
      <c r="J1212" s="160"/>
      <c r="K1212" s="160"/>
      <c r="L1212" s="160"/>
      <c r="M1212" s="160"/>
      <c r="N1212" s="160"/>
      <c r="O1212" s="160"/>
      <c r="P1212" s="160"/>
      <c r="Q1212" s="160"/>
      <c r="R1212" s="160"/>
      <c r="S1212" s="160"/>
      <c r="T1212" s="160"/>
      <c r="U1212" s="160"/>
      <c r="V1212" s="160"/>
      <c r="W1212" s="160"/>
      <c r="X1212" s="160"/>
      <c r="Y1212" s="151"/>
      <c r="Z1212" s="151"/>
      <c r="AA1212" s="151"/>
      <c r="AB1212" s="151"/>
      <c r="AC1212" s="151"/>
      <c r="AD1212" s="151"/>
      <c r="AE1212" s="151"/>
      <c r="AF1212" s="151"/>
      <c r="AG1212" s="151" t="s">
        <v>192</v>
      </c>
      <c r="AH1212" s="151">
        <v>0</v>
      </c>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row>
    <row r="1213" spans="1:60" outlineLevel="1" x14ac:dyDescent="0.25">
      <c r="A1213" s="158"/>
      <c r="B1213" s="159"/>
      <c r="C1213" s="188" t="s">
        <v>1493</v>
      </c>
      <c r="D1213" s="164"/>
      <c r="E1213" s="165">
        <v>10.944000000000001</v>
      </c>
      <c r="F1213" s="160"/>
      <c r="G1213" s="160"/>
      <c r="H1213" s="160"/>
      <c r="I1213" s="160"/>
      <c r="J1213" s="160"/>
      <c r="K1213" s="160"/>
      <c r="L1213" s="160"/>
      <c r="M1213" s="160"/>
      <c r="N1213" s="160"/>
      <c r="O1213" s="160"/>
      <c r="P1213" s="160"/>
      <c r="Q1213" s="160"/>
      <c r="R1213" s="160"/>
      <c r="S1213" s="160"/>
      <c r="T1213" s="160"/>
      <c r="U1213" s="160"/>
      <c r="V1213" s="160"/>
      <c r="W1213" s="160"/>
      <c r="X1213" s="160"/>
      <c r="Y1213" s="151"/>
      <c r="Z1213" s="151"/>
      <c r="AA1213" s="151"/>
      <c r="AB1213" s="151"/>
      <c r="AC1213" s="151"/>
      <c r="AD1213" s="151"/>
      <c r="AE1213" s="151"/>
      <c r="AF1213" s="151"/>
      <c r="AG1213" s="151" t="s">
        <v>192</v>
      </c>
      <c r="AH1213" s="151">
        <v>0</v>
      </c>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row>
    <row r="1214" spans="1:60" outlineLevel="1" x14ac:dyDescent="0.25">
      <c r="A1214" s="158"/>
      <c r="B1214" s="159"/>
      <c r="C1214" s="188" t="s">
        <v>1494</v>
      </c>
      <c r="D1214" s="164"/>
      <c r="E1214" s="165">
        <v>10.6096</v>
      </c>
      <c r="F1214" s="160"/>
      <c r="G1214" s="160"/>
      <c r="H1214" s="160"/>
      <c r="I1214" s="160"/>
      <c r="J1214" s="160"/>
      <c r="K1214" s="160"/>
      <c r="L1214" s="160"/>
      <c r="M1214" s="160"/>
      <c r="N1214" s="160"/>
      <c r="O1214" s="160"/>
      <c r="P1214" s="160"/>
      <c r="Q1214" s="160"/>
      <c r="R1214" s="160"/>
      <c r="S1214" s="160"/>
      <c r="T1214" s="160"/>
      <c r="U1214" s="160"/>
      <c r="V1214" s="160"/>
      <c r="W1214" s="160"/>
      <c r="X1214" s="160"/>
      <c r="Y1214" s="151"/>
      <c r="Z1214" s="151"/>
      <c r="AA1214" s="151"/>
      <c r="AB1214" s="151"/>
      <c r="AC1214" s="151"/>
      <c r="AD1214" s="151"/>
      <c r="AE1214" s="151"/>
      <c r="AF1214" s="151"/>
      <c r="AG1214" s="151" t="s">
        <v>192</v>
      </c>
      <c r="AH1214" s="151">
        <v>0</v>
      </c>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c r="BG1214" s="151"/>
      <c r="BH1214" s="151"/>
    </row>
    <row r="1215" spans="1:60" outlineLevel="1" x14ac:dyDescent="0.25">
      <c r="A1215" s="158"/>
      <c r="B1215" s="159"/>
      <c r="C1215" s="195" t="s">
        <v>400</v>
      </c>
      <c r="D1215" s="193"/>
      <c r="E1215" s="194">
        <v>41.572000000000003</v>
      </c>
      <c r="F1215" s="160"/>
      <c r="G1215" s="160"/>
      <c r="H1215" s="160"/>
      <c r="I1215" s="160"/>
      <c r="J1215" s="160"/>
      <c r="K1215" s="160"/>
      <c r="L1215" s="160"/>
      <c r="M1215" s="160"/>
      <c r="N1215" s="160"/>
      <c r="O1215" s="160"/>
      <c r="P1215" s="160"/>
      <c r="Q1215" s="160"/>
      <c r="R1215" s="160"/>
      <c r="S1215" s="160"/>
      <c r="T1215" s="160"/>
      <c r="U1215" s="160"/>
      <c r="V1215" s="160"/>
      <c r="W1215" s="160"/>
      <c r="X1215" s="160"/>
      <c r="Y1215" s="151"/>
      <c r="Z1215" s="151"/>
      <c r="AA1215" s="151"/>
      <c r="AB1215" s="151"/>
      <c r="AC1215" s="151"/>
      <c r="AD1215" s="151"/>
      <c r="AE1215" s="151"/>
      <c r="AF1215" s="151"/>
      <c r="AG1215" s="151" t="s">
        <v>192</v>
      </c>
      <c r="AH1215" s="151">
        <v>1</v>
      </c>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row>
    <row r="1216" spans="1:60" outlineLevel="1" x14ac:dyDescent="0.25">
      <c r="A1216" s="158"/>
      <c r="B1216" s="159"/>
      <c r="C1216" s="188" t="s">
        <v>677</v>
      </c>
      <c r="D1216" s="164"/>
      <c r="E1216" s="165"/>
      <c r="F1216" s="160"/>
      <c r="G1216" s="160"/>
      <c r="H1216" s="160"/>
      <c r="I1216" s="160"/>
      <c r="J1216" s="160"/>
      <c r="K1216" s="160"/>
      <c r="L1216" s="160"/>
      <c r="M1216" s="160"/>
      <c r="N1216" s="160"/>
      <c r="O1216" s="160"/>
      <c r="P1216" s="160"/>
      <c r="Q1216" s="160"/>
      <c r="R1216" s="160"/>
      <c r="S1216" s="160"/>
      <c r="T1216" s="160"/>
      <c r="U1216" s="160"/>
      <c r="V1216" s="160"/>
      <c r="W1216" s="160"/>
      <c r="X1216" s="160"/>
      <c r="Y1216" s="151"/>
      <c r="Z1216" s="151"/>
      <c r="AA1216" s="151"/>
      <c r="AB1216" s="151"/>
      <c r="AC1216" s="151"/>
      <c r="AD1216" s="151"/>
      <c r="AE1216" s="151"/>
      <c r="AF1216" s="151"/>
      <c r="AG1216" s="151" t="s">
        <v>192</v>
      </c>
      <c r="AH1216" s="151">
        <v>0</v>
      </c>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row>
    <row r="1217" spans="1:60" outlineLevel="1" x14ac:dyDescent="0.25">
      <c r="A1217" s="158"/>
      <c r="B1217" s="159"/>
      <c r="C1217" s="188" t="s">
        <v>1031</v>
      </c>
      <c r="D1217" s="164"/>
      <c r="E1217" s="165"/>
      <c r="F1217" s="160"/>
      <c r="G1217" s="160"/>
      <c r="H1217" s="160"/>
      <c r="I1217" s="160"/>
      <c r="J1217" s="160"/>
      <c r="K1217" s="160"/>
      <c r="L1217" s="160"/>
      <c r="M1217" s="160"/>
      <c r="N1217" s="160"/>
      <c r="O1217" s="160"/>
      <c r="P1217" s="160"/>
      <c r="Q1217" s="160"/>
      <c r="R1217" s="160"/>
      <c r="S1217" s="160"/>
      <c r="T1217" s="160"/>
      <c r="U1217" s="160"/>
      <c r="V1217" s="160"/>
      <c r="W1217" s="160"/>
      <c r="X1217" s="160"/>
      <c r="Y1217" s="151"/>
      <c r="Z1217" s="151"/>
      <c r="AA1217" s="151"/>
      <c r="AB1217" s="151"/>
      <c r="AC1217" s="151"/>
      <c r="AD1217" s="151"/>
      <c r="AE1217" s="151"/>
      <c r="AF1217" s="151"/>
      <c r="AG1217" s="151" t="s">
        <v>192</v>
      </c>
      <c r="AH1217" s="151">
        <v>0</v>
      </c>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row>
    <row r="1218" spans="1:60" outlineLevel="1" x14ac:dyDescent="0.25">
      <c r="A1218" s="158"/>
      <c r="B1218" s="159"/>
      <c r="C1218" s="188" t="s">
        <v>1495</v>
      </c>
      <c r="D1218" s="164"/>
      <c r="E1218" s="165">
        <v>3.5</v>
      </c>
      <c r="F1218" s="160"/>
      <c r="G1218" s="160"/>
      <c r="H1218" s="160"/>
      <c r="I1218" s="160"/>
      <c r="J1218" s="160"/>
      <c r="K1218" s="160"/>
      <c r="L1218" s="160"/>
      <c r="M1218" s="160"/>
      <c r="N1218" s="160"/>
      <c r="O1218" s="160"/>
      <c r="P1218" s="160"/>
      <c r="Q1218" s="160"/>
      <c r="R1218" s="160"/>
      <c r="S1218" s="160"/>
      <c r="T1218" s="160"/>
      <c r="U1218" s="160"/>
      <c r="V1218" s="160"/>
      <c r="W1218" s="160"/>
      <c r="X1218" s="160"/>
      <c r="Y1218" s="151"/>
      <c r="Z1218" s="151"/>
      <c r="AA1218" s="151"/>
      <c r="AB1218" s="151"/>
      <c r="AC1218" s="151"/>
      <c r="AD1218" s="151"/>
      <c r="AE1218" s="151"/>
      <c r="AF1218" s="151"/>
      <c r="AG1218" s="151" t="s">
        <v>192</v>
      </c>
      <c r="AH1218" s="151">
        <v>0</v>
      </c>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row>
    <row r="1219" spans="1:60" outlineLevel="1" x14ac:dyDescent="0.25">
      <c r="A1219" s="158"/>
      <c r="B1219" s="159"/>
      <c r="C1219" s="188" t="s">
        <v>1496</v>
      </c>
      <c r="D1219" s="164"/>
      <c r="E1219" s="165">
        <v>3.5</v>
      </c>
      <c r="F1219" s="160"/>
      <c r="G1219" s="160"/>
      <c r="H1219" s="160"/>
      <c r="I1219" s="160"/>
      <c r="J1219" s="160"/>
      <c r="K1219" s="160"/>
      <c r="L1219" s="160"/>
      <c r="M1219" s="160"/>
      <c r="N1219" s="160"/>
      <c r="O1219" s="160"/>
      <c r="P1219" s="160"/>
      <c r="Q1219" s="160"/>
      <c r="R1219" s="160"/>
      <c r="S1219" s="160"/>
      <c r="T1219" s="160"/>
      <c r="U1219" s="160"/>
      <c r="V1219" s="160"/>
      <c r="W1219" s="160"/>
      <c r="X1219" s="160"/>
      <c r="Y1219" s="151"/>
      <c r="Z1219" s="151"/>
      <c r="AA1219" s="151"/>
      <c r="AB1219" s="151"/>
      <c r="AC1219" s="151"/>
      <c r="AD1219" s="151"/>
      <c r="AE1219" s="151"/>
      <c r="AF1219" s="151"/>
      <c r="AG1219" s="151" t="s">
        <v>192</v>
      </c>
      <c r="AH1219" s="151">
        <v>0</v>
      </c>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row>
    <row r="1220" spans="1:60" outlineLevel="1" x14ac:dyDescent="0.25">
      <c r="A1220" s="158"/>
      <c r="B1220" s="159"/>
      <c r="C1220" s="188" t="s">
        <v>1497</v>
      </c>
      <c r="D1220" s="164"/>
      <c r="E1220" s="165">
        <v>5.0999999999999996</v>
      </c>
      <c r="F1220" s="160"/>
      <c r="G1220" s="160"/>
      <c r="H1220" s="160"/>
      <c r="I1220" s="160"/>
      <c r="J1220" s="160"/>
      <c r="K1220" s="160"/>
      <c r="L1220" s="160"/>
      <c r="M1220" s="160"/>
      <c r="N1220" s="160"/>
      <c r="O1220" s="160"/>
      <c r="P1220" s="160"/>
      <c r="Q1220" s="160"/>
      <c r="R1220" s="160"/>
      <c r="S1220" s="160"/>
      <c r="T1220" s="160"/>
      <c r="U1220" s="160"/>
      <c r="V1220" s="160"/>
      <c r="W1220" s="160"/>
      <c r="X1220" s="160"/>
      <c r="Y1220" s="151"/>
      <c r="Z1220" s="151"/>
      <c r="AA1220" s="151"/>
      <c r="AB1220" s="151"/>
      <c r="AC1220" s="151"/>
      <c r="AD1220" s="151"/>
      <c r="AE1220" s="151"/>
      <c r="AF1220" s="151"/>
      <c r="AG1220" s="151" t="s">
        <v>192</v>
      </c>
      <c r="AH1220" s="151">
        <v>0</v>
      </c>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row>
    <row r="1221" spans="1:60" outlineLevel="1" x14ac:dyDescent="0.25">
      <c r="A1221" s="158"/>
      <c r="B1221" s="159"/>
      <c r="C1221" s="188" t="s">
        <v>1498</v>
      </c>
      <c r="D1221" s="164"/>
      <c r="E1221" s="165">
        <v>5.0999999999999996</v>
      </c>
      <c r="F1221" s="160"/>
      <c r="G1221" s="160"/>
      <c r="H1221" s="160"/>
      <c r="I1221" s="160"/>
      <c r="J1221" s="160"/>
      <c r="K1221" s="160"/>
      <c r="L1221" s="160"/>
      <c r="M1221" s="160"/>
      <c r="N1221" s="160"/>
      <c r="O1221" s="160"/>
      <c r="P1221" s="160"/>
      <c r="Q1221" s="160"/>
      <c r="R1221" s="160"/>
      <c r="S1221" s="160"/>
      <c r="T1221" s="160"/>
      <c r="U1221" s="160"/>
      <c r="V1221" s="160"/>
      <c r="W1221" s="160"/>
      <c r="X1221" s="160"/>
      <c r="Y1221" s="151"/>
      <c r="Z1221" s="151"/>
      <c r="AA1221" s="151"/>
      <c r="AB1221" s="151"/>
      <c r="AC1221" s="151"/>
      <c r="AD1221" s="151"/>
      <c r="AE1221" s="151"/>
      <c r="AF1221" s="151"/>
      <c r="AG1221" s="151" t="s">
        <v>192</v>
      </c>
      <c r="AH1221" s="151">
        <v>0</v>
      </c>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row>
    <row r="1222" spans="1:60" outlineLevel="1" x14ac:dyDescent="0.25">
      <c r="A1222" s="158"/>
      <c r="B1222" s="159"/>
      <c r="C1222" s="188" t="s">
        <v>1499</v>
      </c>
      <c r="D1222" s="164"/>
      <c r="E1222" s="165">
        <v>5.4989999999999997</v>
      </c>
      <c r="F1222" s="160"/>
      <c r="G1222" s="160"/>
      <c r="H1222" s="160"/>
      <c r="I1222" s="160"/>
      <c r="J1222" s="160"/>
      <c r="K1222" s="160"/>
      <c r="L1222" s="160"/>
      <c r="M1222" s="160"/>
      <c r="N1222" s="160"/>
      <c r="O1222" s="160"/>
      <c r="P1222" s="160"/>
      <c r="Q1222" s="160"/>
      <c r="R1222" s="160"/>
      <c r="S1222" s="160"/>
      <c r="T1222" s="160"/>
      <c r="U1222" s="160"/>
      <c r="V1222" s="160"/>
      <c r="W1222" s="160"/>
      <c r="X1222" s="160"/>
      <c r="Y1222" s="151"/>
      <c r="Z1222" s="151"/>
      <c r="AA1222" s="151"/>
      <c r="AB1222" s="151"/>
      <c r="AC1222" s="151"/>
      <c r="AD1222" s="151"/>
      <c r="AE1222" s="151"/>
      <c r="AF1222" s="151"/>
      <c r="AG1222" s="151" t="s">
        <v>192</v>
      </c>
      <c r="AH1222" s="151">
        <v>0</v>
      </c>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row>
    <row r="1223" spans="1:60" outlineLevel="1" x14ac:dyDescent="0.25">
      <c r="A1223" s="158"/>
      <c r="B1223" s="159"/>
      <c r="C1223" s="195" t="s">
        <v>400</v>
      </c>
      <c r="D1223" s="193"/>
      <c r="E1223" s="194">
        <v>22.699000000000002</v>
      </c>
      <c r="F1223" s="160"/>
      <c r="G1223" s="160"/>
      <c r="H1223" s="160"/>
      <c r="I1223" s="160"/>
      <c r="J1223" s="160"/>
      <c r="K1223" s="160"/>
      <c r="L1223" s="160"/>
      <c r="M1223" s="160"/>
      <c r="N1223" s="160"/>
      <c r="O1223" s="160"/>
      <c r="P1223" s="160"/>
      <c r="Q1223" s="160"/>
      <c r="R1223" s="160"/>
      <c r="S1223" s="160"/>
      <c r="T1223" s="160"/>
      <c r="U1223" s="160"/>
      <c r="V1223" s="160"/>
      <c r="W1223" s="160"/>
      <c r="X1223" s="160"/>
      <c r="Y1223" s="151"/>
      <c r="Z1223" s="151"/>
      <c r="AA1223" s="151"/>
      <c r="AB1223" s="151"/>
      <c r="AC1223" s="151"/>
      <c r="AD1223" s="151"/>
      <c r="AE1223" s="151"/>
      <c r="AF1223" s="151"/>
      <c r="AG1223" s="151" t="s">
        <v>192</v>
      </c>
      <c r="AH1223" s="151">
        <v>1</v>
      </c>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row>
    <row r="1224" spans="1:60" outlineLevel="1" x14ac:dyDescent="0.25">
      <c r="A1224" s="158"/>
      <c r="B1224" s="159"/>
      <c r="C1224" s="188" t="s">
        <v>583</v>
      </c>
      <c r="D1224" s="164"/>
      <c r="E1224" s="165"/>
      <c r="F1224" s="160"/>
      <c r="G1224" s="160"/>
      <c r="H1224" s="160"/>
      <c r="I1224" s="160"/>
      <c r="J1224" s="160"/>
      <c r="K1224" s="160"/>
      <c r="L1224" s="160"/>
      <c r="M1224" s="160"/>
      <c r="N1224" s="160"/>
      <c r="O1224" s="160"/>
      <c r="P1224" s="160"/>
      <c r="Q1224" s="160"/>
      <c r="R1224" s="160"/>
      <c r="S1224" s="160"/>
      <c r="T1224" s="160"/>
      <c r="U1224" s="160"/>
      <c r="V1224" s="160"/>
      <c r="W1224" s="160"/>
      <c r="X1224" s="160"/>
      <c r="Y1224" s="151"/>
      <c r="Z1224" s="151"/>
      <c r="AA1224" s="151"/>
      <c r="AB1224" s="151"/>
      <c r="AC1224" s="151"/>
      <c r="AD1224" s="151"/>
      <c r="AE1224" s="151"/>
      <c r="AF1224" s="151"/>
      <c r="AG1224" s="151" t="s">
        <v>192</v>
      </c>
      <c r="AH1224" s="151">
        <v>0</v>
      </c>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row>
    <row r="1225" spans="1:60" outlineLevel="1" x14ac:dyDescent="0.25">
      <c r="A1225" s="158"/>
      <c r="B1225" s="159"/>
      <c r="C1225" s="188" t="s">
        <v>1031</v>
      </c>
      <c r="D1225" s="164"/>
      <c r="E1225" s="165"/>
      <c r="F1225" s="160"/>
      <c r="G1225" s="160"/>
      <c r="H1225" s="160"/>
      <c r="I1225" s="160"/>
      <c r="J1225" s="160"/>
      <c r="K1225" s="160"/>
      <c r="L1225" s="160"/>
      <c r="M1225" s="160"/>
      <c r="N1225" s="160"/>
      <c r="O1225" s="160"/>
      <c r="P1225" s="160"/>
      <c r="Q1225" s="160"/>
      <c r="R1225" s="160"/>
      <c r="S1225" s="160"/>
      <c r="T1225" s="160"/>
      <c r="U1225" s="160"/>
      <c r="V1225" s="160"/>
      <c r="W1225" s="160"/>
      <c r="X1225" s="160"/>
      <c r="Y1225" s="151"/>
      <c r="Z1225" s="151"/>
      <c r="AA1225" s="151"/>
      <c r="AB1225" s="151"/>
      <c r="AC1225" s="151"/>
      <c r="AD1225" s="151"/>
      <c r="AE1225" s="151"/>
      <c r="AF1225" s="151"/>
      <c r="AG1225" s="151" t="s">
        <v>192</v>
      </c>
      <c r="AH1225" s="151">
        <v>0</v>
      </c>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row>
    <row r="1226" spans="1:60" outlineLevel="1" x14ac:dyDescent="0.25">
      <c r="A1226" s="158"/>
      <c r="B1226" s="159"/>
      <c r="C1226" s="188" t="s">
        <v>1206</v>
      </c>
      <c r="D1226" s="164"/>
      <c r="E1226" s="165">
        <v>5</v>
      </c>
      <c r="F1226" s="160"/>
      <c r="G1226" s="160"/>
      <c r="H1226" s="160"/>
      <c r="I1226" s="160"/>
      <c r="J1226" s="160"/>
      <c r="K1226" s="160"/>
      <c r="L1226" s="160"/>
      <c r="M1226" s="160"/>
      <c r="N1226" s="160"/>
      <c r="O1226" s="160"/>
      <c r="P1226" s="160"/>
      <c r="Q1226" s="160"/>
      <c r="R1226" s="160"/>
      <c r="S1226" s="160"/>
      <c r="T1226" s="160"/>
      <c r="U1226" s="160"/>
      <c r="V1226" s="160"/>
      <c r="W1226" s="160"/>
      <c r="X1226" s="160"/>
      <c r="Y1226" s="151"/>
      <c r="Z1226" s="151"/>
      <c r="AA1226" s="151"/>
      <c r="AB1226" s="151"/>
      <c r="AC1226" s="151"/>
      <c r="AD1226" s="151"/>
      <c r="AE1226" s="151"/>
      <c r="AF1226" s="151"/>
      <c r="AG1226" s="151" t="s">
        <v>192</v>
      </c>
      <c r="AH1226" s="151">
        <v>0</v>
      </c>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row>
    <row r="1227" spans="1:60" outlineLevel="1" x14ac:dyDescent="0.25">
      <c r="A1227" s="158"/>
      <c r="B1227" s="159"/>
      <c r="C1227" s="188" t="s">
        <v>1202</v>
      </c>
      <c r="D1227" s="164"/>
      <c r="E1227" s="165">
        <v>2.5</v>
      </c>
      <c r="F1227" s="160"/>
      <c r="G1227" s="160"/>
      <c r="H1227" s="160"/>
      <c r="I1227" s="160"/>
      <c r="J1227" s="160"/>
      <c r="K1227" s="160"/>
      <c r="L1227" s="160"/>
      <c r="M1227" s="160"/>
      <c r="N1227" s="160"/>
      <c r="O1227" s="160"/>
      <c r="P1227" s="160"/>
      <c r="Q1227" s="160"/>
      <c r="R1227" s="160"/>
      <c r="S1227" s="160"/>
      <c r="T1227" s="160"/>
      <c r="U1227" s="160"/>
      <c r="V1227" s="160"/>
      <c r="W1227" s="160"/>
      <c r="X1227" s="160"/>
      <c r="Y1227" s="151"/>
      <c r="Z1227" s="151"/>
      <c r="AA1227" s="151"/>
      <c r="AB1227" s="151"/>
      <c r="AC1227" s="151"/>
      <c r="AD1227" s="151"/>
      <c r="AE1227" s="151"/>
      <c r="AF1227" s="151"/>
      <c r="AG1227" s="151" t="s">
        <v>192</v>
      </c>
      <c r="AH1227" s="151">
        <v>0</v>
      </c>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row>
    <row r="1228" spans="1:60" outlineLevel="1" x14ac:dyDescent="0.25">
      <c r="A1228" s="158"/>
      <c r="B1228" s="159"/>
      <c r="C1228" s="188" t="s">
        <v>1203</v>
      </c>
      <c r="D1228" s="164"/>
      <c r="E1228" s="165">
        <v>2.5</v>
      </c>
      <c r="F1228" s="160"/>
      <c r="G1228" s="160"/>
      <c r="H1228" s="160"/>
      <c r="I1228" s="160"/>
      <c r="J1228" s="160"/>
      <c r="K1228" s="160"/>
      <c r="L1228" s="160"/>
      <c r="M1228" s="160"/>
      <c r="N1228" s="160"/>
      <c r="O1228" s="160"/>
      <c r="P1228" s="160"/>
      <c r="Q1228" s="160"/>
      <c r="R1228" s="160"/>
      <c r="S1228" s="160"/>
      <c r="T1228" s="160"/>
      <c r="U1228" s="160"/>
      <c r="V1228" s="160"/>
      <c r="W1228" s="160"/>
      <c r="X1228" s="160"/>
      <c r="Y1228" s="151"/>
      <c r="Z1228" s="151"/>
      <c r="AA1228" s="151"/>
      <c r="AB1228" s="151"/>
      <c r="AC1228" s="151"/>
      <c r="AD1228" s="151"/>
      <c r="AE1228" s="151"/>
      <c r="AF1228" s="151"/>
      <c r="AG1228" s="151" t="s">
        <v>192</v>
      </c>
      <c r="AH1228" s="151">
        <v>0</v>
      </c>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row>
    <row r="1229" spans="1:60" outlineLevel="1" x14ac:dyDescent="0.25">
      <c r="A1229" s="158"/>
      <c r="B1229" s="159"/>
      <c r="C1229" s="188" t="s">
        <v>1207</v>
      </c>
      <c r="D1229" s="164"/>
      <c r="E1229" s="165">
        <v>6</v>
      </c>
      <c r="F1229" s="160"/>
      <c r="G1229" s="160"/>
      <c r="H1229" s="160"/>
      <c r="I1229" s="160"/>
      <c r="J1229" s="160"/>
      <c r="K1229" s="160"/>
      <c r="L1229" s="160"/>
      <c r="M1229" s="160"/>
      <c r="N1229" s="160"/>
      <c r="O1229" s="160"/>
      <c r="P1229" s="160"/>
      <c r="Q1229" s="160"/>
      <c r="R1229" s="160"/>
      <c r="S1229" s="160"/>
      <c r="T1229" s="160"/>
      <c r="U1229" s="160"/>
      <c r="V1229" s="160"/>
      <c r="W1229" s="160"/>
      <c r="X1229" s="160"/>
      <c r="Y1229" s="151"/>
      <c r="Z1229" s="151"/>
      <c r="AA1229" s="151"/>
      <c r="AB1229" s="151"/>
      <c r="AC1229" s="151"/>
      <c r="AD1229" s="151"/>
      <c r="AE1229" s="151"/>
      <c r="AF1229" s="151"/>
      <c r="AG1229" s="151" t="s">
        <v>192</v>
      </c>
      <c r="AH1229" s="151">
        <v>0</v>
      </c>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row>
    <row r="1230" spans="1:60" outlineLevel="1" x14ac:dyDescent="0.25">
      <c r="A1230" s="158"/>
      <c r="B1230" s="159"/>
      <c r="C1230" s="195" t="s">
        <v>400</v>
      </c>
      <c r="D1230" s="193"/>
      <c r="E1230" s="194">
        <v>16</v>
      </c>
      <c r="F1230" s="160"/>
      <c r="G1230" s="160"/>
      <c r="H1230" s="160"/>
      <c r="I1230" s="160"/>
      <c r="J1230" s="160"/>
      <c r="K1230" s="160"/>
      <c r="L1230" s="160"/>
      <c r="M1230" s="160"/>
      <c r="N1230" s="160"/>
      <c r="O1230" s="160"/>
      <c r="P1230" s="160"/>
      <c r="Q1230" s="160"/>
      <c r="R1230" s="160"/>
      <c r="S1230" s="160"/>
      <c r="T1230" s="160"/>
      <c r="U1230" s="160"/>
      <c r="V1230" s="160"/>
      <c r="W1230" s="160"/>
      <c r="X1230" s="160"/>
      <c r="Y1230" s="151"/>
      <c r="Z1230" s="151"/>
      <c r="AA1230" s="151"/>
      <c r="AB1230" s="151"/>
      <c r="AC1230" s="151"/>
      <c r="AD1230" s="151"/>
      <c r="AE1230" s="151"/>
      <c r="AF1230" s="151"/>
      <c r="AG1230" s="151" t="s">
        <v>192</v>
      </c>
      <c r="AH1230" s="151">
        <v>1</v>
      </c>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row>
    <row r="1231" spans="1:60" x14ac:dyDescent="0.25">
      <c r="A1231" s="3"/>
      <c r="B1231" s="4"/>
      <c r="C1231" s="189"/>
      <c r="D1231" s="6"/>
      <c r="E1231" s="3"/>
      <c r="F1231" s="3"/>
      <c r="G1231" s="3"/>
      <c r="H1231" s="3"/>
      <c r="I1231" s="3"/>
      <c r="J1231" s="3"/>
      <c r="K1231" s="3"/>
      <c r="L1231" s="3"/>
      <c r="M1231" s="3"/>
      <c r="N1231" s="3"/>
      <c r="O1231" s="3"/>
      <c r="P1231" s="3"/>
      <c r="Q1231" s="3"/>
      <c r="R1231" s="3"/>
      <c r="S1231" s="3"/>
      <c r="T1231" s="3"/>
      <c r="U1231" s="3"/>
      <c r="V1231" s="3"/>
      <c r="W1231" s="3"/>
      <c r="X1231" s="3"/>
      <c r="AE1231">
        <v>15</v>
      </c>
      <c r="AF1231">
        <v>21</v>
      </c>
      <c r="AG1231" t="s">
        <v>168</v>
      </c>
    </row>
    <row r="1232" spans="1:60" x14ac:dyDescent="0.25">
      <c r="A1232" s="154"/>
      <c r="B1232" s="155" t="s">
        <v>29</v>
      </c>
      <c r="C1232" s="190"/>
      <c r="D1232" s="156"/>
      <c r="E1232" s="157"/>
      <c r="F1232" s="157"/>
      <c r="G1232" s="185">
        <f>G8+G76+G202+G233+G240+G284+G295+G613+G1008+G1029+G1182</f>
        <v>2216939.6100000003</v>
      </c>
      <c r="H1232" s="3"/>
      <c r="I1232" s="3"/>
      <c r="J1232" s="3"/>
      <c r="K1232" s="3"/>
      <c r="L1232" s="3"/>
      <c r="M1232" s="3"/>
      <c r="N1232" s="3"/>
      <c r="O1232" s="3"/>
      <c r="P1232" s="3"/>
      <c r="Q1232" s="3"/>
      <c r="R1232" s="3"/>
      <c r="S1232" s="3"/>
      <c r="T1232" s="3"/>
      <c r="U1232" s="3"/>
      <c r="V1232" s="3"/>
      <c r="W1232" s="3"/>
      <c r="X1232" s="3"/>
      <c r="AE1232">
        <f>SUMIF(L7:L1230,AE1231,G7:G1230)</f>
        <v>0</v>
      </c>
      <c r="AF1232">
        <f>SUMIF(L7:L1230,AF1231,G7:G1230)</f>
        <v>2216939.6099999994</v>
      </c>
      <c r="AG1232" t="s">
        <v>233</v>
      </c>
    </row>
    <row r="1233" spans="3:33" x14ac:dyDescent="0.25">
      <c r="C1233" s="191"/>
      <c r="D1233" s="10"/>
      <c r="AG1233" t="s">
        <v>234</v>
      </c>
    </row>
    <row r="1234" spans="3:33" x14ac:dyDescent="0.25">
      <c r="D1234" s="10"/>
    </row>
    <row r="1235" spans="3:33" x14ac:dyDescent="0.25">
      <c r="D1235" s="10"/>
    </row>
    <row r="1236" spans="3:33" x14ac:dyDescent="0.25">
      <c r="D1236" s="10"/>
    </row>
    <row r="1237" spans="3:33" x14ac:dyDescent="0.25">
      <c r="D1237" s="10"/>
    </row>
    <row r="1238" spans="3:33" x14ac:dyDescent="0.25">
      <c r="D1238" s="10"/>
    </row>
    <row r="1239" spans="3:33" x14ac:dyDescent="0.25">
      <c r="D1239" s="10"/>
    </row>
    <row r="1240" spans="3:33" x14ac:dyDescent="0.25">
      <c r="D1240" s="10"/>
    </row>
    <row r="1241" spans="3:33" x14ac:dyDescent="0.25">
      <c r="D1241" s="10"/>
    </row>
    <row r="1242" spans="3:33" x14ac:dyDescent="0.25">
      <c r="D1242" s="10"/>
    </row>
    <row r="1243" spans="3:33" x14ac:dyDescent="0.25">
      <c r="D1243" s="10"/>
    </row>
    <row r="1244" spans="3:33" x14ac:dyDescent="0.25">
      <c r="D1244" s="10"/>
    </row>
    <row r="1245" spans="3:33" x14ac:dyDescent="0.25">
      <c r="D1245" s="10"/>
    </row>
    <row r="1246" spans="3:33" x14ac:dyDescent="0.25">
      <c r="D1246" s="10"/>
    </row>
    <row r="1247" spans="3:33" x14ac:dyDescent="0.25">
      <c r="D1247" s="10"/>
    </row>
    <row r="1248" spans="3:33"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rduDG8iCgdjjFBISP4kQfZO8VtpnhVgo4W20BcNIVMaq5vCgh9qMbwH62StQ+Q7FQCkalGzwIXCoRur6xDSDxg==" saltValue="3jwhm4cddsWxzpd0HcK4UA==" spinCount="100000" sheet="1"/>
  <mergeCells count="424">
    <mergeCell ref="C1173:G1173"/>
    <mergeCell ref="C1178:G1178"/>
    <mergeCell ref="C1184:G1184"/>
    <mergeCell ref="C1185:G1185"/>
    <mergeCell ref="C1165:G1165"/>
    <mergeCell ref="C1166:G1166"/>
    <mergeCell ref="C1167:G1167"/>
    <mergeCell ref="C1169:G1169"/>
    <mergeCell ref="C1170:G1170"/>
    <mergeCell ref="C1171:G1171"/>
    <mergeCell ref="C1156:G1156"/>
    <mergeCell ref="C1158:G1158"/>
    <mergeCell ref="C1159:G1159"/>
    <mergeCell ref="C1161:G1161"/>
    <mergeCell ref="C1162:G1162"/>
    <mergeCell ref="C1163:G1163"/>
    <mergeCell ref="C1148:G1148"/>
    <mergeCell ref="C1149:G1149"/>
    <mergeCell ref="C1151:G1151"/>
    <mergeCell ref="C1152:G1152"/>
    <mergeCell ref="C1153:G1153"/>
    <mergeCell ref="C1154:G1154"/>
    <mergeCell ref="C1140:G1140"/>
    <mergeCell ref="C1141:G1141"/>
    <mergeCell ref="C1143:G1143"/>
    <mergeCell ref="C1144:G1144"/>
    <mergeCell ref="C1145:G1145"/>
    <mergeCell ref="C1147:G1147"/>
    <mergeCell ref="C1132:G1132"/>
    <mergeCell ref="C1133:G1133"/>
    <mergeCell ref="C1134:G1134"/>
    <mergeCell ref="C1135:G1135"/>
    <mergeCell ref="C1136:G1136"/>
    <mergeCell ref="C1138:G1138"/>
    <mergeCell ref="C1124:G1124"/>
    <mergeCell ref="C1125:G1125"/>
    <mergeCell ref="C1126:G1126"/>
    <mergeCell ref="C1128:G1128"/>
    <mergeCell ref="C1129:G1129"/>
    <mergeCell ref="C1130:G1130"/>
    <mergeCell ref="C1115:G1115"/>
    <mergeCell ref="C1116:G1116"/>
    <mergeCell ref="C1118:G1118"/>
    <mergeCell ref="C1120:G1120"/>
    <mergeCell ref="C1121:G1121"/>
    <mergeCell ref="C1123:G1123"/>
    <mergeCell ref="C1107:G1107"/>
    <mergeCell ref="C1109:G1109"/>
    <mergeCell ref="C1110:G1110"/>
    <mergeCell ref="C1111:G1111"/>
    <mergeCell ref="C1113:G1113"/>
    <mergeCell ref="C1114:G1114"/>
    <mergeCell ref="C1098:G1098"/>
    <mergeCell ref="C1100:G1100"/>
    <mergeCell ref="C1102:G1102"/>
    <mergeCell ref="C1103:G1103"/>
    <mergeCell ref="C1105:G1105"/>
    <mergeCell ref="C1106:G1106"/>
    <mergeCell ref="C1091:G1091"/>
    <mergeCell ref="C1092:G1092"/>
    <mergeCell ref="C1093:G1093"/>
    <mergeCell ref="C1095:G1095"/>
    <mergeCell ref="C1096:G1096"/>
    <mergeCell ref="C1097:G1097"/>
    <mergeCell ref="C1082:G1082"/>
    <mergeCell ref="C1084:G1084"/>
    <mergeCell ref="C1085:G1085"/>
    <mergeCell ref="C1087:G1087"/>
    <mergeCell ref="C1088:G1088"/>
    <mergeCell ref="C1089:G1089"/>
    <mergeCell ref="C1073:G1073"/>
    <mergeCell ref="C1075:G1075"/>
    <mergeCell ref="C1076:G1076"/>
    <mergeCell ref="C1078:G1078"/>
    <mergeCell ref="C1079:G1079"/>
    <mergeCell ref="C1080:G1080"/>
    <mergeCell ref="C1064:G1064"/>
    <mergeCell ref="C1066:G1066"/>
    <mergeCell ref="C1068:G1068"/>
    <mergeCell ref="C1069:G1069"/>
    <mergeCell ref="C1071:G1071"/>
    <mergeCell ref="C1072:G1072"/>
    <mergeCell ref="C1056:G1056"/>
    <mergeCell ref="C1057:G1057"/>
    <mergeCell ref="C1059:G1059"/>
    <mergeCell ref="C1060:G1060"/>
    <mergeCell ref="C1062:G1062"/>
    <mergeCell ref="C1063:G1063"/>
    <mergeCell ref="C1047:G1047"/>
    <mergeCell ref="C1048:G1048"/>
    <mergeCell ref="C1050:G1050"/>
    <mergeCell ref="C1052:G1052"/>
    <mergeCell ref="C1053:G1053"/>
    <mergeCell ref="C1055:G1055"/>
    <mergeCell ref="C1038:G1038"/>
    <mergeCell ref="C1040:G1040"/>
    <mergeCell ref="C1041:G1041"/>
    <mergeCell ref="C1043:G1043"/>
    <mergeCell ref="C1044:G1044"/>
    <mergeCell ref="C1046:G1046"/>
    <mergeCell ref="C1030:G1030"/>
    <mergeCell ref="C1031:G1031"/>
    <mergeCell ref="C1032:G1032"/>
    <mergeCell ref="C1034:G1034"/>
    <mergeCell ref="C1036:G1036"/>
    <mergeCell ref="C1037:G1037"/>
    <mergeCell ref="C1015:G1015"/>
    <mergeCell ref="C1016:G1016"/>
    <mergeCell ref="C1017:G1017"/>
    <mergeCell ref="C1018:G1018"/>
    <mergeCell ref="C1020:G1020"/>
    <mergeCell ref="C1025:G1025"/>
    <mergeCell ref="C1004:G1004"/>
    <mergeCell ref="C1010:G1010"/>
    <mergeCell ref="C1011:G1011"/>
    <mergeCell ref="C1012:G1012"/>
    <mergeCell ref="C1013:G1013"/>
    <mergeCell ref="C1014:G1014"/>
    <mergeCell ref="C993:G993"/>
    <mergeCell ref="C994:G994"/>
    <mergeCell ref="C995:G995"/>
    <mergeCell ref="C996:G996"/>
    <mergeCell ref="C997:G997"/>
    <mergeCell ref="C999:G999"/>
    <mergeCell ref="C985:G985"/>
    <mergeCell ref="C986:G986"/>
    <mergeCell ref="C988:G988"/>
    <mergeCell ref="C989:G989"/>
    <mergeCell ref="C990:G990"/>
    <mergeCell ref="C991:G991"/>
    <mergeCell ref="C977:G977"/>
    <mergeCell ref="C979:G979"/>
    <mergeCell ref="C980:G980"/>
    <mergeCell ref="C982:G982"/>
    <mergeCell ref="C983:G983"/>
    <mergeCell ref="C984:G984"/>
    <mergeCell ref="C968:G968"/>
    <mergeCell ref="C969:G969"/>
    <mergeCell ref="C971:G971"/>
    <mergeCell ref="C973:G973"/>
    <mergeCell ref="C975:G975"/>
    <mergeCell ref="C976:G976"/>
    <mergeCell ref="C960:G960"/>
    <mergeCell ref="C962:G962"/>
    <mergeCell ref="C963:G963"/>
    <mergeCell ref="C964:G964"/>
    <mergeCell ref="C966:G966"/>
    <mergeCell ref="C967:G967"/>
    <mergeCell ref="C953:G953"/>
    <mergeCell ref="C954:G954"/>
    <mergeCell ref="C956:G956"/>
    <mergeCell ref="C957:G957"/>
    <mergeCell ref="C958:G958"/>
    <mergeCell ref="C959:G959"/>
    <mergeCell ref="C946:G946"/>
    <mergeCell ref="C948:G948"/>
    <mergeCell ref="C949:G949"/>
    <mergeCell ref="C950:G950"/>
    <mergeCell ref="C951:G951"/>
    <mergeCell ref="C952:G952"/>
    <mergeCell ref="C937:G937"/>
    <mergeCell ref="C938:G938"/>
    <mergeCell ref="C939:G939"/>
    <mergeCell ref="C941:G941"/>
    <mergeCell ref="C943:G943"/>
    <mergeCell ref="C945:G945"/>
    <mergeCell ref="C930:G930"/>
    <mergeCell ref="C931:G931"/>
    <mergeCell ref="C932:G932"/>
    <mergeCell ref="C933:G933"/>
    <mergeCell ref="C935:G935"/>
    <mergeCell ref="C936:G936"/>
    <mergeCell ref="C922:G922"/>
    <mergeCell ref="C924:G924"/>
    <mergeCell ref="C925:G925"/>
    <mergeCell ref="C926:G926"/>
    <mergeCell ref="C928:G928"/>
    <mergeCell ref="C929:G929"/>
    <mergeCell ref="C914:G914"/>
    <mergeCell ref="C916:G916"/>
    <mergeCell ref="C917:G917"/>
    <mergeCell ref="C918:G918"/>
    <mergeCell ref="C919:G919"/>
    <mergeCell ref="C920:G920"/>
    <mergeCell ref="C906:G906"/>
    <mergeCell ref="C907:G907"/>
    <mergeCell ref="C908:G908"/>
    <mergeCell ref="C910:G910"/>
    <mergeCell ref="C911:G911"/>
    <mergeCell ref="C913:G913"/>
    <mergeCell ref="C898:G898"/>
    <mergeCell ref="C899:G899"/>
    <mergeCell ref="C900:G900"/>
    <mergeCell ref="C901:G901"/>
    <mergeCell ref="C903:G903"/>
    <mergeCell ref="C905:G905"/>
    <mergeCell ref="C889:G889"/>
    <mergeCell ref="C890:G890"/>
    <mergeCell ref="C892:G892"/>
    <mergeCell ref="C893:G893"/>
    <mergeCell ref="C895:G895"/>
    <mergeCell ref="C896:G896"/>
    <mergeCell ref="C881:G881"/>
    <mergeCell ref="C882:G882"/>
    <mergeCell ref="C883:G883"/>
    <mergeCell ref="C885:G885"/>
    <mergeCell ref="C887:G887"/>
    <mergeCell ref="C888:G888"/>
    <mergeCell ref="C872:G872"/>
    <mergeCell ref="C874:G874"/>
    <mergeCell ref="C875:G875"/>
    <mergeCell ref="C877:G877"/>
    <mergeCell ref="C878:G878"/>
    <mergeCell ref="C880:G880"/>
    <mergeCell ref="C864:G864"/>
    <mergeCell ref="C865:G865"/>
    <mergeCell ref="C867:G867"/>
    <mergeCell ref="C869:G869"/>
    <mergeCell ref="C870:G870"/>
    <mergeCell ref="C871:G871"/>
    <mergeCell ref="C855:G855"/>
    <mergeCell ref="C857:G857"/>
    <mergeCell ref="C858:G858"/>
    <mergeCell ref="C860:G860"/>
    <mergeCell ref="C861:G861"/>
    <mergeCell ref="C863:G863"/>
    <mergeCell ref="C847:G847"/>
    <mergeCell ref="C849:G849"/>
    <mergeCell ref="C851:G851"/>
    <mergeCell ref="C852:G852"/>
    <mergeCell ref="C853:G853"/>
    <mergeCell ref="C854:G854"/>
    <mergeCell ref="C839:G839"/>
    <mergeCell ref="C840:G840"/>
    <mergeCell ref="C842:G842"/>
    <mergeCell ref="C843:G843"/>
    <mergeCell ref="C845:G845"/>
    <mergeCell ref="C846:G846"/>
    <mergeCell ref="C830:G830"/>
    <mergeCell ref="C832:G832"/>
    <mergeCell ref="C834:G834"/>
    <mergeCell ref="C835:G835"/>
    <mergeCell ref="C836:G836"/>
    <mergeCell ref="C837:G837"/>
    <mergeCell ref="C823:G823"/>
    <mergeCell ref="C824:G824"/>
    <mergeCell ref="C826:G826"/>
    <mergeCell ref="C827:G827"/>
    <mergeCell ref="C828:G828"/>
    <mergeCell ref="C829:G829"/>
    <mergeCell ref="C815:G815"/>
    <mergeCell ref="C816:G816"/>
    <mergeCell ref="C817:G817"/>
    <mergeCell ref="C818:G818"/>
    <mergeCell ref="C820:G820"/>
    <mergeCell ref="C821:G821"/>
    <mergeCell ref="C806:G806"/>
    <mergeCell ref="C807:G807"/>
    <mergeCell ref="C809:G809"/>
    <mergeCell ref="C810:G810"/>
    <mergeCell ref="C811:G811"/>
    <mergeCell ref="C813:G813"/>
    <mergeCell ref="C798:G798"/>
    <mergeCell ref="C799:G799"/>
    <mergeCell ref="C800:G800"/>
    <mergeCell ref="C801:G801"/>
    <mergeCell ref="C803:G803"/>
    <mergeCell ref="C804:G804"/>
    <mergeCell ref="C789:G789"/>
    <mergeCell ref="C790:G790"/>
    <mergeCell ref="C792:G792"/>
    <mergeCell ref="C793:G793"/>
    <mergeCell ref="C794:G794"/>
    <mergeCell ref="C796:G796"/>
    <mergeCell ref="C781:G781"/>
    <mergeCell ref="C782:G782"/>
    <mergeCell ref="C783:G783"/>
    <mergeCell ref="C784:G784"/>
    <mergeCell ref="C786:G786"/>
    <mergeCell ref="C787:G787"/>
    <mergeCell ref="C773:G773"/>
    <mergeCell ref="C774:G774"/>
    <mergeCell ref="C775:G775"/>
    <mergeCell ref="C776:G776"/>
    <mergeCell ref="C777:G777"/>
    <mergeCell ref="C779:G779"/>
    <mergeCell ref="C765:G765"/>
    <mergeCell ref="C766:G766"/>
    <mergeCell ref="C767:G767"/>
    <mergeCell ref="C769:G769"/>
    <mergeCell ref="C770:G770"/>
    <mergeCell ref="C772:G772"/>
    <mergeCell ref="C757:G757"/>
    <mergeCell ref="C759:G759"/>
    <mergeCell ref="C760:G760"/>
    <mergeCell ref="C761:G761"/>
    <mergeCell ref="C762:G762"/>
    <mergeCell ref="C763:G763"/>
    <mergeCell ref="C749:G749"/>
    <mergeCell ref="C750:G750"/>
    <mergeCell ref="C751:G751"/>
    <mergeCell ref="C752:G752"/>
    <mergeCell ref="C753:G753"/>
    <mergeCell ref="C755:G755"/>
    <mergeCell ref="C741:G741"/>
    <mergeCell ref="C743:G743"/>
    <mergeCell ref="C744:G744"/>
    <mergeCell ref="C745:G745"/>
    <mergeCell ref="C746:G746"/>
    <mergeCell ref="C747:G747"/>
    <mergeCell ref="C733:G733"/>
    <mergeCell ref="C735:G735"/>
    <mergeCell ref="C737:G737"/>
    <mergeCell ref="C738:G738"/>
    <mergeCell ref="C739:G739"/>
    <mergeCell ref="C740:G740"/>
    <mergeCell ref="C725:G725"/>
    <mergeCell ref="C726:G726"/>
    <mergeCell ref="C727:G727"/>
    <mergeCell ref="C728:G728"/>
    <mergeCell ref="C729:G729"/>
    <mergeCell ref="C732:G732"/>
    <mergeCell ref="C717:G717"/>
    <mergeCell ref="C719:G719"/>
    <mergeCell ref="C720:G720"/>
    <mergeCell ref="C722:G722"/>
    <mergeCell ref="C723:G723"/>
    <mergeCell ref="C724:G724"/>
    <mergeCell ref="C710:G710"/>
    <mergeCell ref="C711:G711"/>
    <mergeCell ref="C712:G712"/>
    <mergeCell ref="C713:G713"/>
    <mergeCell ref="C714:G714"/>
    <mergeCell ref="C716:G716"/>
    <mergeCell ref="C701:G701"/>
    <mergeCell ref="C702:G702"/>
    <mergeCell ref="C704:G704"/>
    <mergeCell ref="C705:G705"/>
    <mergeCell ref="C706:G706"/>
    <mergeCell ref="C708:G708"/>
    <mergeCell ref="C694:G694"/>
    <mergeCell ref="C695:G695"/>
    <mergeCell ref="C696:G696"/>
    <mergeCell ref="C697:G697"/>
    <mergeCell ref="C699:G699"/>
    <mergeCell ref="C700:G700"/>
    <mergeCell ref="C685:G685"/>
    <mergeCell ref="C686:G686"/>
    <mergeCell ref="C688:G688"/>
    <mergeCell ref="C689:G689"/>
    <mergeCell ref="C690:G690"/>
    <mergeCell ref="C692:G692"/>
    <mergeCell ref="C678:G678"/>
    <mergeCell ref="C679:G679"/>
    <mergeCell ref="C680:G680"/>
    <mergeCell ref="C681:G681"/>
    <mergeCell ref="C683:G683"/>
    <mergeCell ref="C684:G684"/>
    <mergeCell ref="C670:G670"/>
    <mergeCell ref="C671:G671"/>
    <mergeCell ref="C672:G672"/>
    <mergeCell ref="C674:G674"/>
    <mergeCell ref="C676:G676"/>
    <mergeCell ref="C677:G677"/>
    <mergeCell ref="C662:G662"/>
    <mergeCell ref="C663:G663"/>
    <mergeCell ref="C665:G665"/>
    <mergeCell ref="C666:G666"/>
    <mergeCell ref="C667:G667"/>
    <mergeCell ref="C668:G668"/>
    <mergeCell ref="C654:G654"/>
    <mergeCell ref="C656:G656"/>
    <mergeCell ref="C658:G658"/>
    <mergeCell ref="C659:G659"/>
    <mergeCell ref="C660:G660"/>
    <mergeCell ref="C661:G661"/>
    <mergeCell ref="C646:G646"/>
    <mergeCell ref="C648:G648"/>
    <mergeCell ref="C649:G649"/>
    <mergeCell ref="C650:G650"/>
    <mergeCell ref="C651:G651"/>
    <mergeCell ref="C653:G653"/>
    <mergeCell ref="C638:G638"/>
    <mergeCell ref="C639:G639"/>
    <mergeCell ref="C641:G641"/>
    <mergeCell ref="C643:G643"/>
    <mergeCell ref="C644:G644"/>
    <mergeCell ref="C645:G645"/>
    <mergeCell ref="C631:G631"/>
    <mergeCell ref="C632:G632"/>
    <mergeCell ref="C634:G634"/>
    <mergeCell ref="C635:G635"/>
    <mergeCell ref="C636:G636"/>
    <mergeCell ref="C637:G637"/>
    <mergeCell ref="C624:G624"/>
    <mergeCell ref="C625:G625"/>
    <mergeCell ref="C626:G626"/>
    <mergeCell ref="C627:G627"/>
    <mergeCell ref="C629:G629"/>
    <mergeCell ref="C630:G630"/>
    <mergeCell ref="C593:G593"/>
    <mergeCell ref="C614:G614"/>
    <mergeCell ref="C615:G615"/>
    <mergeCell ref="C616:G616"/>
    <mergeCell ref="C621:G621"/>
    <mergeCell ref="C623:G623"/>
    <mergeCell ref="C297:G297"/>
    <mergeCell ref="C575:G575"/>
    <mergeCell ref="C580:G580"/>
    <mergeCell ref="C18:G18"/>
    <mergeCell ref="C22:G22"/>
    <mergeCell ref="C32:G32"/>
    <mergeCell ref="C78:G78"/>
    <mergeCell ref="C242:G242"/>
    <mergeCell ref="C250:G250"/>
    <mergeCell ref="A1:G1"/>
    <mergeCell ref="C2:G2"/>
    <mergeCell ref="C3:G3"/>
    <mergeCell ref="C4:G4"/>
    <mergeCell ref="C10:G10"/>
    <mergeCell ref="C17:G17"/>
    <mergeCell ref="C264:G264"/>
    <mergeCell ref="C286:G286"/>
    <mergeCell ref="C291:G29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190B-A55B-4CC5-8CE5-ED6F98F14077}">
  <sheetPr>
    <outlinePr summaryBelow="0"/>
  </sheetPr>
  <dimension ref="A1:BH5000"/>
  <sheetViews>
    <sheetView workbookViewId="0">
      <pane ySplit="7" topLeftCell="A1433" activePane="bottomLeft" state="frozen"/>
      <selection pane="bottomLeft" activeCell="F1435" sqref="F1435"/>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69</v>
      </c>
      <c r="C4" s="266" t="s">
        <v>70</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SUMIF(AG9:AG60,"&lt;&gt;NOR",G9:G60)</f>
        <v>109218</v>
      </c>
      <c r="H8" s="171"/>
      <c r="I8" s="171">
        <f>SUM(I9:I60)</f>
        <v>0</v>
      </c>
      <c r="J8" s="171"/>
      <c r="K8" s="171">
        <f>SUM(K9:K60)</f>
        <v>0</v>
      </c>
      <c r="L8" s="171"/>
      <c r="M8" s="171">
        <f>SUM(M9:M60)</f>
        <v>132153.78</v>
      </c>
      <c r="N8" s="171"/>
      <c r="O8" s="171">
        <f>SUM(O9:O60)</f>
        <v>2.81</v>
      </c>
      <c r="P8" s="171"/>
      <c r="Q8" s="171">
        <f>SUM(Q9:Q60)</f>
        <v>1.8199999999999998</v>
      </c>
      <c r="R8" s="171"/>
      <c r="S8" s="171"/>
      <c r="T8" s="172"/>
      <c r="U8" s="166"/>
      <c r="V8" s="166">
        <f>SUM(V9:V60)</f>
        <v>7.3900000000000006</v>
      </c>
      <c r="W8" s="166"/>
      <c r="X8" s="166"/>
      <c r="AG8" t="s">
        <v>182</v>
      </c>
    </row>
    <row r="9" spans="1:60" outlineLevel="1" x14ac:dyDescent="0.25">
      <c r="A9" s="177">
        <v>1</v>
      </c>
      <c r="B9" s="178" t="s">
        <v>248</v>
      </c>
      <c r="C9" s="187" t="s">
        <v>249</v>
      </c>
      <c r="D9" s="179" t="s">
        <v>237</v>
      </c>
      <c r="E9" s="180">
        <v>2.5499999999999998</v>
      </c>
      <c r="F9" s="181">
        <v>1080</v>
      </c>
      <c r="G9" s="182">
        <f>ROUND(E9*F9,2)</f>
        <v>2754</v>
      </c>
      <c r="H9" s="181"/>
      <c r="I9" s="182">
        <f>ROUND(E9*H9,2)</f>
        <v>0</v>
      </c>
      <c r="J9" s="181"/>
      <c r="K9" s="182">
        <f>ROUND(E9*J9,2)</f>
        <v>0</v>
      </c>
      <c r="L9" s="182">
        <v>21</v>
      </c>
      <c r="M9" s="182">
        <f>G9*(1+L9/100)</f>
        <v>3332.3399999999997</v>
      </c>
      <c r="N9" s="182">
        <v>2.7720000000000002E-2</v>
      </c>
      <c r="O9" s="182">
        <f>ROUND(E9*N9,2)</f>
        <v>7.0000000000000007E-2</v>
      </c>
      <c r="P9" s="182">
        <v>0</v>
      </c>
      <c r="Q9" s="182">
        <f>ROUND(E9*P9,2)</f>
        <v>0</v>
      </c>
      <c r="R9" s="182" t="s">
        <v>238</v>
      </c>
      <c r="S9" s="182" t="s">
        <v>185</v>
      </c>
      <c r="T9" s="183" t="s">
        <v>185</v>
      </c>
      <c r="U9" s="160">
        <v>1.155</v>
      </c>
      <c r="V9" s="160">
        <f>ROUND(E9*U9,2)</f>
        <v>2.95</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5">
      <c r="A10" s="158"/>
      <c r="B10" s="159"/>
      <c r="C10" s="269" t="s">
        <v>250</v>
      </c>
      <c r="D10" s="270"/>
      <c r="E10" s="270"/>
      <c r="F10" s="270"/>
      <c r="G10" s="270"/>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251</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5">
      <c r="A11" s="158"/>
      <c r="B11" s="159"/>
      <c r="C11" s="188" t="s">
        <v>1500</v>
      </c>
      <c r="D11" s="164"/>
      <c r="E11" s="165"/>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1501</v>
      </c>
      <c r="D12" s="164"/>
      <c r="E12" s="165"/>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1502</v>
      </c>
      <c r="D13" s="164"/>
      <c r="E13" s="165">
        <v>2.5499999999999998</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77">
        <v>2</v>
      </c>
      <c r="B14" s="178" t="s">
        <v>253</v>
      </c>
      <c r="C14" s="187" t="s">
        <v>254</v>
      </c>
      <c r="D14" s="179" t="s">
        <v>255</v>
      </c>
      <c r="E14" s="180">
        <v>4</v>
      </c>
      <c r="F14" s="181">
        <v>1440</v>
      </c>
      <c r="G14" s="182">
        <f>ROUND(E14*F14,2)</f>
        <v>5760</v>
      </c>
      <c r="H14" s="181"/>
      <c r="I14" s="182">
        <f>ROUND(E14*H14,2)</f>
        <v>0</v>
      </c>
      <c r="J14" s="181"/>
      <c r="K14" s="182">
        <f>ROUND(E14*J14,2)</f>
        <v>0</v>
      </c>
      <c r="L14" s="182">
        <v>21</v>
      </c>
      <c r="M14" s="182">
        <f>G14*(1+L14/100)</f>
        <v>6969.5999999999995</v>
      </c>
      <c r="N14" s="182">
        <v>0.30152000000000001</v>
      </c>
      <c r="O14" s="182">
        <f>ROUND(E14*N14,2)</f>
        <v>1.21</v>
      </c>
      <c r="P14" s="182">
        <v>0</v>
      </c>
      <c r="Q14" s="182">
        <f>ROUND(E14*P14,2)</f>
        <v>0</v>
      </c>
      <c r="R14" s="182" t="s">
        <v>256</v>
      </c>
      <c r="S14" s="182" t="s">
        <v>185</v>
      </c>
      <c r="T14" s="183" t="s">
        <v>185</v>
      </c>
      <c r="U14" s="160">
        <v>1.111</v>
      </c>
      <c r="V14" s="160">
        <f>ROUND(E14*U14,2)</f>
        <v>4.4400000000000004</v>
      </c>
      <c r="W14" s="160"/>
      <c r="X14" s="160" t="s">
        <v>239</v>
      </c>
      <c r="Y14" s="151"/>
      <c r="Z14" s="151"/>
      <c r="AA14" s="151"/>
      <c r="AB14" s="151"/>
      <c r="AC14" s="151"/>
      <c r="AD14" s="151"/>
      <c r="AE14" s="151"/>
      <c r="AF14" s="151"/>
      <c r="AG14" s="151" t="s">
        <v>240</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269" t="s">
        <v>257</v>
      </c>
      <c r="D15" s="270"/>
      <c r="E15" s="270"/>
      <c r="F15" s="270"/>
      <c r="G15" s="27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251</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271" t="s">
        <v>258</v>
      </c>
      <c r="D16" s="272"/>
      <c r="E16" s="272"/>
      <c r="F16" s="272"/>
      <c r="G16" s="272"/>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190</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1501</v>
      </c>
      <c r="D17" s="164"/>
      <c r="E17" s="165"/>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1503</v>
      </c>
      <c r="D18" s="164"/>
      <c r="E18" s="165">
        <v>4</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77">
        <v>3</v>
      </c>
      <c r="B19" s="178" t="s">
        <v>358</v>
      </c>
      <c r="C19" s="187" t="s">
        <v>359</v>
      </c>
      <c r="D19" s="179" t="s">
        <v>360</v>
      </c>
      <c r="E19" s="180">
        <v>62.155000000000001</v>
      </c>
      <c r="F19" s="181">
        <v>1080</v>
      </c>
      <c r="G19" s="182">
        <f>ROUND(E19*F19,2)</f>
        <v>67127.399999999994</v>
      </c>
      <c r="H19" s="181"/>
      <c r="I19" s="182">
        <f>ROUND(E19*H19,2)</f>
        <v>0</v>
      </c>
      <c r="J19" s="181"/>
      <c r="K19" s="182">
        <f>ROUND(E19*J19,2)</f>
        <v>0</v>
      </c>
      <c r="L19" s="182">
        <v>21</v>
      </c>
      <c r="M19" s="182">
        <f>G19*(1+L19/100)</f>
        <v>81224.153999999995</v>
      </c>
      <c r="N19" s="182">
        <v>0.02</v>
      </c>
      <c r="O19" s="182">
        <f>ROUND(E19*N19,2)</f>
        <v>1.24</v>
      </c>
      <c r="P19" s="182">
        <v>0.02</v>
      </c>
      <c r="Q19" s="182">
        <f>ROUND(E19*P19,2)</f>
        <v>1.24</v>
      </c>
      <c r="R19" s="182"/>
      <c r="S19" s="182" t="s">
        <v>277</v>
      </c>
      <c r="T19" s="183" t="s">
        <v>186</v>
      </c>
      <c r="U19" s="160">
        <v>0</v>
      </c>
      <c r="V19" s="160">
        <f>ROUND(E19*U19,2)</f>
        <v>0</v>
      </c>
      <c r="W19" s="160"/>
      <c r="X19" s="160" t="s">
        <v>239</v>
      </c>
      <c r="Y19" s="151"/>
      <c r="Z19" s="151"/>
      <c r="AA19" s="151"/>
      <c r="AB19" s="151"/>
      <c r="AC19" s="151"/>
      <c r="AD19" s="151"/>
      <c r="AE19" s="151"/>
      <c r="AF19" s="151"/>
      <c r="AG19" s="151" t="s">
        <v>240</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ht="31.2" outlineLevel="1" x14ac:dyDescent="0.25">
      <c r="A20" s="158"/>
      <c r="B20" s="159"/>
      <c r="C20" s="260" t="s">
        <v>361</v>
      </c>
      <c r="D20" s="261"/>
      <c r="E20" s="261"/>
      <c r="F20" s="261"/>
      <c r="G20" s="261"/>
      <c r="H20" s="160"/>
      <c r="I20" s="160"/>
      <c r="J20" s="160"/>
      <c r="K20" s="160"/>
      <c r="L20" s="160"/>
      <c r="M20" s="160"/>
      <c r="N20" s="160"/>
      <c r="O20" s="160"/>
      <c r="P20" s="160"/>
      <c r="Q20" s="160"/>
      <c r="R20" s="160"/>
      <c r="S20" s="160"/>
      <c r="T20" s="160"/>
      <c r="U20" s="160"/>
      <c r="V20" s="160"/>
      <c r="W20" s="160"/>
      <c r="X20" s="160"/>
      <c r="Y20" s="151"/>
      <c r="Z20" s="151"/>
      <c r="AA20" s="151"/>
      <c r="AB20" s="151"/>
      <c r="AC20" s="151"/>
      <c r="AD20" s="151"/>
      <c r="AE20" s="151"/>
      <c r="AF20" s="151"/>
      <c r="AG20" s="151" t="s">
        <v>190</v>
      </c>
      <c r="AH20" s="151"/>
      <c r="AI20" s="151"/>
      <c r="AJ20" s="151"/>
      <c r="AK20" s="151"/>
      <c r="AL20" s="151"/>
      <c r="AM20" s="151"/>
      <c r="AN20" s="151"/>
      <c r="AO20" s="151"/>
      <c r="AP20" s="151"/>
      <c r="AQ20" s="151"/>
      <c r="AR20" s="151"/>
      <c r="AS20" s="151"/>
      <c r="AT20" s="151"/>
      <c r="AU20" s="151"/>
      <c r="AV20" s="151"/>
      <c r="AW20" s="151"/>
      <c r="AX20" s="151"/>
      <c r="AY20" s="151"/>
      <c r="AZ20" s="151"/>
      <c r="BA20" s="184" t="str">
        <f>C20</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20" s="151"/>
      <c r="BC20" s="151"/>
      <c r="BD20" s="151"/>
      <c r="BE20" s="151"/>
      <c r="BF20" s="151"/>
      <c r="BG20" s="151"/>
      <c r="BH20" s="151"/>
    </row>
    <row r="21" spans="1:60" outlineLevel="1" x14ac:dyDescent="0.25">
      <c r="A21" s="158"/>
      <c r="B21" s="159"/>
      <c r="C21" s="188" t="s">
        <v>1501</v>
      </c>
      <c r="D21" s="164"/>
      <c r="E21" s="165"/>
      <c r="F21" s="160"/>
      <c r="G21" s="160"/>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192</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5">
      <c r="A22" s="158"/>
      <c r="B22" s="159"/>
      <c r="C22" s="188" t="s">
        <v>1504</v>
      </c>
      <c r="D22" s="164"/>
      <c r="E22" s="165">
        <v>3.3</v>
      </c>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1505</v>
      </c>
      <c r="D23" s="164"/>
      <c r="E23" s="165">
        <v>4.17</v>
      </c>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204</v>
      </c>
      <c r="D24" s="164"/>
      <c r="E24" s="165"/>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1506</v>
      </c>
      <c r="D25" s="164"/>
      <c r="E25" s="165">
        <v>4.05</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1507</v>
      </c>
      <c r="D26" s="164"/>
      <c r="E26" s="165">
        <v>3.7</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1508</v>
      </c>
      <c r="D27" s="164"/>
      <c r="E27" s="165">
        <v>4.05</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58"/>
      <c r="B28" s="159"/>
      <c r="C28" s="188" t="s">
        <v>1509</v>
      </c>
      <c r="D28" s="164"/>
      <c r="E28" s="165">
        <v>4.1500000000000004</v>
      </c>
      <c r="F28" s="160"/>
      <c r="G28" s="160"/>
      <c r="H28" s="160"/>
      <c r="I28" s="160"/>
      <c r="J28" s="160"/>
      <c r="K28" s="160"/>
      <c r="L28" s="160"/>
      <c r="M28" s="160"/>
      <c r="N28" s="160"/>
      <c r="O28" s="160"/>
      <c r="P28" s="160"/>
      <c r="Q28" s="160"/>
      <c r="R28" s="160"/>
      <c r="S28" s="160"/>
      <c r="T28" s="160"/>
      <c r="U28" s="160"/>
      <c r="V28" s="160"/>
      <c r="W28" s="160"/>
      <c r="X28" s="160"/>
      <c r="Y28" s="151"/>
      <c r="Z28" s="151"/>
      <c r="AA28" s="151"/>
      <c r="AB28" s="151"/>
      <c r="AC28" s="151"/>
      <c r="AD28" s="151"/>
      <c r="AE28" s="151"/>
      <c r="AF28" s="151"/>
      <c r="AG28" s="151" t="s">
        <v>192</v>
      </c>
      <c r="AH28" s="151">
        <v>0</v>
      </c>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1510</v>
      </c>
      <c r="D29" s="164"/>
      <c r="E29" s="165">
        <v>4.6500000000000004</v>
      </c>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204</v>
      </c>
      <c r="D30" s="164"/>
      <c r="E30" s="165"/>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1511</v>
      </c>
      <c r="D31" s="164"/>
      <c r="E31" s="165">
        <v>4.1399999999999997</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5">
      <c r="A32" s="158"/>
      <c r="B32" s="159"/>
      <c r="C32" s="188" t="s">
        <v>1512</v>
      </c>
      <c r="D32" s="164"/>
      <c r="E32" s="165">
        <v>4.17</v>
      </c>
      <c r="F32" s="160"/>
      <c r="G32" s="160"/>
      <c r="H32" s="160"/>
      <c r="I32" s="160"/>
      <c r="J32" s="160"/>
      <c r="K32" s="160"/>
      <c r="L32" s="160"/>
      <c r="M32" s="160"/>
      <c r="N32" s="160"/>
      <c r="O32" s="160"/>
      <c r="P32" s="160"/>
      <c r="Q32" s="160"/>
      <c r="R32" s="160"/>
      <c r="S32" s="160"/>
      <c r="T32" s="160"/>
      <c r="U32" s="160"/>
      <c r="V32" s="160"/>
      <c r="W32" s="160"/>
      <c r="X32" s="160"/>
      <c r="Y32" s="151"/>
      <c r="Z32" s="151"/>
      <c r="AA32" s="151"/>
      <c r="AB32" s="151"/>
      <c r="AC32" s="151"/>
      <c r="AD32" s="151"/>
      <c r="AE32" s="151"/>
      <c r="AF32" s="151"/>
      <c r="AG32" s="151" t="s">
        <v>192</v>
      </c>
      <c r="AH32" s="151">
        <v>0</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5">
      <c r="A33" s="158"/>
      <c r="B33" s="159"/>
      <c r="C33" s="188" t="s">
        <v>1513</v>
      </c>
      <c r="D33" s="164"/>
      <c r="E33" s="165">
        <v>2.0499999999999998</v>
      </c>
      <c r="F33" s="160"/>
      <c r="G33" s="160"/>
      <c r="H33" s="160"/>
      <c r="I33" s="160"/>
      <c r="J33" s="160"/>
      <c r="K33" s="160"/>
      <c r="L33" s="160"/>
      <c r="M33" s="160"/>
      <c r="N33" s="160"/>
      <c r="O33" s="160"/>
      <c r="P33" s="160"/>
      <c r="Q33" s="160"/>
      <c r="R33" s="160"/>
      <c r="S33" s="160"/>
      <c r="T33" s="160"/>
      <c r="U33" s="160"/>
      <c r="V33" s="160"/>
      <c r="W33" s="160"/>
      <c r="X33" s="160"/>
      <c r="Y33" s="151"/>
      <c r="Z33" s="151"/>
      <c r="AA33" s="151"/>
      <c r="AB33" s="151"/>
      <c r="AC33" s="151"/>
      <c r="AD33" s="151"/>
      <c r="AE33" s="151"/>
      <c r="AF33" s="151"/>
      <c r="AG33" s="151" t="s">
        <v>192</v>
      </c>
      <c r="AH33" s="151">
        <v>0</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1505</v>
      </c>
      <c r="D34" s="164"/>
      <c r="E34" s="165">
        <v>4.17</v>
      </c>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1514</v>
      </c>
      <c r="D35" s="164"/>
      <c r="E35" s="165">
        <v>6.45</v>
      </c>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204</v>
      </c>
      <c r="D36" s="164"/>
      <c r="E36" s="165"/>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1515</v>
      </c>
      <c r="D37" s="164"/>
      <c r="E37" s="165">
        <v>1.08</v>
      </c>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1516</v>
      </c>
      <c r="D38" s="164"/>
      <c r="E38" s="165">
        <v>2.4249999999999998</v>
      </c>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1517</v>
      </c>
      <c r="D39" s="164"/>
      <c r="E39" s="165">
        <v>0.6</v>
      </c>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204</v>
      </c>
      <c r="D40" s="164"/>
      <c r="E40" s="165"/>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1518</v>
      </c>
      <c r="D41" s="164"/>
      <c r="E41" s="165">
        <v>3.75</v>
      </c>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1519</v>
      </c>
      <c r="D42" s="164"/>
      <c r="E42" s="165">
        <v>1.7</v>
      </c>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1043</v>
      </c>
      <c r="D43" s="164"/>
      <c r="E43" s="165">
        <v>1.75</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1520</v>
      </c>
      <c r="D44" s="164"/>
      <c r="E44" s="165">
        <v>1.8</v>
      </c>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77">
        <v>4</v>
      </c>
      <c r="B45" s="178" t="s">
        <v>374</v>
      </c>
      <c r="C45" s="187" t="s">
        <v>1040</v>
      </c>
      <c r="D45" s="179" t="s">
        <v>360</v>
      </c>
      <c r="E45" s="180">
        <v>28.77</v>
      </c>
      <c r="F45" s="181">
        <v>780</v>
      </c>
      <c r="G45" s="182">
        <f>ROUND(E45*F45,2)</f>
        <v>22440.6</v>
      </c>
      <c r="H45" s="181"/>
      <c r="I45" s="182">
        <f>ROUND(E45*H45,2)</f>
        <v>0</v>
      </c>
      <c r="J45" s="181"/>
      <c r="K45" s="182">
        <f>ROUND(E45*J45,2)</f>
        <v>0</v>
      </c>
      <c r="L45" s="182">
        <v>21</v>
      </c>
      <c r="M45" s="182">
        <f>G45*(1+L45/100)</f>
        <v>27153.125999999997</v>
      </c>
      <c r="N45" s="182">
        <v>0</v>
      </c>
      <c r="O45" s="182">
        <f>ROUND(E45*N45,2)</f>
        <v>0</v>
      </c>
      <c r="P45" s="182">
        <v>0.02</v>
      </c>
      <c r="Q45" s="182">
        <f>ROUND(E45*P45,2)</f>
        <v>0.57999999999999996</v>
      </c>
      <c r="R45" s="182"/>
      <c r="S45" s="182" t="s">
        <v>277</v>
      </c>
      <c r="T45" s="183" t="s">
        <v>186</v>
      </c>
      <c r="U45" s="160">
        <v>0</v>
      </c>
      <c r="V45" s="160">
        <f>ROUND(E45*U45,2)</f>
        <v>0</v>
      </c>
      <c r="W45" s="160"/>
      <c r="X45" s="160" t="s">
        <v>239</v>
      </c>
      <c r="Y45" s="151"/>
      <c r="Z45" s="151"/>
      <c r="AA45" s="151"/>
      <c r="AB45" s="151"/>
      <c r="AC45" s="151"/>
      <c r="AD45" s="151"/>
      <c r="AE45" s="151"/>
      <c r="AF45" s="151"/>
      <c r="AG45" s="151" t="s">
        <v>240</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ht="31.2" outlineLevel="1" x14ac:dyDescent="0.25">
      <c r="A46" s="158"/>
      <c r="B46" s="159"/>
      <c r="C46" s="260" t="s">
        <v>361</v>
      </c>
      <c r="D46" s="261"/>
      <c r="E46" s="261"/>
      <c r="F46" s="261"/>
      <c r="G46" s="261"/>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190</v>
      </c>
      <c r="AH46" s="151"/>
      <c r="AI46" s="151"/>
      <c r="AJ46" s="151"/>
      <c r="AK46" s="151"/>
      <c r="AL46" s="151"/>
      <c r="AM46" s="151"/>
      <c r="AN46" s="151"/>
      <c r="AO46" s="151"/>
      <c r="AP46" s="151"/>
      <c r="AQ46" s="151"/>
      <c r="AR46" s="151"/>
      <c r="AS46" s="151"/>
      <c r="AT46" s="151"/>
      <c r="AU46" s="151"/>
      <c r="AV46" s="151"/>
      <c r="AW46" s="151"/>
      <c r="AX46" s="151"/>
      <c r="AY46" s="151"/>
      <c r="AZ46" s="151"/>
      <c r="BA46" s="184" t="str">
        <f>C46</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46" s="151"/>
      <c r="BC46" s="151"/>
      <c r="BD46" s="151"/>
      <c r="BE46" s="151"/>
      <c r="BF46" s="151"/>
      <c r="BG46" s="151"/>
      <c r="BH46" s="151"/>
    </row>
    <row r="47" spans="1:60" outlineLevel="1" x14ac:dyDescent="0.25">
      <c r="A47" s="158"/>
      <c r="B47" s="159"/>
      <c r="C47" s="188" t="s">
        <v>1501</v>
      </c>
      <c r="D47" s="164"/>
      <c r="E47" s="165"/>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1521</v>
      </c>
      <c r="D48" s="164"/>
      <c r="E48" s="165">
        <v>4.92</v>
      </c>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1522</v>
      </c>
      <c r="D49" s="164"/>
      <c r="E49" s="165">
        <v>1.32</v>
      </c>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204</v>
      </c>
      <c r="D50" s="164"/>
      <c r="E50" s="165"/>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58"/>
      <c r="B51" s="159"/>
      <c r="C51" s="188" t="s">
        <v>1523</v>
      </c>
      <c r="D51" s="164"/>
      <c r="E51" s="165">
        <v>5.75</v>
      </c>
      <c r="F51" s="160"/>
      <c r="G51" s="160"/>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192</v>
      </c>
      <c r="AH51" s="151">
        <v>0</v>
      </c>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204</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1524</v>
      </c>
      <c r="D53" s="164"/>
      <c r="E53" s="165">
        <v>9.75</v>
      </c>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1525</v>
      </c>
      <c r="D54" s="164"/>
      <c r="E54" s="165">
        <v>4.78</v>
      </c>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204</v>
      </c>
      <c r="D55" s="164"/>
      <c r="E55" s="165"/>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88" t="s">
        <v>1526</v>
      </c>
      <c r="D56" s="164"/>
      <c r="E56" s="165">
        <v>2.25</v>
      </c>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77">
        <v>5</v>
      </c>
      <c r="B57" s="178" t="s">
        <v>382</v>
      </c>
      <c r="C57" s="187" t="s">
        <v>1527</v>
      </c>
      <c r="D57" s="179" t="s">
        <v>237</v>
      </c>
      <c r="E57" s="180">
        <v>5.8</v>
      </c>
      <c r="F57" s="181">
        <v>1920</v>
      </c>
      <c r="G57" s="182">
        <f>ROUND(E57*F57,2)</f>
        <v>11136</v>
      </c>
      <c r="H57" s="181"/>
      <c r="I57" s="182">
        <f>ROUND(E57*H57,2)</f>
        <v>0</v>
      </c>
      <c r="J57" s="181"/>
      <c r="K57" s="182">
        <f>ROUND(E57*J57,2)</f>
        <v>0</v>
      </c>
      <c r="L57" s="182">
        <v>21</v>
      </c>
      <c r="M57" s="182">
        <f>G57*(1+L57/100)</f>
        <v>13474.56</v>
      </c>
      <c r="N57" s="182">
        <v>0.05</v>
      </c>
      <c r="O57" s="182">
        <f>ROUND(E57*N57,2)</f>
        <v>0.28999999999999998</v>
      </c>
      <c r="P57" s="182">
        <v>0</v>
      </c>
      <c r="Q57" s="182">
        <f>ROUND(E57*P57,2)</f>
        <v>0</v>
      </c>
      <c r="R57" s="182"/>
      <c r="S57" s="182" t="s">
        <v>277</v>
      </c>
      <c r="T57" s="183" t="s">
        <v>186</v>
      </c>
      <c r="U57" s="160">
        <v>0</v>
      </c>
      <c r="V57" s="160">
        <f>ROUND(E57*U57,2)</f>
        <v>0</v>
      </c>
      <c r="W57" s="160"/>
      <c r="X57" s="160" t="s">
        <v>239</v>
      </c>
      <c r="Y57" s="151"/>
      <c r="Z57" s="151"/>
      <c r="AA57" s="151"/>
      <c r="AB57" s="151"/>
      <c r="AC57" s="151"/>
      <c r="AD57" s="151"/>
      <c r="AE57" s="151"/>
      <c r="AF57" s="151"/>
      <c r="AG57" s="151" t="s">
        <v>240</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ht="21" outlineLevel="1" x14ac:dyDescent="0.25">
      <c r="A58" s="158"/>
      <c r="B58" s="159"/>
      <c r="C58" s="260" t="s">
        <v>1528</v>
      </c>
      <c r="D58" s="261"/>
      <c r="E58" s="261"/>
      <c r="F58" s="261"/>
      <c r="G58" s="261"/>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190</v>
      </c>
      <c r="AH58" s="151"/>
      <c r="AI58" s="151"/>
      <c r="AJ58" s="151"/>
      <c r="AK58" s="151"/>
      <c r="AL58" s="151"/>
      <c r="AM58" s="151"/>
      <c r="AN58" s="151"/>
      <c r="AO58" s="151"/>
      <c r="AP58" s="151"/>
      <c r="AQ58" s="151"/>
      <c r="AR58" s="151"/>
      <c r="AS58" s="151"/>
      <c r="AT58" s="151"/>
      <c r="AU58" s="151"/>
      <c r="AV58" s="151"/>
      <c r="AW58" s="151"/>
      <c r="AX58" s="151"/>
      <c r="AY58" s="151"/>
      <c r="AZ58" s="151"/>
      <c r="BA58" s="184" t="str">
        <f>C58</f>
        <v>NÁVRH: VYČIŠTĚNÍ, LOKÁLNÍ STABILIZACE ZDIVA, NOVÝ PARAPET Z DRUHOTNĚ POUŽITÝCH CIHEL OSTŘE PÁLENÝCH, KLADENÝCH NA PLOCHO DO VÁPENNÉHO MALTOVÉHO LOŽE.</v>
      </c>
      <c r="BB58" s="151"/>
      <c r="BC58" s="151"/>
      <c r="BD58" s="151"/>
      <c r="BE58" s="151"/>
      <c r="BF58" s="151"/>
      <c r="BG58" s="151"/>
      <c r="BH58" s="151"/>
    </row>
    <row r="59" spans="1:60" outlineLevel="1" x14ac:dyDescent="0.25">
      <c r="A59" s="158"/>
      <c r="B59" s="159"/>
      <c r="C59" s="188" t="s">
        <v>1501</v>
      </c>
      <c r="D59" s="164"/>
      <c r="E59" s="165"/>
      <c r="F59" s="160"/>
      <c r="G59" s="160"/>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192</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188" t="s">
        <v>1529</v>
      </c>
      <c r="D60" s="164"/>
      <c r="E60" s="165">
        <v>5.8</v>
      </c>
      <c r="F60" s="160"/>
      <c r="G60" s="16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192</v>
      </c>
      <c r="AH60" s="151">
        <v>0</v>
      </c>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x14ac:dyDescent="0.25">
      <c r="A61" s="167" t="s">
        <v>181</v>
      </c>
      <c r="B61" s="168" t="s">
        <v>116</v>
      </c>
      <c r="C61" s="186" t="s">
        <v>117</v>
      </c>
      <c r="D61" s="169"/>
      <c r="E61" s="170"/>
      <c r="F61" s="171"/>
      <c r="G61" s="171">
        <f>SUMIF(AG62:AG64,"&lt;&gt;NOR",G62:G64)</f>
        <v>21840</v>
      </c>
      <c r="H61" s="171"/>
      <c r="I61" s="171">
        <f>SUM(I62:I64)</f>
        <v>0</v>
      </c>
      <c r="J61" s="171"/>
      <c r="K61" s="171">
        <f>SUM(K62:K64)</f>
        <v>0</v>
      </c>
      <c r="L61" s="171"/>
      <c r="M61" s="171">
        <f>SUM(M62:M64)</f>
        <v>26426.399999999998</v>
      </c>
      <c r="N61" s="171"/>
      <c r="O61" s="171">
        <f>SUM(O62:O64)</f>
        <v>0.1</v>
      </c>
      <c r="P61" s="171"/>
      <c r="Q61" s="171">
        <f>SUM(Q62:Q64)</f>
        <v>0</v>
      </c>
      <c r="R61" s="171"/>
      <c r="S61" s="171"/>
      <c r="T61" s="172"/>
      <c r="U61" s="166"/>
      <c r="V61" s="166">
        <f>SUM(V62:V64)</f>
        <v>0</v>
      </c>
      <c r="W61" s="166"/>
      <c r="X61" s="166"/>
      <c r="AG61" t="s">
        <v>182</v>
      </c>
    </row>
    <row r="62" spans="1:60" ht="20.399999999999999" outlineLevel="1" x14ac:dyDescent="0.25">
      <c r="A62" s="177">
        <v>6</v>
      </c>
      <c r="B62" s="178" t="s">
        <v>1530</v>
      </c>
      <c r="C62" s="187" t="s">
        <v>1531</v>
      </c>
      <c r="D62" s="179" t="s">
        <v>237</v>
      </c>
      <c r="E62" s="180">
        <v>5.2</v>
      </c>
      <c r="F62" s="181">
        <v>4200</v>
      </c>
      <c r="G62" s="182">
        <f>ROUND(E62*F62,2)</f>
        <v>21840</v>
      </c>
      <c r="H62" s="181"/>
      <c r="I62" s="182">
        <f>ROUND(E62*H62,2)</f>
        <v>0</v>
      </c>
      <c r="J62" s="181"/>
      <c r="K62" s="182">
        <f>ROUND(E62*J62,2)</f>
        <v>0</v>
      </c>
      <c r="L62" s="182">
        <v>21</v>
      </c>
      <c r="M62" s="182">
        <f>G62*(1+L62/100)</f>
        <v>26426.399999999998</v>
      </c>
      <c r="N62" s="182">
        <v>0.02</v>
      </c>
      <c r="O62" s="182">
        <f>ROUND(E62*N62,2)</f>
        <v>0.1</v>
      </c>
      <c r="P62" s="182">
        <v>0</v>
      </c>
      <c r="Q62" s="182">
        <f>ROUND(E62*P62,2)</f>
        <v>0</v>
      </c>
      <c r="R62" s="182"/>
      <c r="S62" s="182" t="s">
        <v>277</v>
      </c>
      <c r="T62" s="183" t="s">
        <v>186</v>
      </c>
      <c r="U62" s="160">
        <v>0</v>
      </c>
      <c r="V62" s="160">
        <f>ROUND(E62*U62,2)</f>
        <v>0</v>
      </c>
      <c r="W62" s="160"/>
      <c r="X62" s="160" t="s">
        <v>239</v>
      </c>
      <c r="Y62" s="151"/>
      <c r="Z62" s="151"/>
      <c r="AA62" s="151"/>
      <c r="AB62" s="151"/>
      <c r="AC62" s="151"/>
      <c r="AD62" s="151"/>
      <c r="AE62" s="151"/>
      <c r="AF62" s="151"/>
      <c r="AG62" s="151" t="s">
        <v>240</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1501</v>
      </c>
      <c r="D63" s="164"/>
      <c r="E63" s="165"/>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188" t="s">
        <v>1532</v>
      </c>
      <c r="D64" s="164"/>
      <c r="E64" s="165">
        <v>5.2</v>
      </c>
      <c r="F64" s="160"/>
      <c r="G64" s="160"/>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192</v>
      </c>
      <c r="AH64" s="151">
        <v>0</v>
      </c>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x14ac:dyDescent="0.25">
      <c r="A65" s="167" t="s">
        <v>181</v>
      </c>
      <c r="B65" s="168" t="s">
        <v>118</v>
      </c>
      <c r="C65" s="186" t="s">
        <v>119</v>
      </c>
      <c r="D65" s="169"/>
      <c r="E65" s="170"/>
      <c r="F65" s="171"/>
      <c r="G65" s="171">
        <f>SUMIF(AG66:AG227,"&lt;&gt;NOR",G66:G227)</f>
        <v>586920.95999999996</v>
      </c>
      <c r="H65" s="171"/>
      <c r="I65" s="171">
        <f>SUM(I66:I227)</f>
        <v>0</v>
      </c>
      <c r="J65" s="171"/>
      <c r="K65" s="171">
        <f>SUM(K66:K227)</f>
        <v>0</v>
      </c>
      <c r="L65" s="171"/>
      <c r="M65" s="171">
        <f>SUM(M66:M227)</f>
        <v>710174.36159999995</v>
      </c>
      <c r="N65" s="171"/>
      <c r="O65" s="171">
        <f>SUM(O66:O227)</f>
        <v>66.92</v>
      </c>
      <c r="P65" s="171"/>
      <c r="Q65" s="171">
        <f>SUM(Q66:Q227)</f>
        <v>0</v>
      </c>
      <c r="R65" s="171"/>
      <c r="S65" s="171"/>
      <c r="T65" s="172"/>
      <c r="U65" s="166"/>
      <c r="V65" s="166">
        <f>SUM(V66:V227)</f>
        <v>6.09</v>
      </c>
      <c r="W65" s="166"/>
      <c r="X65" s="166"/>
      <c r="AG65" t="s">
        <v>182</v>
      </c>
    </row>
    <row r="66" spans="1:60" outlineLevel="1" x14ac:dyDescent="0.25">
      <c r="A66" s="177">
        <v>7</v>
      </c>
      <c r="B66" s="178" t="s">
        <v>1072</v>
      </c>
      <c r="C66" s="187" t="s">
        <v>1073</v>
      </c>
      <c r="D66" s="179" t="s">
        <v>255</v>
      </c>
      <c r="E66" s="180">
        <v>17</v>
      </c>
      <c r="F66" s="181">
        <v>840</v>
      </c>
      <c r="G66" s="182">
        <f>ROUND(E66*F66,2)</f>
        <v>14280</v>
      </c>
      <c r="H66" s="181"/>
      <c r="I66" s="182">
        <f>ROUND(E66*H66,2)</f>
        <v>0</v>
      </c>
      <c r="J66" s="181"/>
      <c r="K66" s="182">
        <f>ROUND(E66*J66,2)</f>
        <v>0</v>
      </c>
      <c r="L66" s="182">
        <v>21</v>
      </c>
      <c r="M66" s="182">
        <f>G66*(1+L66/100)</f>
        <v>17278.8</v>
      </c>
      <c r="N66" s="182">
        <v>1.278E-2</v>
      </c>
      <c r="O66" s="182">
        <f>ROUND(E66*N66,2)</f>
        <v>0.22</v>
      </c>
      <c r="P66" s="182">
        <v>0</v>
      </c>
      <c r="Q66" s="182">
        <f>ROUND(E66*P66,2)</f>
        <v>0</v>
      </c>
      <c r="R66" s="182" t="s">
        <v>256</v>
      </c>
      <c r="S66" s="182" t="s">
        <v>185</v>
      </c>
      <c r="T66" s="183" t="s">
        <v>185</v>
      </c>
      <c r="U66" s="160">
        <v>0.35813</v>
      </c>
      <c r="V66" s="160">
        <f>ROUND(E66*U66,2)</f>
        <v>6.09</v>
      </c>
      <c r="W66" s="160"/>
      <c r="X66" s="160" t="s">
        <v>239</v>
      </c>
      <c r="Y66" s="151"/>
      <c r="Z66" s="151"/>
      <c r="AA66" s="151"/>
      <c r="AB66" s="151"/>
      <c r="AC66" s="151"/>
      <c r="AD66" s="151"/>
      <c r="AE66" s="151"/>
      <c r="AF66" s="151"/>
      <c r="AG66" s="151" t="s">
        <v>282</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269" t="s">
        <v>1074</v>
      </c>
      <c r="D67" s="270"/>
      <c r="E67" s="270"/>
      <c r="F67" s="270"/>
      <c r="G67" s="270"/>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251</v>
      </c>
      <c r="AH67" s="151"/>
      <c r="AI67" s="151"/>
      <c r="AJ67" s="151"/>
      <c r="AK67" s="151"/>
      <c r="AL67" s="151"/>
      <c r="AM67" s="151"/>
      <c r="AN67" s="151"/>
      <c r="AO67" s="151"/>
      <c r="AP67" s="151"/>
      <c r="AQ67" s="151"/>
      <c r="AR67" s="151"/>
      <c r="AS67" s="151"/>
      <c r="AT67" s="151"/>
      <c r="AU67" s="151"/>
      <c r="AV67" s="151"/>
      <c r="AW67" s="151"/>
      <c r="AX67" s="151"/>
      <c r="AY67" s="151"/>
      <c r="AZ67" s="151"/>
      <c r="BA67" s="184" t="str">
        <f>C67</f>
        <v>jakoukoliv maltou, z pomocného pracovního lešení o výšce podlahy do 1900 mm a pro zatížení do 1,5 kPa,</v>
      </c>
      <c r="BB67" s="151"/>
      <c r="BC67" s="151"/>
      <c r="BD67" s="151"/>
      <c r="BE67" s="151"/>
      <c r="BF67" s="151"/>
      <c r="BG67" s="151"/>
      <c r="BH67" s="151"/>
    </row>
    <row r="68" spans="1:60" outlineLevel="1" x14ac:dyDescent="0.25">
      <c r="A68" s="158"/>
      <c r="B68" s="159"/>
      <c r="C68" s="188" t="s">
        <v>1501</v>
      </c>
      <c r="D68" s="164"/>
      <c r="E68" s="165"/>
      <c r="F68" s="160"/>
      <c r="G68" s="16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192</v>
      </c>
      <c r="AH68" s="151">
        <v>0</v>
      </c>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1533</v>
      </c>
      <c r="D69" s="164"/>
      <c r="E69" s="165">
        <v>7</v>
      </c>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188" t="s">
        <v>1534</v>
      </c>
      <c r="D70" s="164"/>
      <c r="E70" s="165">
        <v>2</v>
      </c>
      <c r="F70" s="160"/>
      <c r="G70" s="160"/>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192</v>
      </c>
      <c r="AH70" s="151">
        <v>0</v>
      </c>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1535</v>
      </c>
      <c r="D71" s="164"/>
      <c r="E71" s="165">
        <v>4</v>
      </c>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5">
      <c r="A72" s="158"/>
      <c r="B72" s="159"/>
      <c r="C72" s="188" t="s">
        <v>1536</v>
      </c>
      <c r="D72" s="164"/>
      <c r="E72" s="165">
        <v>4</v>
      </c>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ht="20.399999999999999" outlineLevel="1" x14ac:dyDescent="0.25">
      <c r="A73" s="177">
        <v>8</v>
      </c>
      <c r="B73" s="178" t="s">
        <v>431</v>
      </c>
      <c r="C73" s="187" t="s">
        <v>432</v>
      </c>
      <c r="D73" s="179" t="s">
        <v>237</v>
      </c>
      <c r="E73" s="180">
        <v>62.05</v>
      </c>
      <c r="F73" s="181">
        <v>960</v>
      </c>
      <c r="G73" s="182">
        <f>ROUND(E73*F73,2)</f>
        <v>59568</v>
      </c>
      <c r="H73" s="181"/>
      <c r="I73" s="182">
        <f>ROUND(E73*H73,2)</f>
        <v>0</v>
      </c>
      <c r="J73" s="181"/>
      <c r="K73" s="182">
        <f>ROUND(E73*J73,2)</f>
        <v>0</v>
      </c>
      <c r="L73" s="182">
        <v>21</v>
      </c>
      <c r="M73" s="182">
        <f>G73*(1+L73/100)</f>
        <v>72077.279999999999</v>
      </c>
      <c r="N73" s="182">
        <v>2E-3</v>
      </c>
      <c r="O73" s="182">
        <f>ROUND(E73*N73,2)</f>
        <v>0.12</v>
      </c>
      <c r="P73" s="182">
        <v>0</v>
      </c>
      <c r="Q73" s="182">
        <f>ROUND(E73*P73,2)</f>
        <v>0</v>
      </c>
      <c r="R73" s="182"/>
      <c r="S73" s="182" t="s">
        <v>277</v>
      </c>
      <c r="T73" s="183" t="s">
        <v>186</v>
      </c>
      <c r="U73" s="160">
        <v>0</v>
      </c>
      <c r="V73" s="160">
        <f>ROUND(E73*U73,2)</f>
        <v>0</v>
      </c>
      <c r="W73" s="160"/>
      <c r="X73" s="160" t="s">
        <v>239</v>
      </c>
      <c r="Y73" s="151"/>
      <c r="Z73" s="151"/>
      <c r="AA73" s="151"/>
      <c r="AB73" s="151"/>
      <c r="AC73" s="151"/>
      <c r="AD73" s="151"/>
      <c r="AE73" s="151"/>
      <c r="AF73" s="151"/>
      <c r="AG73" s="151" t="s">
        <v>240</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1501</v>
      </c>
      <c r="D74" s="164"/>
      <c r="E74" s="165"/>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439</v>
      </c>
      <c r="D75" s="164"/>
      <c r="E75" s="165"/>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440</v>
      </c>
      <c r="D76" s="164"/>
      <c r="E76" s="165"/>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58"/>
      <c r="B77" s="159"/>
      <c r="C77" s="188" t="s">
        <v>204</v>
      </c>
      <c r="D77" s="164"/>
      <c r="E77" s="165"/>
      <c r="F77" s="160"/>
      <c r="G77" s="160"/>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192</v>
      </c>
      <c r="AH77" s="151">
        <v>0</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188" t="s">
        <v>1537</v>
      </c>
      <c r="D78" s="164"/>
      <c r="E78" s="165"/>
      <c r="F78" s="160"/>
      <c r="G78" s="160"/>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192</v>
      </c>
      <c r="AH78" s="151">
        <v>0</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188" t="s">
        <v>442</v>
      </c>
      <c r="D79" s="164"/>
      <c r="E79" s="165"/>
      <c r="F79" s="160"/>
      <c r="G79" s="160"/>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192</v>
      </c>
      <c r="AH79" s="151">
        <v>0</v>
      </c>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188" t="s">
        <v>1538</v>
      </c>
      <c r="D80" s="164"/>
      <c r="E80" s="165">
        <v>6.3</v>
      </c>
      <c r="F80" s="160"/>
      <c r="G80" s="160"/>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192</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188" t="s">
        <v>444</v>
      </c>
      <c r="D81" s="164"/>
      <c r="E81" s="165"/>
      <c r="F81" s="160"/>
      <c r="G81" s="160"/>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192</v>
      </c>
      <c r="AH81" s="151">
        <v>0</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188" t="s">
        <v>1539</v>
      </c>
      <c r="D82" s="164"/>
      <c r="E82" s="165">
        <v>10.65</v>
      </c>
      <c r="F82" s="160"/>
      <c r="G82" s="160"/>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192</v>
      </c>
      <c r="AH82" s="151">
        <v>0</v>
      </c>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188" t="s">
        <v>446</v>
      </c>
      <c r="D83" s="164"/>
      <c r="E83" s="165"/>
      <c r="F83" s="160"/>
      <c r="G83" s="160"/>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192</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188" t="s">
        <v>1540</v>
      </c>
      <c r="D84" s="164"/>
      <c r="E84" s="165">
        <v>2.6</v>
      </c>
      <c r="F84" s="160"/>
      <c r="G84" s="160"/>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192</v>
      </c>
      <c r="AH84" s="151">
        <v>0</v>
      </c>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88" t="s">
        <v>448</v>
      </c>
      <c r="D85" s="164"/>
      <c r="E85" s="165"/>
      <c r="F85" s="160"/>
      <c r="G85" s="160"/>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192</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188" t="s">
        <v>1541</v>
      </c>
      <c r="D86" s="164"/>
      <c r="E86" s="165">
        <v>1.65</v>
      </c>
      <c r="F86" s="160"/>
      <c r="G86" s="160"/>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192</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95" t="s">
        <v>400</v>
      </c>
      <c r="D87" s="193"/>
      <c r="E87" s="194">
        <v>21.2</v>
      </c>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1</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1542</v>
      </c>
      <c r="D88" s="164"/>
      <c r="E88" s="165"/>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188" t="s">
        <v>444</v>
      </c>
      <c r="D89" s="164"/>
      <c r="E89" s="165"/>
      <c r="F89" s="160"/>
      <c r="G89" s="160"/>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192</v>
      </c>
      <c r="AH89" s="151">
        <v>0</v>
      </c>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88" t="s">
        <v>1543</v>
      </c>
      <c r="D90" s="164"/>
      <c r="E90" s="165">
        <v>3.8</v>
      </c>
      <c r="F90" s="160"/>
      <c r="G90" s="160"/>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192</v>
      </c>
      <c r="AH90" s="151">
        <v>0</v>
      </c>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446</v>
      </c>
      <c r="D91" s="164"/>
      <c r="E91" s="165"/>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88" t="s">
        <v>1544</v>
      </c>
      <c r="D92" s="164"/>
      <c r="E92" s="165">
        <v>4.4000000000000004</v>
      </c>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0</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88" t="s">
        <v>448</v>
      </c>
      <c r="D93" s="164"/>
      <c r="E93" s="165"/>
      <c r="F93" s="160"/>
      <c r="G93" s="160"/>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192</v>
      </c>
      <c r="AH93" s="151">
        <v>0</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188" t="s">
        <v>1545</v>
      </c>
      <c r="D94" s="164"/>
      <c r="E94" s="165">
        <v>3.55</v>
      </c>
      <c r="F94" s="160"/>
      <c r="G94" s="160"/>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192</v>
      </c>
      <c r="AH94" s="151">
        <v>0</v>
      </c>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195" t="s">
        <v>400</v>
      </c>
      <c r="D95" s="193"/>
      <c r="E95" s="194">
        <v>11.75</v>
      </c>
      <c r="F95" s="160"/>
      <c r="G95" s="16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192</v>
      </c>
      <c r="AH95" s="151">
        <v>1</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1546</v>
      </c>
      <c r="D96" s="164"/>
      <c r="E96" s="165"/>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442</v>
      </c>
      <c r="D97" s="164"/>
      <c r="E97" s="165"/>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188" t="s">
        <v>1090</v>
      </c>
      <c r="D98" s="164"/>
      <c r="E98" s="165">
        <v>0.6</v>
      </c>
      <c r="F98" s="160"/>
      <c r="G98" s="160"/>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192</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188" t="s">
        <v>444</v>
      </c>
      <c r="D99" s="164"/>
      <c r="E99" s="165"/>
      <c r="F99" s="160"/>
      <c r="G99" s="160"/>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192</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188" t="s">
        <v>1547</v>
      </c>
      <c r="D100" s="164"/>
      <c r="E100" s="165">
        <v>0.45</v>
      </c>
      <c r="F100" s="160"/>
      <c r="G100" s="160"/>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192</v>
      </c>
      <c r="AH100" s="151">
        <v>0</v>
      </c>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188" t="s">
        <v>446</v>
      </c>
      <c r="D101" s="164"/>
      <c r="E101" s="165"/>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1548</v>
      </c>
      <c r="D102" s="164"/>
      <c r="E102" s="165">
        <v>0.9</v>
      </c>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448</v>
      </c>
      <c r="D103" s="164"/>
      <c r="E103" s="165"/>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188" t="s">
        <v>1549</v>
      </c>
      <c r="D104" s="164"/>
      <c r="E104" s="165">
        <v>0.4</v>
      </c>
      <c r="F104" s="160"/>
      <c r="G104" s="160"/>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192</v>
      </c>
      <c r="AH104" s="151">
        <v>0</v>
      </c>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95" t="s">
        <v>400</v>
      </c>
      <c r="D105" s="193"/>
      <c r="E105" s="194">
        <v>2.35</v>
      </c>
      <c r="F105" s="160"/>
      <c r="G105" s="16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192</v>
      </c>
      <c r="AH105" s="151">
        <v>1</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88" t="s">
        <v>1550</v>
      </c>
      <c r="D106" s="164"/>
      <c r="E106" s="165"/>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0</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5">
      <c r="A107" s="158"/>
      <c r="B107" s="159"/>
      <c r="C107" s="188" t="s">
        <v>442</v>
      </c>
      <c r="D107" s="164"/>
      <c r="E107" s="165"/>
      <c r="F107" s="160"/>
      <c r="G107" s="160"/>
      <c r="H107" s="160"/>
      <c r="I107" s="160"/>
      <c r="J107" s="160"/>
      <c r="K107" s="160"/>
      <c r="L107" s="160"/>
      <c r="M107" s="160"/>
      <c r="N107" s="160"/>
      <c r="O107" s="160"/>
      <c r="P107" s="160"/>
      <c r="Q107" s="160"/>
      <c r="R107" s="160"/>
      <c r="S107" s="160"/>
      <c r="T107" s="160"/>
      <c r="U107" s="160"/>
      <c r="V107" s="160"/>
      <c r="W107" s="160"/>
      <c r="X107" s="160"/>
      <c r="Y107" s="151"/>
      <c r="Z107" s="151"/>
      <c r="AA107" s="151"/>
      <c r="AB107" s="151"/>
      <c r="AC107" s="151"/>
      <c r="AD107" s="151"/>
      <c r="AE107" s="151"/>
      <c r="AF107" s="151"/>
      <c r="AG107" s="151" t="s">
        <v>192</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5">
      <c r="A108" s="158"/>
      <c r="B108" s="159"/>
      <c r="C108" s="188" t="s">
        <v>1551</v>
      </c>
      <c r="D108" s="164"/>
      <c r="E108" s="165">
        <v>5.5</v>
      </c>
      <c r="F108" s="160"/>
      <c r="G108" s="160"/>
      <c r="H108" s="160"/>
      <c r="I108" s="160"/>
      <c r="J108" s="160"/>
      <c r="K108" s="160"/>
      <c r="L108" s="160"/>
      <c r="M108" s="160"/>
      <c r="N108" s="160"/>
      <c r="O108" s="160"/>
      <c r="P108" s="160"/>
      <c r="Q108" s="160"/>
      <c r="R108" s="160"/>
      <c r="S108" s="160"/>
      <c r="T108" s="160"/>
      <c r="U108" s="160"/>
      <c r="V108" s="160"/>
      <c r="W108" s="160"/>
      <c r="X108" s="160"/>
      <c r="Y108" s="151"/>
      <c r="Z108" s="151"/>
      <c r="AA108" s="151"/>
      <c r="AB108" s="151"/>
      <c r="AC108" s="151"/>
      <c r="AD108" s="151"/>
      <c r="AE108" s="151"/>
      <c r="AF108" s="151"/>
      <c r="AG108" s="151" t="s">
        <v>192</v>
      </c>
      <c r="AH108" s="151">
        <v>0</v>
      </c>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188" t="s">
        <v>444</v>
      </c>
      <c r="D109" s="164"/>
      <c r="E109" s="165"/>
      <c r="F109" s="160"/>
      <c r="G109" s="160"/>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192</v>
      </c>
      <c r="AH109" s="151">
        <v>0</v>
      </c>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188" t="s">
        <v>1552</v>
      </c>
      <c r="D110" s="164"/>
      <c r="E110" s="165">
        <v>5.95</v>
      </c>
      <c r="F110" s="160"/>
      <c r="G110" s="160"/>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192</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88" t="s">
        <v>446</v>
      </c>
      <c r="D111" s="164"/>
      <c r="E111" s="165"/>
      <c r="F111" s="160"/>
      <c r="G111" s="160"/>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192</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58"/>
      <c r="B112" s="159"/>
      <c r="C112" s="188" t="s">
        <v>1553</v>
      </c>
      <c r="D112" s="164"/>
      <c r="E112" s="165">
        <v>5</v>
      </c>
      <c r="F112" s="160"/>
      <c r="G112" s="160"/>
      <c r="H112" s="160"/>
      <c r="I112" s="160"/>
      <c r="J112" s="160"/>
      <c r="K112" s="160"/>
      <c r="L112" s="160"/>
      <c r="M112" s="160"/>
      <c r="N112" s="160"/>
      <c r="O112" s="160"/>
      <c r="P112" s="160"/>
      <c r="Q112" s="160"/>
      <c r="R112" s="160"/>
      <c r="S112" s="160"/>
      <c r="T112" s="160"/>
      <c r="U112" s="160"/>
      <c r="V112" s="160"/>
      <c r="W112" s="160"/>
      <c r="X112" s="160"/>
      <c r="Y112" s="151"/>
      <c r="Z112" s="151"/>
      <c r="AA112" s="151"/>
      <c r="AB112" s="151"/>
      <c r="AC112" s="151"/>
      <c r="AD112" s="151"/>
      <c r="AE112" s="151"/>
      <c r="AF112" s="151"/>
      <c r="AG112" s="151" t="s">
        <v>192</v>
      </c>
      <c r="AH112" s="151">
        <v>0</v>
      </c>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188" t="s">
        <v>448</v>
      </c>
      <c r="D113" s="164"/>
      <c r="E113" s="165"/>
      <c r="F113" s="160"/>
      <c r="G113" s="160"/>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192</v>
      </c>
      <c r="AH113" s="151">
        <v>0</v>
      </c>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188" t="s">
        <v>1554</v>
      </c>
      <c r="D114" s="164"/>
      <c r="E114" s="165">
        <v>3.3</v>
      </c>
      <c r="F114" s="160"/>
      <c r="G114" s="160"/>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192</v>
      </c>
      <c r="AH114" s="151">
        <v>0</v>
      </c>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195" t="s">
        <v>400</v>
      </c>
      <c r="D115" s="193"/>
      <c r="E115" s="194">
        <v>19.75</v>
      </c>
      <c r="F115" s="160"/>
      <c r="G115" s="160"/>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192</v>
      </c>
      <c r="AH115" s="151">
        <v>1</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58"/>
      <c r="B116" s="159"/>
      <c r="C116" s="188" t="s">
        <v>1555</v>
      </c>
      <c r="D116" s="164"/>
      <c r="E116" s="165"/>
      <c r="F116" s="160"/>
      <c r="G116" s="160"/>
      <c r="H116" s="160"/>
      <c r="I116" s="160"/>
      <c r="J116" s="160"/>
      <c r="K116" s="160"/>
      <c r="L116" s="160"/>
      <c r="M116" s="160"/>
      <c r="N116" s="160"/>
      <c r="O116" s="160"/>
      <c r="P116" s="160"/>
      <c r="Q116" s="160"/>
      <c r="R116" s="160"/>
      <c r="S116" s="160"/>
      <c r="T116" s="160"/>
      <c r="U116" s="160"/>
      <c r="V116" s="160"/>
      <c r="W116" s="160"/>
      <c r="X116" s="160"/>
      <c r="Y116" s="151"/>
      <c r="Z116" s="151"/>
      <c r="AA116" s="151"/>
      <c r="AB116" s="151"/>
      <c r="AC116" s="151"/>
      <c r="AD116" s="151"/>
      <c r="AE116" s="151"/>
      <c r="AF116" s="151"/>
      <c r="AG116" s="151" t="s">
        <v>192</v>
      </c>
      <c r="AH116" s="151">
        <v>0</v>
      </c>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188" t="s">
        <v>442</v>
      </c>
      <c r="D117" s="164"/>
      <c r="E117" s="165"/>
      <c r="F117" s="160"/>
      <c r="G117" s="160"/>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192</v>
      </c>
      <c r="AH117" s="151">
        <v>0</v>
      </c>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88" t="s">
        <v>1556</v>
      </c>
      <c r="D118" s="164"/>
      <c r="E118" s="165">
        <v>1.85</v>
      </c>
      <c r="F118" s="160"/>
      <c r="G118" s="160"/>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192</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58"/>
      <c r="B119" s="159"/>
      <c r="C119" s="188" t="s">
        <v>444</v>
      </c>
      <c r="D119" s="164"/>
      <c r="E119" s="165"/>
      <c r="F119" s="160"/>
      <c r="G119" s="160"/>
      <c r="H119" s="160"/>
      <c r="I119" s="160"/>
      <c r="J119" s="160"/>
      <c r="K119" s="160"/>
      <c r="L119" s="160"/>
      <c r="M119" s="160"/>
      <c r="N119" s="160"/>
      <c r="O119" s="160"/>
      <c r="P119" s="160"/>
      <c r="Q119" s="160"/>
      <c r="R119" s="160"/>
      <c r="S119" s="160"/>
      <c r="T119" s="160"/>
      <c r="U119" s="160"/>
      <c r="V119" s="160"/>
      <c r="W119" s="160"/>
      <c r="X119" s="160"/>
      <c r="Y119" s="151"/>
      <c r="Z119" s="151"/>
      <c r="AA119" s="151"/>
      <c r="AB119" s="151"/>
      <c r="AC119" s="151"/>
      <c r="AD119" s="151"/>
      <c r="AE119" s="151"/>
      <c r="AF119" s="151"/>
      <c r="AG119" s="151" t="s">
        <v>192</v>
      </c>
      <c r="AH119" s="151">
        <v>0</v>
      </c>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88" t="s">
        <v>1557</v>
      </c>
      <c r="D120" s="164"/>
      <c r="E120" s="165">
        <v>1.55</v>
      </c>
      <c r="F120" s="160"/>
      <c r="G120" s="160"/>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192</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188" t="s">
        <v>446</v>
      </c>
      <c r="D121" s="164"/>
      <c r="E121" s="165"/>
      <c r="F121" s="160"/>
      <c r="G121" s="160"/>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192</v>
      </c>
      <c r="AH121" s="151">
        <v>0</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5">
      <c r="A122" s="158"/>
      <c r="B122" s="159"/>
      <c r="C122" s="188" t="s">
        <v>452</v>
      </c>
      <c r="D122" s="164"/>
      <c r="E122" s="165">
        <v>0.7</v>
      </c>
      <c r="F122" s="160"/>
      <c r="G122" s="160"/>
      <c r="H122" s="160"/>
      <c r="I122" s="160"/>
      <c r="J122" s="160"/>
      <c r="K122" s="160"/>
      <c r="L122" s="160"/>
      <c r="M122" s="160"/>
      <c r="N122" s="160"/>
      <c r="O122" s="160"/>
      <c r="P122" s="160"/>
      <c r="Q122" s="160"/>
      <c r="R122" s="160"/>
      <c r="S122" s="160"/>
      <c r="T122" s="160"/>
      <c r="U122" s="160"/>
      <c r="V122" s="160"/>
      <c r="W122" s="160"/>
      <c r="X122" s="160"/>
      <c r="Y122" s="151"/>
      <c r="Z122" s="151"/>
      <c r="AA122" s="151"/>
      <c r="AB122" s="151"/>
      <c r="AC122" s="151"/>
      <c r="AD122" s="151"/>
      <c r="AE122" s="151"/>
      <c r="AF122" s="151"/>
      <c r="AG122" s="151" t="s">
        <v>192</v>
      </c>
      <c r="AH122" s="151">
        <v>0</v>
      </c>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5">
      <c r="A123" s="158"/>
      <c r="B123" s="159"/>
      <c r="C123" s="188" t="s">
        <v>448</v>
      </c>
      <c r="D123" s="164"/>
      <c r="E123" s="165"/>
      <c r="F123" s="160"/>
      <c r="G123" s="160"/>
      <c r="H123" s="160"/>
      <c r="I123" s="160"/>
      <c r="J123" s="160"/>
      <c r="K123" s="160"/>
      <c r="L123" s="160"/>
      <c r="M123" s="160"/>
      <c r="N123" s="160"/>
      <c r="O123" s="160"/>
      <c r="P123" s="160"/>
      <c r="Q123" s="160"/>
      <c r="R123" s="160"/>
      <c r="S123" s="160"/>
      <c r="T123" s="160"/>
      <c r="U123" s="160"/>
      <c r="V123" s="160"/>
      <c r="W123" s="160"/>
      <c r="X123" s="160"/>
      <c r="Y123" s="151"/>
      <c r="Z123" s="151"/>
      <c r="AA123" s="151"/>
      <c r="AB123" s="151"/>
      <c r="AC123" s="151"/>
      <c r="AD123" s="151"/>
      <c r="AE123" s="151"/>
      <c r="AF123" s="151"/>
      <c r="AG123" s="151" t="s">
        <v>192</v>
      </c>
      <c r="AH123" s="151">
        <v>0</v>
      </c>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188" t="s">
        <v>1558</v>
      </c>
      <c r="D124" s="164"/>
      <c r="E124" s="165">
        <v>2.9</v>
      </c>
      <c r="F124" s="160"/>
      <c r="G124" s="160"/>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192</v>
      </c>
      <c r="AH124" s="151">
        <v>0</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195" t="s">
        <v>400</v>
      </c>
      <c r="D125" s="193"/>
      <c r="E125" s="194">
        <v>7</v>
      </c>
      <c r="F125" s="160"/>
      <c r="G125" s="160"/>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192</v>
      </c>
      <c r="AH125" s="151">
        <v>1</v>
      </c>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77">
        <v>9</v>
      </c>
      <c r="B126" s="178" t="s">
        <v>460</v>
      </c>
      <c r="C126" s="187" t="s">
        <v>1097</v>
      </c>
      <c r="D126" s="179" t="s">
        <v>237</v>
      </c>
      <c r="E126" s="180">
        <v>2.1</v>
      </c>
      <c r="F126" s="181">
        <v>921.6</v>
      </c>
      <c r="G126" s="182">
        <f>ROUND(E126*F126,2)</f>
        <v>1935.36</v>
      </c>
      <c r="H126" s="181"/>
      <c r="I126" s="182">
        <f>ROUND(E126*H126,2)</f>
        <v>0</v>
      </c>
      <c r="J126" s="181"/>
      <c r="K126" s="182">
        <f>ROUND(E126*J126,2)</f>
        <v>0</v>
      </c>
      <c r="L126" s="182">
        <v>21</v>
      </c>
      <c r="M126" s="182">
        <f>G126*(1+L126/100)</f>
        <v>2341.7855999999997</v>
      </c>
      <c r="N126" s="182">
        <v>0</v>
      </c>
      <c r="O126" s="182">
        <f>ROUND(E126*N126,2)</f>
        <v>0</v>
      </c>
      <c r="P126" s="182">
        <v>0</v>
      </c>
      <c r="Q126" s="182">
        <f>ROUND(E126*P126,2)</f>
        <v>0</v>
      </c>
      <c r="R126" s="182"/>
      <c r="S126" s="182" t="s">
        <v>277</v>
      </c>
      <c r="T126" s="183" t="s">
        <v>186</v>
      </c>
      <c r="U126" s="160">
        <v>0</v>
      </c>
      <c r="V126" s="160">
        <f>ROUND(E126*U126,2)</f>
        <v>0</v>
      </c>
      <c r="W126" s="160"/>
      <c r="X126" s="160" t="s">
        <v>239</v>
      </c>
      <c r="Y126" s="151"/>
      <c r="Z126" s="151"/>
      <c r="AA126" s="151"/>
      <c r="AB126" s="151"/>
      <c r="AC126" s="151"/>
      <c r="AD126" s="151"/>
      <c r="AE126" s="151"/>
      <c r="AF126" s="151"/>
      <c r="AG126" s="151" t="s">
        <v>240</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5">
      <c r="A127" s="158"/>
      <c r="B127" s="159"/>
      <c r="C127" s="188" t="s">
        <v>1501</v>
      </c>
      <c r="D127" s="164"/>
      <c r="E127" s="165"/>
      <c r="F127" s="160"/>
      <c r="G127" s="160"/>
      <c r="H127" s="160"/>
      <c r="I127" s="160"/>
      <c r="J127" s="160"/>
      <c r="K127" s="160"/>
      <c r="L127" s="160"/>
      <c r="M127" s="160"/>
      <c r="N127" s="160"/>
      <c r="O127" s="160"/>
      <c r="P127" s="160"/>
      <c r="Q127" s="160"/>
      <c r="R127" s="160"/>
      <c r="S127" s="160"/>
      <c r="T127" s="160"/>
      <c r="U127" s="160"/>
      <c r="V127" s="160"/>
      <c r="W127" s="160"/>
      <c r="X127" s="160"/>
      <c r="Y127" s="151"/>
      <c r="Z127" s="151"/>
      <c r="AA127" s="151"/>
      <c r="AB127" s="151"/>
      <c r="AC127" s="151"/>
      <c r="AD127" s="151"/>
      <c r="AE127" s="151"/>
      <c r="AF127" s="151"/>
      <c r="AG127" s="151" t="s">
        <v>192</v>
      </c>
      <c r="AH127" s="151">
        <v>0</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188" t="s">
        <v>439</v>
      </c>
      <c r="D128" s="164"/>
      <c r="E128" s="165"/>
      <c r="F128" s="160"/>
      <c r="G128" s="160"/>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192</v>
      </c>
      <c r="AH128" s="151">
        <v>0</v>
      </c>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88" t="s">
        <v>1559</v>
      </c>
      <c r="D129" s="164"/>
      <c r="E129" s="165"/>
      <c r="F129" s="160"/>
      <c r="G129" s="160"/>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192</v>
      </c>
      <c r="AH129" s="151">
        <v>0</v>
      </c>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188" t="s">
        <v>204</v>
      </c>
      <c r="D130" s="164"/>
      <c r="E130" s="165"/>
      <c r="F130" s="160"/>
      <c r="G130" s="160"/>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192</v>
      </c>
      <c r="AH130" s="151">
        <v>0</v>
      </c>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5">
      <c r="A131" s="158"/>
      <c r="B131" s="159"/>
      <c r="C131" s="188" t="s">
        <v>1555</v>
      </c>
      <c r="D131" s="164"/>
      <c r="E131" s="165"/>
      <c r="F131" s="160"/>
      <c r="G131" s="160"/>
      <c r="H131" s="160"/>
      <c r="I131" s="160"/>
      <c r="J131" s="160"/>
      <c r="K131" s="160"/>
      <c r="L131" s="160"/>
      <c r="M131" s="160"/>
      <c r="N131" s="160"/>
      <c r="O131" s="160"/>
      <c r="P131" s="160"/>
      <c r="Q131" s="160"/>
      <c r="R131" s="160"/>
      <c r="S131" s="160"/>
      <c r="T131" s="160"/>
      <c r="U131" s="160"/>
      <c r="V131" s="160"/>
      <c r="W131" s="160"/>
      <c r="X131" s="160"/>
      <c r="Y131" s="151"/>
      <c r="Z131" s="151"/>
      <c r="AA131" s="151"/>
      <c r="AB131" s="151"/>
      <c r="AC131" s="151"/>
      <c r="AD131" s="151"/>
      <c r="AE131" s="151"/>
      <c r="AF131" s="151"/>
      <c r="AG131" s="151" t="s">
        <v>192</v>
      </c>
      <c r="AH131" s="151">
        <v>0</v>
      </c>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58"/>
      <c r="B132" s="159"/>
      <c r="C132" s="188" t="s">
        <v>1560</v>
      </c>
      <c r="D132" s="164"/>
      <c r="E132" s="165">
        <v>0.6</v>
      </c>
      <c r="F132" s="160"/>
      <c r="G132" s="160"/>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192</v>
      </c>
      <c r="AH132" s="151">
        <v>0</v>
      </c>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188" t="s">
        <v>1561</v>
      </c>
      <c r="D133" s="164"/>
      <c r="E133" s="165">
        <v>1.1000000000000001</v>
      </c>
      <c r="F133" s="160"/>
      <c r="G133" s="160"/>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192</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195" t="s">
        <v>400</v>
      </c>
      <c r="D134" s="193"/>
      <c r="E134" s="194">
        <v>1.7</v>
      </c>
      <c r="F134" s="160"/>
      <c r="G134" s="160"/>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192</v>
      </c>
      <c r="AH134" s="151">
        <v>1</v>
      </c>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5">
      <c r="A135" s="158"/>
      <c r="B135" s="159"/>
      <c r="C135" s="188" t="s">
        <v>1546</v>
      </c>
      <c r="D135" s="164"/>
      <c r="E135" s="165"/>
      <c r="F135" s="160"/>
      <c r="G135" s="160"/>
      <c r="H135" s="160"/>
      <c r="I135" s="160"/>
      <c r="J135" s="160"/>
      <c r="K135" s="160"/>
      <c r="L135" s="160"/>
      <c r="M135" s="160"/>
      <c r="N135" s="160"/>
      <c r="O135" s="160"/>
      <c r="P135" s="160"/>
      <c r="Q135" s="160"/>
      <c r="R135" s="160"/>
      <c r="S135" s="160"/>
      <c r="T135" s="160"/>
      <c r="U135" s="160"/>
      <c r="V135" s="160"/>
      <c r="W135" s="160"/>
      <c r="X135" s="160"/>
      <c r="Y135" s="151"/>
      <c r="Z135" s="151"/>
      <c r="AA135" s="151"/>
      <c r="AB135" s="151"/>
      <c r="AC135" s="151"/>
      <c r="AD135" s="151"/>
      <c r="AE135" s="151"/>
      <c r="AF135" s="151"/>
      <c r="AG135" s="151" t="s">
        <v>192</v>
      </c>
      <c r="AH135" s="151">
        <v>0</v>
      </c>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188" t="s">
        <v>1562</v>
      </c>
      <c r="D136" s="164"/>
      <c r="E136" s="165">
        <v>0.4</v>
      </c>
      <c r="F136" s="160"/>
      <c r="G136" s="160"/>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192</v>
      </c>
      <c r="AH136" s="151">
        <v>0</v>
      </c>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195" t="s">
        <v>400</v>
      </c>
      <c r="D137" s="193"/>
      <c r="E137" s="194">
        <v>0.4</v>
      </c>
      <c r="F137" s="160"/>
      <c r="G137" s="160"/>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192</v>
      </c>
      <c r="AH137" s="151">
        <v>1</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ht="20.399999999999999" outlineLevel="1" x14ac:dyDescent="0.25">
      <c r="A138" s="177">
        <v>10</v>
      </c>
      <c r="B138" s="178" t="s">
        <v>466</v>
      </c>
      <c r="C138" s="187" t="s">
        <v>467</v>
      </c>
      <c r="D138" s="179" t="s">
        <v>237</v>
      </c>
      <c r="E138" s="180">
        <v>332.9</v>
      </c>
      <c r="F138" s="181">
        <v>1344</v>
      </c>
      <c r="G138" s="182">
        <f>ROUND(E138*F138,2)</f>
        <v>447417.59999999998</v>
      </c>
      <c r="H138" s="181"/>
      <c r="I138" s="182">
        <f>ROUND(E138*H138,2)</f>
        <v>0</v>
      </c>
      <c r="J138" s="181"/>
      <c r="K138" s="182">
        <f>ROUND(E138*J138,2)</f>
        <v>0</v>
      </c>
      <c r="L138" s="182">
        <v>21</v>
      </c>
      <c r="M138" s="182">
        <f>G138*(1+L138/100)</f>
        <v>541375.29599999997</v>
      </c>
      <c r="N138" s="182">
        <v>0.2</v>
      </c>
      <c r="O138" s="182">
        <f>ROUND(E138*N138,2)</f>
        <v>66.58</v>
      </c>
      <c r="P138" s="182">
        <v>0</v>
      </c>
      <c r="Q138" s="182">
        <f>ROUND(E138*P138,2)</f>
        <v>0</v>
      </c>
      <c r="R138" s="182"/>
      <c r="S138" s="182" t="s">
        <v>277</v>
      </c>
      <c r="T138" s="183" t="s">
        <v>186</v>
      </c>
      <c r="U138" s="160">
        <v>0</v>
      </c>
      <c r="V138" s="160">
        <f>ROUND(E138*U138,2)</f>
        <v>0</v>
      </c>
      <c r="W138" s="160"/>
      <c r="X138" s="160" t="s">
        <v>239</v>
      </c>
      <c r="Y138" s="151"/>
      <c r="Z138" s="151"/>
      <c r="AA138" s="151"/>
      <c r="AB138" s="151"/>
      <c r="AC138" s="151"/>
      <c r="AD138" s="151"/>
      <c r="AE138" s="151"/>
      <c r="AF138" s="151"/>
      <c r="AG138" s="151" t="s">
        <v>282</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5">
      <c r="A139" s="158"/>
      <c r="B139" s="159"/>
      <c r="C139" s="188" t="s">
        <v>1501</v>
      </c>
      <c r="D139" s="164"/>
      <c r="E139" s="165"/>
      <c r="F139" s="160"/>
      <c r="G139" s="160"/>
      <c r="H139" s="160"/>
      <c r="I139" s="160"/>
      <c r="J139" s="160"/>
      <c r="K139" s="160"/>
      <c r="L139" s="160"/>
      <c r="M139" s="160"/>
      <c r="N139" s="160"/>
      <c r="O139" s="160"/>
      <c r="P139" s="160"/>
      <c r="Q139" s="160"/>
      <c r="R139" s="160"/>
      <c r="S139" s="160"/>
      <c r="T139" s="160"/>
      <c r="U139" s="160"/>
      <c r="V139" s="160"/>
      <c r="W139" s="160"/>
      <c r="X139" s="160"/>
      <c r="Y139" s="151"/>
      <c r="Z139" s="151"/>
      <c r="AA139" s="151"/>
      <c r="AB139" s="151"/>
      <c r="AC139" s="151"/>
      <c r="AD139" s="151"/>
      <c r="AE139" s="151"/>
      <c r="AF139" s="151"/>
      <c r="AG139" s="151" t="s">
        <v>192</v>
      </c>
      <c r="AH139" s="151">
        <v>0</v>
      </c>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5">
      <c r="A140" s="158"/>
      <c r="B140" s="159"/>
      <c r="C140" s="188" t="s">
        <v>439</v>
      </c>
      <c r="D140" s="164"/>
      <c r="E140" s="165"/>
      <c r="F140" s="160"/>
      <c r="G140" s="160"/>
      <c r="H140" s="160"/>
      <c r="I140" s="160"/>
      <c r="J140" s="160"/>
      <c r="K140" s="160"/>
      <c r="L140" s="160"/>
      <c r="M140" s="160"/>
      <c r="N140" s="160"/>
      <c r="O140" s="160"/>
      <c r="P140" s="160"/>
      <c r="Q140" s="160"/>
      <c r="R140" s="160"/>
      <c r="S140" s="160"/>
      <c r="T140" s="160"/>
      <c r="U140" s="160"/>
      <c r="V140" s="160"/>
      <c r="W140" s="160"/>
      <c r="X140" s="160"/>
      <c r="Y140" s="151"/>
      <c r="Z140" s="151"/>
      <c r="AA140" s="151"/>
      <c r="AB140" s="151"/>
      <c r="AC140" s="151"/>
      <c r="AD140" s="151"/>
      <c r="AE140" s="151"/>
      <c r="AF140" s="151"/>
      <c r="AG140" s="151" t="s">
        <v>192</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88" t="s">
        <v>204</v>
      </c>
      <c r="D141" s="164"/>
      <c r="E141" s="165"/>
      <c r="F141" s="160"/>
      <c r="G141" s="160"/>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192</v>
      </c>
      <c r="AH141" s="151">
        <v>0</v>
      </c>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188" t="s">
        <v>469</v>
      </c>
      <c r="D142" s="164"/>
      <c r="E142" s="165"/>
      <c r="F142" s="160"/>
      <c r="G142" s="160"/>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192</v>
      </c>
      <c r="AH142" s="151">
        <v>0</v>
      </c>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188" t="s">
        <v>470</v>
      </c>
      <c r="D143" s="164"/>
      <c r="E143" s="165"/>
      <c r="F143" s="160"/>
      <c r="G143" s="160"/>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192</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58"/>
      <c r="B144" s="159"/>
      <c r="C144" s="188" t="s">
        <v>440</v>
      </c>
      <c r="D144" s="164"/>
      <c r="E144" s="165"/>
      <c r="F144" s="160"/>
      <c r="G144" s="160"/>
      <c r="H144" s="160"/>
      <c r="I144" s="160"/>
      <c r="J144" s="160"/>
      <c r="K144" s="160"/>
      <c r="L144" s="160"/>
      <c r="M144" s="160"/>
      <c r="N144" s="160"/>
      <c r="O144" s="160"/>
      <c r="P144" s="160"/>
      <c r="Q144" s="160"/>
      <c r="R144" s="160"/>
      <c r="S144" s="160"/>
      <c r="T144" s="160"/>
      <c r="U144" s="160"/>
      <c r="V144" s="160"/>
      <c r="W144" s="160"/>
      <c r="X144" s="160"/>
      <c r="Y144" s="151"/>
      <c r="Z144" s="151"/>
      <c r="AA144" s="151"/>
      <c r="AB144" s="151"/>
      <c r="AC144" s="151"/>
      <c r="AD144" s="151"/>
      <c r="AE144" s="151"/>
      <c r="AF144" s="151"/>
      <c r="AG144" s="151" t="s">
        <v>192</v>
      </c>
      <c r="AH144" s="151">
        <v>0</v>
      </c>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188" t="s">
        <v>204</v>
      </c>
      <c r="D145" s="164"/>
      <c r="E145" s="165"/>
      <c r="F145" s="160"/>
      <c r="G145" s="160"/>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192</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5">
      <c r="A146" s="158"/>
      <c r="B146" s="159"/>
      <c r="C146" s="188" t="s">
        <v>1537</v>
      </c>
      <c r="D146" s="164"/>
      <c r="E146" s="165"/>
      <c r="F146" s="160"/>
      <c r="G146" s="160"/>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192</v>
      </c>
      <c r="AH146" s="151">
        <v>0</v>
      </c>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188" t="s">
        <v>442</v>
      </c>
      <c r="D147" s="164"/>
      <c r="E147" s="165"/>
      <c r="F147" s="160"/>
      <c r="G147" s="160"/>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192</v>
      </c>
      <c r="AH147" s="151">
        <v>0</v>
      </c>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5">
      <c r="A148" s="158"/>
      <c r="B148" s="159"/>
      <c r="C148" s="188" t="s">
        <v>1563</v>
      </c>
      <c r="D148" s="164"/>
      <c r="E148" s="165">
        <v>14.6</v>
      </c>
      <c r="F148" s="160"/>
      <c r="G148" s="160"/>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192</v>
      </c>
      <c r="AH148" s="151">
        <v>0</v>
      </c>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5">
      <c r="A149" s="158"/>
      <c r="B149" s="159"/>
      <c r="C149" s="188" t="s">
        <v>1564</v>
      </c>
      <c r="D149" s="164"/>
      <c r="E149" s="165">
        <v>3.1</v>
      </c>
      <c r="F149" s="160"/>
      <c r="G149" s="160"/>
      <c r="H149" s="160"/>
      <c r="I149" s="160"/>
      <c r="J149" s="160"/>
      <c r="K149" s="160"/>
      <c r="L149" s="160"/>
      <c r="M149" s="160"/>
      <c r="N149" s="160"/>
      <c r="O149" s="160"/>
      <c r="P149" s="160"/>
      <c r="Q149" s="160"/>
      <c r="R149" s="160"/>
      <c r="S149" s="160"/>
      <c r="T149" s="160"/>
      <c r="U149" s="160"/>
      <c r="V149" s="160"/>
      <c r="W149" s="160"/>
      <c r="X149" s="160"/>
      <c r="Y149" s="151"/>
      <c r="Z149" s="151"/>
      <c r="AA149" s="151"/>
      <c r="AB149" s="151"/>
      <c r="AC149" s="151"/>
      <c r="AD149" s="151"/>
      <c r="AE149" s="151"/>
      <c r="AF149" s="151"/>
      <c r="AG149" s="151" t="s">
        <v>192</v>
      </c>
      <c r="AH149" s="151">
        <v>0</v>
      </c>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5">
      <c r="A150" s="158"/>
      <c r="B150" s="159"/>
      <c r="C150" s="188" t="s">
        <v>1538</v>
      </c>
      <c r="D150" s="164"/>
      <c r="E150" s="165">
        <v>6.3</v>
      </c>
      <c r="F150" s="160"/>
      <c r="G150" s="160"/>
      <c r="H150" s="160"/>
      <c r="I150" s="160"/>
      <c r="J150" s="160"/>
      <c r="K150" s="160"/>
      <c r="L150" s="160"/>
      <c r="M150" s="160"/>
      <c r="N150" s="160"/>
      <c r="O150" s="160"/>
      <c r="P150" s="160"/>
      <c r="Q150" s="160"/>
      <c r="R150" s="160"/>
      <c r="S150" s="160"/>
      <c r="T150" s="160"/>
      <c r="U150" s="160"/>
      <c r="V150" s="160"/>
      <c r="W150" s="160"/>
      <c r="X150" s="160"/>
      <c r="Y150" s="151"/>
      <c r="Z150" s="151"/>
      <c r="AA150" s="151"/>
      <c r="AB150" s="151"/>
      <c r="AC150" s="151"/>
      <c r="AD150" s="151"/>
      <c r="AE150" s="151"/>
      <c r="AF150" s="151"/>
      <c r="AG150" s="151" t="s">
        <v>192</v>
      </c>
      <c r="AH150" s="151">
        <v>0</v>
      </c>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188" t="s">
        <v>444</v>
      </c>
      <c r="D151" s="164"/>
      <c r="E151" s="165"/>
      <c r="F151" s="160"/>
      <c r="G151" s="160"/>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192</v>
      </c>
      <c r="AH151" s="151">
        <v>0</v>
      </c>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188" t="s">
        <v>1565</v>
      </c>
      <c r="D152" s="164"/>
      <c r="E152" s="165">
        <v>27.6</v>
      </c>
      <c r="F152" s="160"/>
      <c r="G152" s="160"/>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192</v>
      </c>
      <c r="AH152" s="151">
        <v>0</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188" t="s">
        <v>1566</v>
      </c>
      <c r="D153" s="164"/>
      <c r="E153" s="165">
        <v>15.5</v>
      </c>
      <c r="F153" s="160"/>
      <c r="G153" s="160"/>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192</v>
      </c>
      <c r="AH153" s="151">
        <v>0</v>
      </c>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58"/>
      <c r="B154" s="159"/>
      <c r="C154" s="188" t="s">
        <v>1539</v>
      </c>
      <c r="D154" s="164"/>
      <c r="E154" s="165">
        <v>10.65</v>
      </c>
      <c r="F154" s="160"/>
      <c r="G154" s="160"/>
      <c r="H154" s="160"/>
      <c r="I154" s="160"/>
      <c r="J154" s="160"/>
      <c r="K154" s="160"/>
      <c r="L154" s="160"/>
      <c r="M154" s="160"/>
      <c r="N154" s="160"/>
      <c r="O154" s="160"/>
      <c r="P154" s="160"/>
      <c r="Q154" s="160"/>
      <c r="R154" s="160"/>
      <c r="S154" s="160"/>
      <c r="T154" s="160"/>
      <c r="U154" s="160"/>
      <c r="V154" s="160"/>
      <c r="W154" s="160"/>
      <c r="X154" s="160"/>
      <c r="Y154" s="151"/>
      <c r="Z154" s="151"/>
      <c r="AA154" s="151"/>
      <c r="AB154" s="151"/>
      <c r="AC154" s="151"/>
      <c r="AD154" s="151"/>
      <c r="AE154" s="151"/>
      <c r="AF154" s="151"/>
      <c r="AG154" s="151" t="s">
        <v>192</v>
      </c>
      <c r="AH154" s="151">
        <v>0</v>
      </c>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188" t="s">
        <v>446</v>
      </c>
      <c r="D155" s="164"/>
      <c r="E155" s="165"/>
      <c r="F155" s="160"/>
      <c r="G155" s="160"/>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192</v>
      </c>
      <c r="AH155" s="151">
        <v>0</v>
      </c>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188" t="s">
        <v>1567</v>
      </c>
      <c r="D156" s="164"/>
      <c r="E156" s="165">
        <v>18.7</v>
      </c>
      <c r="F156" s="160"/>
      <c r="G156" s="160"/>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192</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188" t="s">
        <v>1540</v>
      </c>
      <c r="D157" s="164"/>
      <c r="E157" s="165">
        <v>2.6</v>
      </c>
      <c r="F157" s="160"/>
      <c r="G157" s="160"/>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192</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5">
      <c r="A158" s="158"/>
      <c r="B158" s="159"/>
      <c r="C158" s="188" t="s">
        <v>448</v>
      </c>
      <c r="D158" s="164"/>
      <c r="E158" s="165"/>
      <c r="F158" s="160"/>
      <c r="G158" s="160"/>
      <c r="H158" s="160"/>
      <c r="I158" s="160"/>
      <c r="J158" s="160"/>
      <c r="K158" s="160"/>
      <c r="L158" s="160"/>
      <c r="M158" s="160"/>
      <c r="N158" s="160"/>
      <c r="O158" s="160"/>
      <c r="P158" s="160"/>
      <c r="Q158" s="160"/>
      <c r="R158" s="160"/>
      <c r="S158" s="160"/>
      <c r="T158" s="160"/>
      <c r="U158" s="160"/>
      <c r="V158" s="160"/>
      <c r="W158" s="160"/>
      <c r="X158" s="160"/>
      <c r="Y158" s="151"/>
      <c r="Z158" s="151"/>
      <c r="AA158" s="151"/>
      <c r="AB158" s="151"/>
      <c r="AC158" s="151"/>
      <c r="AD158" s="151"/>
      <c r="AE158" s="151"/>
      <c r="AF158" s="151"/>
      <c r="AG158" s="151" t="s">
        <v>192</v>
      </c>
      <c r="AH158" s="151">
        <v>0</v>
      </c>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88" t="s">
        <v>1568</v>
      </c>
      <c r="D159" s="164"/>
      <c r="E159" s="165">
        <v>37</v>
      </c>
      <c r="F159" s="160"/>
      <c r="G159" s="160"/>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192</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188" t="s">
        <v>1569</v>
      </c>
      <c r="D160" s="164"/>
      <c r="E160" s="165">
        <v>6.35</v>
      </c>
      <c r="F160" s="160"/>
      <c r="G160" s="160"/>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192</v>
      </c>
      <c r="AH160" s="151">
        <v>0</v>
      </c>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188" t="s">
        <v>1541</v>
      </c>
      <c r="D161" s="164"/>
      <c r="E161" s="165">
        <v>1.65</v>
      </c>
      <c r="F161" s="160"/>
      <c r="G161" s="160"/>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192</v>
      </c>
      <c r="AH161" s="151">
        <v>0</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58"/>
      <c r="B162" s="159"/>
      <c r="C162" s="195" t="s">
        <v>400</v>
      </c>
      <c r="D162" s="193"/>
      <c r="E162" s="194">
        <v>144.05000000000001</v>
      </c>
      <c r="F162" s="160"/>
      <c r="G162" s="160"/>
      <c r="H162" s="160"/>
      <c r="I162" s="160"/>
      <c r="J162" s="160"/>
      <c r="K162" s="160"/>
      <c r="L162" s="160"/>
      <c r="M162" s="160"/>
      <c r="N162" s="160"/>
      <c r="O162" s="160"/>
      <c r="P162" s="160"/>
      <c r="Q162" s="160"/>
      <c r="R162" s="160"/>
      <c r="S162" s="160"/>
      <c r="T162" s="160"/>
      <c r="U162" s="160"/>
      <c r="V162" s="160"/>
      <c r="W162" s="160"/>
      <c r="X162" s="160"/>
      <c r="Y162" s="151"/>
      <c r="Z162" s="151"/>
      <c r="AA162" s="151"/>
      <c r="AB162" s="151"/>
      <c r="AC162" s="151"/>
      <c r="AD162" s="151"/>
      <c r="AE162" s="151"/>
      <c r="AF162" s="151"/>
      <c r="AG162" s="151" t="s">
        <v>192</v>
      </c>
      <c r="AH162" s="151">
        <v>1</v>
      </c>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188" t="s">
        <v>1542</v>
      </c>
      <c r="D163" s="164"/>
      <c r="E163" s="165"/>
      <c r="F163" s="160"/>
      <c r="G163" s="160"/>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192</v>
      </c>
      <c r="AH163" s="151">
        <v>0</v>
      </c>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188" t="s">
        <v>442</v>
      </c>
      <c r="D164" s="164"/>
      <c r="E164" s="165"/>
      <c r="F164" s="160"/>
      <c r="G164" s="160"/>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192</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188" t="s">
        <v>1570</v>
      </c>
      <c r="D165" s="164"/>
      <c r="E165" s="165">
        <v>2.4</v>
      </c>
      <c r="F165" s="160"/>
      <c r="G165" s="160"/>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192</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88" t="s">
        <v>444</v>
      </c>
      <c r="D166" s="164"/>
      <c r="E166" s="165"/>
      <c r="F166" s="160"/>
      <c r="G166" s="160"/>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192</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58"/>
      <c r="B167" s="159"/>
      <c r="C167" s="188" t="s">
        <v>1571</v>
      </c>
      <c r="D167" s="164"/>
      <c r="E167" s="165">
        <v>2.8</v>
      </c>
      <c r="F167" s="160"/>
      <c r="G167" s="160"/>
      <c r="H167" s="160"/>
      <c r="I167" s="160"/>
      <c r="J167" s="160"/>
      <c r="K167" s="160"/>
      <c r="L167" s="160"/>
      <c r="M167" s="160"/>
      <c r="N167" s="160"/>
      <c r="O167" s="160"/>
      <c r="P167" s="160"/>
      <c r="Q167" s="160"/>
      <c r="R167" s="160"/>
      <c r="S167" s="160"/>
      <c r="T167" s="160"/>
      <c r="U167" s="160"/>
      <c r="V167" s="160"/>
      <c r="W167" s="160"/>
      <c r="X167" s="160"/>
      <c r="Y167" s="151"/>
      <c r="Z167" s="151"/>
      <c r="AA167" s="151"/>
      <c r="AB167" s="151"/>
      <c r="AC167" s="151"/>
      <c r="AD167" s="151"/>
      <c r="AE167" s="151"/>
      <c r="AF167" s="151"/>
      <c r="AG167" s="151" t="s">
        <v>192</v>
      </c>
      <c r="AH167" s="151">
        <v>0</v>
      </c>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1543</v>
      </c>
      <c r="D168" s="164"/>
      <c r="E168" s="165">
        <v>3.8</v>
      </c>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188" t="s">
        <v>446</v>
      </c>
      <c r="D169" s="164"/>
      <c r="E169" s="165"/>
      <c r="F169" s="160"/>
      <c r="G169" s="160"/>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192</v>
      </c>
      <c r="AH169" s="151">
        <v>0</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188" t="s">
        <v>1544</v>
      </c>
      <c r="D170" s="164"/>
      <c r="E170" s="165">
        <v>4.4000000000000004</v>
      </c>
      <c r="F170" s="160"/>
      <c r="G170" s="16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192</v>
      </c>
      <c r="AH170" s="151">
        <v>0</v>
      </c>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58"/>
      <c r="B171" s="159"/>
      <c r="C171" s="188" t="s">
        <v>448</v>
      </c>
      <c r="D171" s="164"/>
      <c r="E171" s="165"/>
      <c r="F171" s="160"/>
      <c r="G171" s="160"/>
      <c r="H171" s="160"/>
      <c r="I171" s="160"/>
      <c r="J171" s="160"/>
      <c r="K171" s="160"/>
      <c r="L171" s="160"/>
      <c r="M171" s="160"/>
      <c r="N171" s="160"/>
      <c r="O171" s="160"/>
      <c r="P171" s="160"/>
      <c r="Q171" s="160"/>
      <c r="R171" s="160"/>
      <c r="S171" s="160"/>
      <c r="T171" s="160"/>
      <c r="U171" s="160"/>
      <c r="V171" s="160"/>
      <c r="W171" s="160"/>
      <c r="X171" s="160"/>
      <c r="Y171" s="151"/>
      <c r="Z171" s="151"/>
      <c r="AA171" s="151"/>
      <c r="AB171" s="151"/>
      <c r="AC171" s="151"/>
      <c r="AD171" s="151"/>
      <c r="AE171" s="151"/>
      <c r="AF171" s="151"/>
      <c r="AG171" s="151" t="s">
        <v>192</v>
      </c>
      <c r="AH171" s="151">
        <v>0</v>
      </c>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88" t="s">
        <v>1545</v>
      </c>
      <c r="D172" s="164"/>
      <c r="E172" s="165">
        <v>3.55</v>
      </c>
      <c r="F172" s="160"/>
      <c r="G172" s="16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192</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95" t="s">
        <v>400</v>
      </c>
      <c r="D173" s="193"/>
      <c r="E173" s="194">
        <v>16.95</v>
      </c>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1</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188" t="s">
        <v>1546</v>
      </c>
      <c r="D174" s="164"/>
      <c r="E174" s="165"/>
      <c r="F174" s="160"/>
      <c r="G174" s="160"/>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192</v>
      </c>
      <c r="AH174" s="151">
        <v>0</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58"/>
      <c r="B175" s="159"/>
      <c r="C175" s="188" t="s">
        <v>442</v>
      </c>
      <c r="D175" s="164"/>
      <c r="E175" s="165"/>
      <c r="F175" s="160"/>
      <c r="G175" s="160"/>
      <c r="H175" s="160"/>
      <c r="I175" s="160"/>
      <c r="J175" s="160"/>
      <c r="K175" s="160"/>
      <c r="L175" s="160"/>
      <c r="M175" s="160"/>
      <c r="N175" s="160"/>
      <c r="O175" s="160"/>
      <c r="P175" s="160"/>
      <c r="Q175" s="160"/>
      <c r="R175" s="160"/>
      <c r="S175" s="160"/>
      <c r="T175" s="160"/>
      <c r="U175" s="160"/>
      <c r="V175" s="160"/>
      <c r="W175" s="160"/>
      <c r="X175" s="160"/>
      <c r="Y175" s="151"/>
      <c r="Z175" s="151"/>
      <c r="AA175" s="151"/>
      <c r="AB175" s="151"/>
      <c r="AC175" s="151"/>
      <c r="AD175" s="151"/>
      <c r="AE175" s="151"/>
      <c r="AF175" s="151"/>
      <c r="AG175" s="151" t="s">
        <v>192</v>
      </c>
      <c r="AH175" s="151">
        <v>0</v>
      </c>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188" t="s">
        <v>1572</v>
      </c>
      <c r="D176" s="164"/>
      <c r="E176" s="165">
        <v>7.2</v>
      </c>
      <c r="F176" s="160"/>
      <c r="G176" s="160"/>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192</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88" t="s">
        <v>1090</v>
      </c>
      <c r="D177" s="164"/>
      <c r="E177" s="165">
        <v>0.6</v>
      </c>
      <c r="F177" s="160"/>
      <c r="G177" s="160"/>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192</v>
      </c>
      <c r="AH177" s="151">
        <v>0</v>
      </c>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188" t="s">
        <v>444</v>
      </c>
      <c r="D178" s="164"/>
      <c r="E178" s="165"/>
      <c r="F178" s="160"/>
      <c r="G178" s="160"/>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192</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1" x14ac:dyDescent="0.25">
      <c r="A179" s="158"/>
      <c r="B179" s="159"/>
      <c r="C179" s="188" t="s">
        <v>1573</v>
      </c>
      <c r="D179" s="164"/>
      <c r="E179" s="165">
        <v>5.6</v>
      </c>
      <c r="F179" s="160"/>
      <c r="G179" s="160"/>
      <c r="H179" s="160"/>
      <c r="I179" s="160"/>
      <c r="J179" s="160"/>
      <c r="K179" s="160"/>
      <c r="L179" s="160"/>
      <c r="M179" s="160"/>
      <c r="N179" s="160"/>
      <c r="O179" s="160"/>
      <c r="P179" s="160"/>
      <c r="Q179" s="160"/>
      <c r="R179" s="160"/>
      <c r="S179" s="160"/>
      <c r="T179" s="160"/>
      <c r="U179" s="160"/>
      <c r="V179" s="160"/>
      <c r="W179" s="160"/>
      <c r="X179" s="160"/>
      <c r="Y179" s="151"/>
      <c r="Z179" s="151"/>
      <c r="AA179" s="151"/>
      <c r="AB179" s="151"/>
      <c r="AC179" s="151"/>
      <c r="AD179" s="151"/>
      <c r="AE179" s="151"/>
      <c r="AF179" s="151"/>
      <c r="AG179" s="151" t="s">
        <v>192</v>
      </c>
      <c r="AH179" s="151">
        <v>0</v>
      </c>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outlineLevel="1" x14ac:dyDescent="0.25">
      <c r="A180" s="158"/>
      <c r="B180" s="159"/>
      <c r="C180" s="188" t="s">
        <v>1547</v>
      </c>
      <c r="D180" s="164"/>
      <c r="E180" s="165">
        <v>0.45</v>
      </c>
      <c r="F180" s="160"/>
      <c r="G180" s="160"/>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192</v>
      </c>
      <c r="AH180" s="151">
        <v>0</v>
      </c>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188" t="s">
        <v>446</v>
      </c>
      <c r="D181" s="164"/>
      <c r="E181" s="165"/>
      <c r="F181" s="160"/>
      <c r="G181" s="160"/>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192</v>
      </c>
      <c r="AH181" s="151">
        <v>0</v>
      </c>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5">
      <c r="A182" s="158"/>
      <c r="B182" s="159"/>
      <c r="C182" s="188" t="s">
        <v>477</v>
      </c>
      <c r="D182" s="164"/>
      <c r="E182" s="165">
        <v>3.2</v>
      </c>
      <c r="F182" s="160"/>
      <c r="G182" s="160"/>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192</v>
      </c>
      <c r="AH182" s="151">
        <v>0</v>
      </c>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5">
      <c r="A183" s="158"/>
      <c r="B183" s="159"/>
      <c r="C183" s="188" t="s">
        <v>1548</v>
      </c>
      <c r="D183" s="164"/>
      <c r="E183" s="165">
        <v>0.9</v>
      </c>
      <c r="F183" s="160"/>
      <c r="G183" s="160"/>
      <c r="H183" s="160"/>
      <c r="I183" s="160"/>
      <c r="J183" s="160"/>
      <c r="K183" s="160"/>
      <c r="L183" s="160"/>
      <c r="M183" s="160"/>
      <c r="N183" s="160"/>
      <c r="O183" s="160"/>
      <c r="P183" s="160"/>
      <c r="Q183" s="160"/>
      <c r="R183" s="160"/>
      <c r="S183" s="160"/>
      <c r="T183" s="160"/>
      <c r="U183" s="160"/>
      <c r="V183" s="160"/>
      <c r="W183" s="160"/>
      <c r="X183" s="160"/>
      <c r="Y183" s="151"/>
      <c r="Z183" s="151"/>
      <c r="AA183" s="151"/>
      <c r="AB183" s="151"/>
      <c r="AC183" s="151"/>
      <c r="AD183" s="151"/>
      <c r="AE183" s="151"/>
      <c r="AF183" s="151"/>
      <c r="AG183" s="151" t="s">
        <v>192</v>
      </c>
      <c r="AH183" s="151">
        <v>0</v>
      </c>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5">
      <c r="A184" s="158"/>
      <c r="B184" s="159"/>
      <c r="C184" s="188" t="s">
        <v>448</v>
      </c>
      <c r="D184" s="164"/>
      <c r="E184" s="165"/>
      <c r="F184" s="160"/>
      <c r="G184" s="160"/>
      <c r="H184" s="160"/>
      <c r="I184" s="160"/>
      <c r="J184" s="160"/>
      <c r="K184" s="160"/>
      <c r="L184" s="160"/>
      <c r="M184" s="160"/>
      <c r="N184" s="160"/>
      <c r="O184" s="160"/>
      <c r="P184" s="160"/>
      <c r="Q184" s="160"/>
      <c r="R184" s="160"/>
      <c r="S184" s="160"/>
      <c r="T184" s="160"/>
      <c r="U184" s="160"/>
      <c r="V184" s="160"/>
      <c r="W184" s="160"/>
      <c r="X184" s="160"/>
      <c r="Y184" s="151"/>
      <c r="Z184" s="151"/>
      <c r="AA184" s="151"/>
      <c r="AB184" s="151"/>
      <c r="AC184" s="151"/>
      <c r="AD184" s="151"/>
      <c r="AE184" s="151"/>
      <c r="AF184" s="151"/>
      <c r="AG184" s="151" t="s">
        <v>192</v>
      </c>
      <c r="AH184" s="151">
        <v>0</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188" t="s">
        <v>1574</v>
      </c>
      <c r="D185" s="164"/>
      <c r="E185" s="165">
        <v>7.1</v>
      </c>
      <c r="F185" s="160"/>
      <c r="G185" s="160"/>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192</v>
      </c>
      <c r="AH185" s="151">
        <v>0</v>
      </c>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58"/>
      <c r="B186" s="159"/>
      <c r="C186" s="188" t="s">
        <v>1575</v>
      </c>
      <c r="D186" s="164"/>
      <c r="E186" s="165">
        <v>5.35</v>
      </c>
      <c r="F186" s="160"/>
      <c r="G186" s="160"/>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192</v>
      </c>
      <c r="AH186" s="151">
        <v>0</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5">
      <c r="A187" s="158"/>
      <c r="B187" s="159"/>
      <c r="C187" s="188" t="s">
        <v>1549</v>
      </c>
      <c r="D187" s="164"/>
      <c r="E187" s="165">
        <v>0.4</v>
      </c>
      <c r="F187" s="160"/>
      <c r="G187" s="160"/>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192</v>
      </c>
      <c r="AH187" s="151">
        <v>0</v>
      </c>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1" x14ac:dyDescent="0.25">
      <c r="A188" s="158"/>
      <c r="B188" s="159"/>
      <c r="C188" s="195" t="s">
        <v>400</v>
      </c>
      <c r="D188" s="193"/>
      <c r="E188" s="194">
        <v>30.8</v>
      </c>
      <c r="F188" s="160"/>
      <c r="G188" s="160"/>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192</v>
      </c>
      <c r="AH188" s="151">
        <v>1</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5">
      <c r="A189" s="158"/>
      <c r="B189" s="159"/>
      <c r="C189" s="188" t="s">
        <v>1550</v>
      </c>
      <c r="D189" s="164"/>
      <c r="E189" s="165"/>
      <c r="F189" s="160"/>
      <c r="G189" s="160"/>
      <c r="H189" s="160"/>
      <c r="I189" s="160"/>
      <c r="J189" s="160"/>
      <c r="K189" s="160"/>
      <c r="L189" s="160"/>
      <c r="M189" s="160"/>
      <c r="N189" s="160"/>
      <c r="O189" s="160"/>
      <c r="P189" s="160"/>
      <c r="Q189" s="160"/>
      <c r="R189" s="160"/>
      <c r="S189" s="160"/>
      <c r="T189" s="160"/>
      <c r="U189" s="160"/>
      <c r="V189" s="160"/>
      <c r="W189" s="160"/>
      <c r="X189" s="160"/>
      <c r="Y189" s="151"/>
      <c r="Z189" s="151"/>
      <c r="AA189" s="151"/>
      <c r="AB189" s="151"/>
      <c r="AC189" s="151"/>
      <c r="AD189" s="151"/>
      <c r="AE189" s="151"/>
      <c r="AF189" s="151"/>
      <c r="AG189" s="151" t="s">
        <v>192</v>
      </c>
      <c r="AH189" s="151">
        <v>0</v>
      </c>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188" t="s">
        <v>442</v>
      </c>
      <c r="D190" s="164"/>
      <c r="E190" s="165"/>
      <c r="F190" s="160"/>
      <c r="G190" s="160"/>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192</v>
      </c>
      <c r="AH190" s="151">
        <v>0</v>
      </c>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188" t="s">
        <v>1576</v>
      </c>
      <c r="D191" s="164"/>
      <c r="E191" s="165">
        <v>31.3</v>
      </c>
      <c r="F191" s="160"/>
      <c r="G191" s="160"/>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192</v>
      </c>
      <c r="AH191" s="151">
        <v>0</v>
      </c>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188" t="s">
        <v>1115</v>
      </c>
      <c r="D192" s="164"/>
      <c r="E192" s="165">
        <v>2.7</v>
      </c>
      <c r="F192" s="160"/>
      <c r="G192" s="160"/>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192</v>
      </c>
      <c r="AH192" s="151">
        <v>0</v>
      </c>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188" t="s">
        <v>1551</v>
      </c>
      <c r="D193" s="164"/>
      <c r="E193" s="165">
        <v>5.5</v>
      </c>
      <c r="F193" s="160"/>
      <c r="G193" s="160"/>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192</v>
      </c>
      <c r="AH193" s="151">
        <v>0</v>
      </c>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5">
      <c r="A194" s="158"/>
      <c r="B194" s="159"/>
      <c r="C194" s="188" t="s">
        <v>444</v>
      </c>
      <c r="D194" s="164"/>
      <c r="E194" s="165"/>
      <c r="F194" s="160"/>
      <c r="G194" s="160"/>
      <c r="H194" s="160"/>
      <c r="I194" s="160"/>
      <c r="J194" s="160"/>
      <c r="K194" s="160"/>
      <c r="L194" s="160"/>
      <c r="M194" s="160"/>
      <c r="N194" s="160"/>
      <c r="O194" s="160"/>
      <c r="P194" s="160"/>
      <c r="Q194" s="160"/>
      <c r="R194" s="160"/>
      <c r="S194" s="160"/>
      <c r="T194" s="160"/>
      <c r="U194" s="160"/>
      <c r="V194" s="160"/>
      <c r="W194" s="160"/>
      <c r="X194" s="160"/>
      <c r="Y194" s="151"/>
      <c r="Z194" s="151"/>
      <c r="AA194" s="151"/>
      <c r="AB194" s="151"/>
      <c r="AC194" s="151"/>
      <c r="AD194" s="151"/>
      <c r="AE194" s="151"/>
      <c r="AF194" s="151"/>
      <c r="AG194" s="151" t="s">
        <v>192</v>
      </c>
      <c r="AH194" s="151">
        <v>0</v>
      </c>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5">
      <c r="A195" s="158"/>
      <c r="B195" s="159"/>
      <c r="C195" s="188" t="s">
        <v>1577</v>
      </c>
      <c r="D195" s="164"/>
      <c r="E195" s="165">
        <v>15.8</v>
      </c>
      <c r="F195" s="160"/>
      <c r="G195" s="160"/>
      <c r="H195" s="160"/>
      <c r="I195" s="160"/>
      <c r="J195" s="160"/>
      <c r="K195" s="160"/>
      <c r="L195" s="160"/>
      <c r="M195" s="160"/>
      <c r="N195" s="160"/>
      <c r="O195" s="160"/>
      <c r="P195" s="160"/>
      <c r="Q195" s="160"/>
      <c r="R195" s="160"/>
      <c r="S195" s="160"/>
      <c r="T195" s="160"/>
      <c r="U195" s="160"/>
      <c r="V195" s="160"/>
      <c r="W195" s="160"/>
      <c r="X195" s="160"/>
      <c r="Y195" s="151"/>
      <c r="Z195" s="151"/>
      <c r="AA195" s="151"/>
      <c r="AB195" s="151"/>
      <c r="AC195" s="151"/>
      <c r="AD195" s="151"/>
      <c r="AE195" s="151"/>
      <c r="AF195" s="151"/>
      <c r="AG195" s="151" t="s">
        <v>192</v>
      </c>
      <c r="AH195" s="151">
        <v>0</v>
      </c>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5">
      <c r="A196" s="158"/>
      <c r="B196" s="159"/>
      <c r="C196" s="188" t="s">
        <v>1578</v>
      </c>
      <c r="D196" s="164"/>
      <c r="E196" s="165">
        <v>4.5</v>
      </c>
      <c r="F196" s="160"/>
      <c r="G196" s="160"/>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192</v>
      </c>
      <c r="AH196" s="151">
        <v>0</v>
      </c>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188" t="s">
        <v>1552</v>
      </c>
      <c r="D197" s="164"/>
      <c r="E197" s="165">
        <v>5.95</v>
      </c>
      <c r="F197" s="160"/>
      <c r="G197" s="160"/>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192</v>
      </c>
      <c r="AH197" s="151">
        <v>0</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1" x14ac:dyDescent="0.25">
      <c r="A198" s="158"/>
      <c r="B198" s="159"/>
      <c r="C198" s="188" t="s">
        <v>446</v>
      </c>
      <c r="D198" s="164"/>
      <c r="E198" s="165"/>
      <c r="F198" s="160"/>
      <c r="G198" s="160"/>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192</v>
      </c>
      <c r="AH198" s="151">
        <v>0</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188" t="s">
        <v>1579</v>
      </c>
      <c r="D199" s="164"/>
      <c r="E199" s="165">
        <v>21.2</v>
      </c>
      <c r="F199" s="160"/>
      <c r="G199" s="160"/>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192</v>
      </c>
      <c r="AH199" s="151">
        <v>0</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58"/>
      <c r="B200" s="159"/>
      <c r="C200" s="188" t="s">
        <v>1580</v>
      </c>
      <c r="D200" s="164"/>
      <c r="E200" s="165">
        <v>21.3</v>
      </c>
      <c r="F200" s="160"/>
      <c r="G200" s="160"/>
      <c r="H200" s="160"/>
      <c r="I200" s="160"/>
      <c r="J200" s="160"/>
      <c r="K200" s="160"/>
      <c r="L200" s="160"/>
      <c r="M200" s="160"/>
      <c r="N200" s="160"/>
      <c r="O200" s="160"/>
      <c r="P200" s="160"/>
      <c r="Q200" s="160"/>
      <c r="R200" s="160"/>
      <c r="S200" s="160"/>
      <c r="T200" s="160"/>
      <c r="U200" s="160"/>
      <c r="V200" s="160"/>
      <c r="W200" s="160"/>
      <c r="X200" s="160"/>
      <c r="Y200" s="151"/>
      <c r="Z200" s="151"/>
      <c r="AA200" s="151"/>
      <c r="AB200" s="151"/>
      <c r="AC200" s="151"/>
      <c r="AD200" s="151"/>
      <c r="AE200" s="151"/>
      <c r="AF200" s="151"/>
      <c r="AG200" s="151" t="s">
        <v>192</v>
      </c>
      <c r="AH200" s="151">
        <v>0</v>
      </c>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88" t="s">
        <v>1553</v>
      </c>
      <c r="D201" s="164"/>
      <c r="E201" s="165">
        <v>5</v>
      </c>
      <c r="F201" s="160"/>
      <c r="G201" s="160"/>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192</v>
      </c>
      <c r="AH201" s="151">
        <v>0</v>
      </c>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188" t="s">
        <v>448</v>
      </c>
      <c r="D202" s="164"/>
      <c r="E202" s="165"/>
      <c r="F202" s="160"/>
      <c r="G202" s="160"/>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192</v>
      </c>
      <c r="AH202" s="151">
        <v>0</v>
      </c>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58"/>
      <c r="B203" s="159"/>
      <c r="C203" s="188" t="s">
        <v>1581</v>
      </c>
      <c r="D203" s="164"/>
      <c r="E203" s="165">
        <v>15.1</v>
      </c>
      <c r="F203" s="160"/>
      <c r="G203" s="160"/>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192</v>
      </c>
      <c r="AH203" s="151">
        <v>0</v>
      </c>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58"/>
      <c r="B204" s="159"/>
      <c r="C204" s="188" t="s">
        <v>1554</v>
      </c>
      <c r="D204" s="164"/>
      <c r="E204" s="165">
        <v>3.3</v>
      </c>
      <c r="F204" s="160"/>
      <c r="G204" s="160"/>
      <c r="H204" s="160"/>
      <c r="I204" s="160"/>
      <c r="J204" s="160"/>
      <c r="K204" s="160"/>
      <c r="L204" s="160"/>
      <c r="M204" s="160"/>
      <c r="N204" s="160"/>
      <c r="O204" s="160"/>
      <c r="P204" s="160"/>
      <c r="Q204" s="160"/>
      <c r="R204" s="160"/>
      <c r="S204" s="160"/>
      <c r="T204" s="160"/>
      <c r="U204" s="160"/>
      <c r="V204" s="160"/>
      <c r="W204" s="160"/>
      <c r="X204" s="160"/>
      <c r="Y204" s="151"/>
      <c r="Z204" s="151"/>
      <c r="AA204" s="151"/>
      <c r="AB204" s="151"/>
      <c r="AC204" s="151"/>
      <c r="AD204" s="151"/>
      <c r="AE204" s="151"/>
      <c r="AF204" s="151"/>
      <c r="AG204" s="151" t="s">
        <v>192</v>
      </c>
      <c r="AH204" s="151">
        <v>0</v>
      </c>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5">
      <c r="A205" s="158"/>
      <c r="B205" s="159"/>
      <c r="C205" s="195" t="s">
        <v>400</v>
      </c>
      <c r="D205" s="193"/>
      <c r="E205" s="194">
        <v>131.65</v>
      </c>
      <c r="F205" s="160"/>
      <c r="G205" s="160"/>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192</v>
      </c>
      <c r="AH205" s="151">
        <v>1</v>
      </c>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188" t="s">
        <v>1555</v>
      </c>
      <c r="D206" s="164"/>
      <c r="E206" s="165"/>
      <c r="F206" s="160"/>
      <c r="G206" s="160"/>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192</v>
      </c>
      <c r="AH206" s="151">
        <v>0</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5">
      <c r="A207" s="158"/>
      <c r="B207" s="159"/>
      <c r="C207" s="188" t="s">
        <v>442</v>
      </c>
      <c r="D207" s="164"/>
      <c r="E207" s="165"/>
      <c r="F207" s="160"/>
      <c r="G207" s="160"/>
      <c r="H207" s="160"/>
      <c r="I207" s="160"/>
      <c r="J207" s="160"/>
      <c r="K207" s="160"/>
      <c r="L207" s="160"/>
      <c r="M207" s="160"/>
      <c r="N207" s="160"/>
      <c r="O207" s="160"/>
      <c r="P207" s="160"/>
      <c r="Q207" s="160"/>
      <c r="R207" s="160"/>
      <c r="S207" s="160"/>
      <c r="T207" s="160"/>
      <c r="U207" s="160"/>
      <c r="V207" s="160"/>
      <c r="W207" s="160"/>
      <c r="X207" s="160"/>
      <c r="Y207" s="151"/>
      <c r="Z207" s="151"/>
      <c r="AA207" s="151"/>
      <c r="AB207" s="151"/>
      <c r="AC207" s="151"/>
      <c r="AD207" s="151"/>
      <c r="AE207" s="151"/>
      <c r="AF207" s="151"/>
      <c r="AG207" s="151" t="s">
        <v>192</v>
      </c>
      <c r="AH207" s="151">
        <v>0</v>
      </c>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188" t="s">
        <v>1556</v>
      </c>
      <c r="D208" s="164"/>
      <c r="E208" s="165">
        <v>1.85</v>
      </c>
      <c r="F208" s="160"/>
      <c r="G208" s="160"/>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192</v>
      </c>
      <c r="AH208" s="151">
        <v>0</v>
      </c>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1" x14ac:dyDescent="0.25">
      <c r="A209" s="158"/>
      <c r="B209" s="159"/>
      <c r="C209" s="188" t="s">
        <v>444</v>
      </c>
      <c r="D209" s="164"/>
      <c r="E209" s="165"/>
      <c r="F209" s="160"/>
      <c r="G209" s="160"/>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192</v>
      </c>
      <c r="AH209" s="151">
        <v>0</v>
      </c>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88" t="s">
        <v>1582</v>
      </c>
      <c r="D210" s="164"/>
      <c r="E210" s="165">
        <v>0.9</v>
      </c>
      <c r="F210" s="160"/>
      <c r="G210" s="160"/>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192</v>
      </c>
      <c r="AH210" s="151">
        <v>0</v>
      </c>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58"/>
      <c r="B211" s="159"/>
      <c r="C211" s="188" t="s">
        <v>1557</v>
      </c>
      <c r="D211" s="164"/>
      <c r="E211" s="165">
        <v>1.55</v>
      </c>
      <c r="F211" s="160"/>
      <c r="G211" s="160"/>
      <c r="H211" s="160"/>
      <c r="I211" s="160"/>
      <c r="J211" s="160"/>
      <c r="K211" s="160"/>
      <c r="L211" s="160"/>
      <c r="M211" s="160"/>
      <c r="N211" s="160"/>
      <c r="O211" s="160"/>
      <c r="P211" s="160"/>
      <c r="Q211" s="160"/>
      <c r="R211" s="160"/>
      <c r="S211" s="160"/>
      <c r="T211" s="160"/>
      <c r="U211" s="160"/>
      <c r="V211" s="160"/>
      <c r="W211" s="160"/>
      <c r="X211" s="160"/>
      <c r="Y211" s="151"/>
      <c r="Z211" s="151"/>
      <c r="AA211" s="151"/>
      <c r="AB211" s="151"/>
      <c r="AC211" s="151"/>
      <c r="AD211" s="151"/>
      <c r="AE211" s="151"/>
      <c r="AF211" s="151"/>
      <c r="AG211" s="151" t="s">
        <v>192</v>
      </c>
      <c r="AH211" s="151">
        <v>0</v>
      </c>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188" t="s">
        <v>446</v>
      </c>
      <c r="D212" s="164"/>
      <c r="E212" s="165"/>
      <c r="F212" s="160"/>
      <c r="G212" s="160"/>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192</v>
      </c>
      <c r="AH212" s="151">
        <v>0</v>
      </c>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5">
      <c r="A213" s="158"/>
      <c r="B213" s="159"/>
      <c r="C213" s="188" t="s">
        <v>452</v>
      </c>
      <c r="D213" s="164"/>
      <c r="E213" s="165">
        <v>0.7</v>
      </c>
      <c r="F213" s="160"/>
      <c r="G213" s="160"/>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192</v>
      </c>
      <c r="AH213" s="151">
        <v>0</v>
      </c>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188" t="s">
        <v>448</v>
      </c>
      <c r="D214" s="164"/>
      <c r="E214" s="165"/>
      <c r="F214" s="160"/>
      <c r="G214" s="160"/>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192</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5">
      <c r="A215" s="158"/>
      <c r="B215" s="159"/>
      <c r="C215" s="188" t="s">
        <v>1583</v>
      </c>
      <c r="D215" s="164"/>
      <c r="E215" s="165">
        <v>1.55</v>
      </c>
      <c r="F215" s="160"/>
      <c r="G215" s="160"/>
      <c r="H215" s="160"/>
      <c r="I215" s="160"/>
      <c r="J215" s="160"/>
      <c r="K215" s="160"/>
      <c r="L215" s="160"/>
      <c r="M215" s="160"/>
      <c r="N215" s="160"/>
      <c r="O215" s="160"/>
      <c r="P215" s="160"/>
      <c r="Q215" s="160"/>
      <c r="R215" s="160"/>
      <c r="S215" s="160"/>
      <c r="T215" s="160"/>
      <c r="U215" s="160"/>
      <c r="V215" s="160"/>
      <c r="W215" s="160"/>
      <c r="X215" s="160"/>
      <c r="Y215" s="151"/>
      <c r="Z215" s="151"/>
      <c r="AA215" s="151"/>
      <c r="AB215" s="151"/>
      <c r="AC215" s="151"/>
      <c r="AD215" s="151"/>
      <c r="AE215" s="151"/>
      <c r="AF215" s="151"/>
      <c r="AG215" s="151" t="s">
        <v>192</v>
      </c>
      <c r="AH215" s="151">
        <v>0</v>
      </c>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188" t="s">
        <v>1558</v>
      </c>
      <c r="D216" s="164"/>
      <c r="E216" s="165">
        <v>2.9</v>
      </c>
      <c r="F216" s="160"/>
      <c r="G216" s="160"/>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192</v>
      </c>
      <c r="AH216" s="151">
        <v>0</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195" t="s">
        <v>400</v>
      </c>
      <c r="D217" s="193"/>
      <c r="E217" s="194">
        <v>9.4499999999999993</v>
      </c>
      <c r="F217" s="160"/>
      <c r="G217" s="160"/>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192</v>
      </c>
      <c r="AH217" s="151">
        <v>1</v>
      </c>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ht="20.399999999999999" outlineLevel="1" x14ac:dyDescent="0.25">
      <c r="A218" s="177">
        <v>11</v>
      </c>
      <c r="B218" s="178" t="s">
        <v>1584</v>
      </c>
      <c r="C218" s="187" t="s">
        <v>1585</v>
      </c>
      <c r="D218" s="179" t="s">
        <v>237</v>
      </c>
      <c r="E218" s="180">
        <v>44.25</v>
      </c>
      <c r="F218" s="181">
        <v>1440</v>
      </c>
      <c r="G218" s="182">
        <f>ROUND(E218*F218,2)</f>
        <v>63720</v>
      </c>
      <c r="H218" s="181"/>
      <c r="I218" s="182">
        <f>ROUND(E218*H218,2)</f>
        <v>0</v>
      </c>
      <c r="J218" s="181"/>
      <c r="K218" s="182">
        <f>ROUND(E218*J218,2)</f>
        <v>0</v>
      </c>
      <c r="L218" s="182">
        <v>21</v>
      </c>
      <c r="M218" s="182">
        <f>G218*(1+L218/100)</f>
        <v>77101.2</v>
      </c>
      <c r="N218" s="182">
        <v>0</v>
      </c>
      <c r="O218" s="182">
        <f>ROUND(E218*N218,2)</f>
        <v>0</v>
      </c>
      <c r="P218" s="182">
        <v>0</v>
      </c>
      <c r="Q218" s="182">
        <f>ROUND(E218*P218,2)</f>
        <v>0</v>
      </c>
      <c r="R218" s="182"/>
      <c r="S218" s="182" t="s">
        <v>277</v>
      </c>
      <c r="T218" s="183" t="s">
        <v>186</v>
      </c>
      <c r="U218" s="160">
        <v>0</v>
      </c>
      <c r="V218" s="160">
        <f>ROUND(E218*U218,2)</f>
        <v>0</v>
      </c>
      <c r="W218" s="160"/>
      <c r="X218" s="160" t="s">
        <v>239</v>
      </c>
      <c r="Y218" s="151"/>
      <c r="Z218" s="151"/>
      <c r="AA218" s="151"/>
      <c r="AB218" s="151"/>
      <c r="AC218" s="151"/>
      <c r="AD218" s="151"/>
      <c r="AE218" s="151"/>
      <c r="AF218" s="151"/>
      <c r="AG218" s="151" t="s">
        <v>240</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5">
      <c r="A219" s="158"/>
      <c r="B219" s="159"/>
      <c r="C219" s="188" t="s">
        <v>1501</v>
      </c>
      <c r="D219" s="164"/>
      <c r="E219" s="165"/>
      <c r="F219" s="160"/>
      <c r="G219" s="160"/>
      <c r="H219" s="160"/>
      <c r="I219" s="160"/>
      <c r="J219" s="160"/>
      <c r="K219" s="160"/>
      <c r="L219" s="160"/>
      <c r="M219" s="160"/>
      <c r="N219" s="160"/>
      <c r="O219" s="160"/>
      <c r="P219" s="160"/>
      <c r="Q219" s="160"/>
      <c r="R219" s="160"/>
      <c r="S219" s="160"/>
      <c r="T219" s="160"/>
      <c r="U219" s="160"/>
      <c r="V219" s="160"/>
      <c r="W219" s="160"/>
      <c r="X219" s="160"/>
      <c r="Y219" s="151"/>
      <c r="Z219" s="151"/>
      <c r="AA219" s="151"/>
      <c r="AB219" s="151"/>
      <c r="AC219" s="151"/>
      <c r="AD219" s="151"/>
      <c r="AE219" s="151"/>
      <c r="AF219" s="151"/>
      <c r="AG219" s="151" t="s">
        <v>192</v>
      </c>
      <c r="AH219" s="151">
        <v>0</v>
      </c>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188" t="s">
        <v>439</v>
      </c>
      <c r="D220" s="164"/>
      <c r="E220" s="165"/>
      <c r="F220" s="160"/>
      <c r="G220" s="160"/>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192</v>
      </c>
      <c r="AH220" s="151">
        <v>0</v>
      </c>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188" t="s">
        <v>1586</v>
      </c>
      <c r="D221" s="164"/>
      <c r="E221" s="165"/>
      <c r="F221" s="160"/>
      <c r="G221" s="160"/>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192</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188" t="s">
        <v>204</v>
      </c>
      <c r="D222" s="164"/>
      <c r="E222" s="165"/>
      <c r="F222" s="160"/>
      <c r="G222" s="160"/>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192</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58"/>
      <c r="B223" s="159"/>
      <c r="C223" s="188" t="s">
        <v>1555</v>
      </c>
      <c r="D223" s="164"/>
      <c r="E223" s="165"/>
      <c r="F223" s="160"/>
      <c r="G223" s="160"/>
      <c r="H223" s="160"/>
      <c r="I223" s="160"/>
      <c r="J223" s="160"/>
      <c r="K223" s="160"/>
      <c r="L223" s="160"/>
      <c r="M223" s="160"/>
      <c r="N223" s="160"/>
      <c r="O223" s="160"/>
      <c r="P223" s="160"/>
      <c r="Q223" s="160"/>
      <c r="R223" s="160"/>
      <c r="S223" s="160"/>
      <c r="T223" s="160"/>
      <c r="U223" s="160"/>
      <c r="V223" s="160"/>
      <c r="W223" s="160"/>
      <c r="X223" s="160"/>
      <c r="Y223" s="151"/>
      <c r="Z223" s="151"/>
      <c r="AA223" s="151"/>
      <c r="AB223" s="151"/>
      <c r="AC223" s="151"/>
      <c r="AD223" s="151"/>
      <c r="AE223" s="151"/>
      <c r="AF223" s="151"/>
      <c r="AG223" s="151" t="s">
        <v>192</v>
      </c>
      <c r="AH223" s="151">
        <v>0</v>
      </c>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188" t="s">
        <v>1587</v>
      </c>
      <c r="D224" s="164"/>
      <c r="E224" s="165">
        <v>16.600000000000001</v>
      </c>
      <c r="F224" s="160"/>
      <c r="G224" s="160"/>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192</v>
      </c>
      <c r="AH224" s="151">
        <v>0</v>
      </c>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5">
      <c r="A225" s="158"/>
      <c r="B225" s="159"/>
      <c r="C225" s="188" t="s">
        <v>1588</v>
      </c>
      <c r="D225" s="164"/>
      <c r="E225" s="165">
        <v>4.1500000000000004</v>
      </c>
      <c r="F225" s="160"/>
      <c r="G225" s="160"/>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192</v>
      </c>
      <c r="AH225" s="151">
        <v>0</v>
      </c>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188" t="s">
        <v>1589</v>
      </c>
      <c r="D226" s="164"/>
      <c r="E226" s="165">
        <v>0.75</v>
      </c>
      <c r="F226" s="160"/>
      <c r="G226" s="16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192</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58"/>
      <c r="B227" s="159"/>
      <c r="C227" s="188" t="s">
        <v>1590</v>
      </c>
      <c r="D227" s="164"/>
      <c r="E227" s="165">
        <v>22.75</v>
      </c>
      <c r="F227" s="160"/>
      <c r="G227" s="160"/>
      <c r="H227" s="160"/>
      <c r="I227" s="160"/>
      <c r="J227" s="160"/>
      <c r="K227" s="160"/>
      <c r="L227" s="160"/>
      <c r="M227" s="160"/>
      <c r="N227" s="160"/>
      <c r="O227" s="160"/>
      <c r="P227" s="160"/>
      <c r="Q227" s="160"/>
      <c r="R227" s="160"/>
      <c r="S227" s="160"/>
      <c r="T227" s="160"/>
      <c r="U227" s="160"/>
      <c r="V227" s="160"/>
      <c r="W227" s="160"/>
      <c r="X227" s="160"/>
      <c r="Y227" s="151"/>
      <c r="Z227" s="151"/>
      <c r="AA227" s="151"/>
      <c r="AB227" s="151"/>
      <c r="AC227" s="151"/>
      <c r="AD227" s="151"/>
      <c r="AE227" s="151"/>
      <c r="AF227" s="151"/>
      <c r="AG227" s="151" t="s">
        <v>192</v>
      </c>
      <c r="AH227" s="151">
        <v>0</v>
      </c>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x14ac:dyDescent="0.25">
      <c r="A228" s="167" t="s">
        <v>181</v>
      </c>
      <c r="B228" s="168" t="s">
        <v>120</v>
      </c>
      <c r="C228" s="186" t="s">
        <v>121</v>
      </c>
      <c r="D228" s="169"/>
      <c r="E228" s="170"/>
      <c r="F228" s="171"/>
      <c r="G228" s="171">
        <f>SUMIF(AG229:AG254,"&lt;&gt;NOR",G229:G254)</f>
        <v>10628.150000000001</v>
      </c>
      <c r="H228" s="171"/>
      <c r="I228" s="171">
        <f>SUM(I229:I254)</f>
        <v>0</v>
      </c>
      <c r="J228" s="171"/>
      <c r="K228" s="171">
        <f>SUM(K229:K254)</f>
        <v>0</v>
      </c>
      <c r="L228" s="171"/>
      <c r="M228" s="171">
        <f>SUM(M229:M254)</f>
        <v>12860.061500000002</v>
      </c>
      <c r="N228" s="171"/>
      <c r="O228" s="171">
        <f>SUM(O229:O254)</f>
        <v>0.3</v>
      </c>
      <c r="P228" s="171"/>
      <c r="Q228" s="171">
        <f>SUM(Q229:Q254)</f>
        <v>0.03</v>
      </c>
      <c r="R228" s="171"/>
      <c r="S228" s="171"/>
      <c r="T228" s="172"/>
      <c r="U228" s="166"/>
      <c r="V228" s="166">
        <f>SUM(V229:V254)</f>
        <v>2.77</v>
      </c>
      <c r="W228" s="166"/>
      <c r="X228" s="166"/>
      <c r="AG228" t="s">
        <v>182</v>
      </c>
    </row>
    <row r="229" spans="1:60" ht="30.6" outlineLevel="1" x14ac:dyDescent="0.25">
      <c r="A229" s="177">
        <v>12</v>
      </c>
      <c r="B229" s="178" t="s">
        <v>1591</v>
      </c>
      <c r="C229" s="187" t="s">
        <v>1592</v>
      </c>
      <c r="D229" s="179" t="s">
        <v>237</v>
      </c>
      <c r="E229" s="180">
        <v>5.0999999999999996</v>
      </c>
      <c r="F229" s="181">
        <v>1210</v>
      </c>
      <c r="G229" s="182">
        <f>ROUND(E229*F229,2)</f>
        <v>6171</v>
      </c>
      <c r="H229" s="181"/>
      <c r="I229" s="182">
        <f>ROUND(E229*H229,2)</f>
        <v>0</v>
      </c>
      <c r="J229" s="181"/>
      <c r="K229" s="182">
        <f>ROUND(E229*J229,2)</f>
        <v>0</v>
      </c>
      <c r="L229" s="182">
        <v>21</v>
      </c>
      <c r="M229" s="182">
        <f>G229*(1+L229/100)</f>
        <v>7466.91</v>
      </c>
      <c r="N229" s="182">
        <v>9.8399999999999998E-3</v>
      </c>
      <c r="O229" s="182">
        <f>ROUND(E229*N229,2)</f>
        <v>0.05</v>
      </c>
      <c r="P229" s="182">
        <v>0</v>
      </c>
      <c r="Q229" s="182">
        <f>ROUND(E229*P229,2)</f>
        <v>0</v>
      </c>
      <c r="R229" s="182" t="s">
        <v>256</v>
      </c>
      <c r="S229" s="182" t="s">
        <v>185</v>
      </c>
      <c r="T229" s="183" t="s">
        <v>185</v>
      </c>
      <c r="U229" s="160">
        <v>0.31</v>
      </c>
      <c r="V229" s="160">
        <f>ROUND(E229*U229,2)</f>
        <v>1.58</v>
      </c>
      <c r="W229" s="160"/>
      <c r="X229" s="160" t="s">
        <v>239</v>
      </c>
      <c r="Y229" s="151"/>
      <c r="Z229" s="151"/>
      <c r="AA229" s="151"/>
      <c r="AB229" s="151"/>
      <c r="AC229" s="151"/>
      <c r="AD229" s="151"/>
      <c r="AE229" s="151"/>
      <c r="AF229" s="151"/>
      <c r="AG229" s="151" t="s">
        <v>240</v>
      </c>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5">
      <c r="A230" s="158"/>
      <c r="B230" s="159"/>
      <c r="C230" s="269" t="s">
        <v>268</v>
      </c>
      <c r="D230" s="270"/>
      <c r="E230" s="270"/>
      <c r="F230" s="270"/>
      <c r="G230" s="270"/>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251</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5">
      <c r="A231" s="158"/>
      <c r="B231" s="159"/>
      <c r="C231" s="188" t="s">
        <v>1501</v>
      </c>
      <c r="D231" s="164"/>
      <c r="E231" s="165"/>
      <c r="F231" s="160"/>
      <c r="G231" s="160"/>
      <c r="H231" s="160"/>
      <c r="I231" s="160"/>
      <c r="J231" s="160"/>
      <c r="K231" s="160"/>
      <c r="L231" s="160"/>
      <c r="M231" s="160"/>
      <c r="N231" s="160"/>
      <c r="O231" s="160"/>
      <c r="P231" s="160"/>
      <c r="Q231" s="160"/>
      <c r="R231" s="160"/>
      <c r="S231" s="160"/>
      <c r="T231" s="160"/>
      <c r="U231" s="160"/>
      <c r="V231" s="160"/>
      <c r="W231" s="160"/>
      <c r="X231" s="160"/>
      <c r="Y231" s="151"/>
      <c r="Z231" s="151"/>
      <c r="AA231" s="151"/>
      <c r="AB231" s="151"/>
      <c r="AC231" s="151"/>
      <c r="AD231" s="151"/>
      <c r="AE231" s="151"/>
      <c r="AF231" s="151"/>
      <c r="AG231" s="151" t="s">
        <v>192</v>
      </c>
      <c r="AH231" s="151">
        <v>0</v>
      </c>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5">
      <c r="A232" s="158"/>
      <c r="B232" s="159"/>
      <c r="C232" s="188" t="s">
        <v>1593</v>
      </c>
      <c r="D232" s="164"/>
      <c r="E232" s="165">
        <v>5.0999999999999996</v>
      </c>
      <c r="F232" s="160"/>
      <c r="G232" s="160"/>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192</v>
      </c>
      <c r="AH232" s="151">
        <v>0</v>
      </c>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ht="20.399999999999999" outlineLevel="1" x14ac:dyDescent="0.25">
      <c r="A233" s="177">
        <v>13</v>
      </c>
      <c r="B233" s="178" t="s">
        <v>1594</v>
      </c>
      <c r="C233" s="187" t="s">
        <v>1595</v>
      </c>
      <c r="D233" s="179" t="s">
        <v>276</v>
      </c>
      <c r="E233" s="180">
        <v>7.0499999999999993E-2</v>
      </c>
      <c r="F233" s="181">
        <v>1425</v>
      </c>
      <c r="G233" s="182">
        <f>ROUND(E233*F233,2)</f>
        <v>100.46</v>
      </c>
      <c r="H233" s="181"/>
      <c r="I233" s="182">
        <f>ROUND(E233*H233,2)</f>
        <v>0</v>
      </c>
      <c r="J233" s="181"/>
      <c r="K233" s="182">
        <f>ROUND(E233*J233,2)</f>
        <v>0</v>
      </c>
      <c r="L233" s="182">
        <v>21</v>
      </c>
      <c r="M233" s="182">
        <f>G233*(1+L233/100)</f>
        <v>121.55659999999999</v>
      </c>
      <c r="N233" s="182">
        <v>1.837</v>
      </c>
      <c r="O233" s="182">
        <f>ROUND(E233*N233,2)</f>
        <v>0.13</v>
      </c>
      <c r="P233" s="182">
        <v>0</v>
      </c>
      <c r="Q233" s="182">
        <f>ROUND(E233*P233,2)</f>
        <v>0</v>
      </c>
      <c r="R233" s="182" t="s">
        <v>281</v>
      </c>
      <c r="S233" s="182" t="s">
        <v>185</v>
      </c>
      <c r="T233" s="183" t="s">
        <v>185</v>
      </c>
      <c r="U233" s="160">
        <v>1.8360000000000001</v>
      </c>
      <c r="V233" s="160">
        <f>ROUND(E233*U233,2)</f>
        <v>0.13</v>
      </c>
      <c r="W233" s="160"/>
      <c r="X233" s="160" t="s">
        <v>239</v>
      </c>
      <c r="Y233" s="151"/>
      <c r="Z233" s="151"/>
      <c r="AA233" s="151"/>
      <c r="AB233" s="151"/>
      <c r="AC233" s="151"/>
      <c r="AD233" s="151"/>
      <c r="AE233" s="151"/>
      <c r="AF233" s="151"/>
      <c r="AG233" s="151" t="s">
        <v>240</v>
      </c>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269" t="s">
        <v>1596</v>
      </c>
      <c r="D234" s="270"/>
      <c r="E234" s="270"/>
      <c r="F234" s="270"/>
      <c r="G234" s="270"/>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251</v>
      </c>
      <c r="AH234" s="151"/>
      <c r="AI234" s="151"/>
      <c r="AJ234" s="151"/>
      <c r="AK234" s="151"/>
      <c r="AL234" s="151"/>
      <c r="AM234" s="151"/>
      <c r="AN234" s="151"/>
      <c r="AO234" s="151"/>
      <c r="AP234" s="151"/>
      <c r="AQ234" s="151"/>
      <c r="AR234" s="151"/>
      <c r="AS234" s="151"/>
      <c r="AT234" s="151"/>
      <c r="AU234" s="151"/>
      <c r="AV234" s="151"/>
      <c r="AW234" s="151"/>
      <c r="AX234" s="151"/>
      <c r="AY234" s="151"/>
      <c r="AZ234" s="151"/>
      <c r="BA234" s="184" t="str">
        <f>C234</f>
        <v>pod mazaniny a dlažby, popř. na plochých střechách, vodorovný nebo ve spádu, s udusáním a urovnáním povrchu,</v>
      </c>
      <c r="BB234" s="151"/>
      <c r="BC234" s="151"/>
      <c r="BD234" s="151"/>
      <c r="BE234" s="151"/>
      <c r="BF234" s="151"/>
      <c r="BG234" s="151"/>
      <c r="BH234" s="151"/>
    </row>
    <row r="235" spans="1:60" outlineLevel="1" x14ac:dyDescent="0.25">
      <c r="A235" s="158"/>
      <c r="B235" s="159"/>
      <c r="C235" s="188" t="s">
        <v>1501</v>
      </c>
      <c r="D235" s="164"/>
      <c r="E235" s="165"/>
      <c r="F235" s="160"/>
      <c r="G235" s="160"/>
      <c r="H235" s="160"/>
      <c r="I235" s="160"/>
      <c r="J235" s="160"/>
      <c r="K235" s="160"/>
      <c r="L235" s="160"/>
      <c r="M235" s="160"/>
      <c r="N235" s="160"/>
      <c r="O235" s="160"/>
      <c r="P235" s="160"/>
      <c r="Q235" s="160"/>
      <c r="R235" s="160"/>
      <c r="S235" s="160"/>
      <c r="T235" s="160"/>
      <c r="U235" s="160"/>
      <c r="V235" s="160"/>
      <c r="W235" s="160"/>
      <c r="X235" s="160"/>
      <c r="Y235" s="151"/>
      <c r="Z235" s="151"/>
      <c r="AA235" s="151"/>
      <c r="AB235" s="151"/>
      <c r="AC235" s="151"/>
      <c r="AD235" s="151"/>
      <c r="AE235" s="151"/>
      <c r="AF235" s="151"/>
      <c r="AG235" s="151" t="s">
        <v>192</v>
      </c>
      <c r="AH235" s="151">
        <v>0</v>
      </c>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ht="20.399999999999999" outlineLevel="1" x14ac:dyDescent="0.25">
      <c r="A236" s="158"/>
      <c r="B236" s="159"/>
      <c r="C236" s="188" t="s">
        <v>1597</v>
      </c>
      <c r="D236" s="164"/>
      <c r="E236" s="165">
        <v>7.0499999999999993E-2</v>
      </c>
      <c r="F236" s="160"/>
      <c r="G236" s="160"/>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192</v>
      </c>
      <c r="AH236" s="151">
        <v>0</v>
      </c>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5">
      <c r="A237" s="177">
        <v>14</v>
      </c>
      <c r="B237" s="178" t="s">
        <v>1598</v>
      </c>
      <c r="C237" s="187" t="s">
        <v>1599</v>
      </c>
      <c r="D237" s="179" t="s">
        <v>237</v>
      </c>
      <c r="E237" s="180">
        <v>0.70499999999999996</v>
      </c>
      <c r="F237" s="181">
        <v>2980</v>
      </c>
      <c r="G237" s="182">
        <f>ROUND(E237*F237,2)</f>
        <v>2100.9</v>
      </c>
      <c r="H237" s="181"/>
      <c r="I237" s="182">
        <f>ROUND(E237*H237,2)</f>
        <v>0</v>
      </c>
      <c r="J237" s="181"/>
      <c r="K237" s="182">
        <f>ROUND(E237*J237,2)</f>
        <v>0</v>
      </c>
      <c r="L237" s="182">
        <v>21</v>
      </c>
      <c r="M237" s="182">
        <f>G237*(1+L237/100)</f>
        <v>2542.0889999999999</v>
      </c>
      <c r="N237" s="182">
        <v>0.16886000000000001</v>
      </c>
      <c r="O237" s="182">
        <f>ROUND(E237*N237,2)</f>
        <v>0.12</v>
      </c>
      <c r="P237" s="182">
        <v>0</v>
      </c>
      <c r="Q237" s="182">
        <f>ROUND(E237*P237,2)</f>
        <v>0</v>
      </c>
      <c r="R237" s="182" t="s">
        <v>256</v>
      </c>
      <c r="S237" s="182" t="s">
        <v>185</v>
      </c>
      <c r="T237" s="183" t="s">
        <v>185</v>
      </c>
      <c r="U237" s="160">
        <v>0.59</v>
      </c>
      <c r="V237" s="160">
        <f>ROUND(E237*U237,2)</f>
        <v>0.42</v>
      </c>
      <c r="W237" s="160"/>
      <c r="X237" s="160" t="s">
        <v>239</v>
      </c>
      <c r="Y237" s="151"/>
      <c r="Z237" s="151"/>
      <c r="AA237" s="151"/>
      <c r="AB237" s="151"/>
      <c r="AC237" s="151"/>
      <c r="AD237" s="151"/>
      <c r="AE237" s="151"/>
      <c r="AF237" s="151"/>
      <c r="AG237" s="151" t="s">
        <v>240</v>
      </c>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ht="21" outlineLevel="1" x14ac:dyDescent="0.25">
      <c r="A238" s="158"/>
      <c r="B238" s="159"/>
      <c r="C238" s="269" t="s">
        <v>1600</v>
      </c>
      <c r="D238" s="270"/>
      <c r="E238" s="270"/>
      <c r="F238" s="270"/>
      <c r="G238" s="270"/>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251</v>
      </c>
      <c r="AH238" s="151"/>
      <c r="AI238" s="151"/>
      <c r="AJ238" s="151"/>
      <c r="AK238" s="151"/>
      <c r="AL238" s="151"/>
      <c r="AM238" s="151"/>
      <c r="AN238" s="151"/>
      <c r="AO238" s="151"/>
      <c r="AP238" s="151"/>
      <c r="AQ238" s="151"/>
      <c r="AR238" s="151"/>
      <c r="AS238" s="151"/>
      <c r="AT238" s="151"/>
      <c r="AU238" s="151"/>
      <c r="AV238" s="151"/>
      <c r="AW238" s="151"/>
      <c r="AX238" s="151"/>
      <c r="AY238" s="151"/>
      <c r="AZ238" s="151"/>
      <c r="BA238" s="184" t="str">
        <f>C238</f>
        <v>z jakýchkoliv cihel pálených, kladených do vrstvy z jakékoliv vápenocementové malty se zalitím spár jakoukoliv cementovou maltou (s dodáním hmot),</v>
      </c>
      <c r="BB238" s="151"/>
      <c r="BC238" s="151"/>
      <c r="BD238" s="151"/>
      <c r="BE238" s="151"/>
      <c r="BF238" s="151"/>
      <c r="BG238" s="151"/>
      <c r="BH238" s="151"/>
    </row>
    <row r="239" spans="1:60" outlineLevel="1" x14ac:dyDescent="0.25">
      <c r="A239" s="158"/>
      <c r="B239" s="159"/>
      <c r="C239" s="188" t="s">
        <v>1501</v>
      </c>
      <c r="D239" s="164"/>
      <c r="E239" s="165"/>
      <c r="F239" s="160"/>
      <c r="G239" s="160"/>
      <c r="H239" s="160"/>
      <c r="I239" s="160"/>
      <c r="J239" s="160"/>
      <c r="K239" s="160"/>
      <c r="L239" s="160"/>
      <c r="M239" s="160"/>
      <c r="N239" s="160"/>
      <c r="O239" s="160"/>
      <c r="P239" s="160"/>
      <c r="Q239" s="160"/>
      <c r="R239" s="160"/>
      <c r="S239" s="160"/>
      <c r="T239" s="160"/>
      <c r="U239" s="160"/>
      <c r="V239" s="160"/>
      <c r="W239" s="160"/>
      <c r="X239" s="160"/>
      <c r="Y239" s="151"/>
      <c r="Z239" s="151"/>
      <c r="AA239" s="151"/>
      <c r="AB239" s="151"/>
      <c r="AC239" s="151"/>
      <c r="AD239" s="151"/>
      <c r="AE239" s="151"/>
      <c r="AF239" s="151"/>
      <c r="AG239" s="151" t="s">
        <v>192</v>
      </c>
      <c r="AH239" s="151">
        <v>0</v>
      </c>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outlineLevel="1" x14ac:dyDescent="0.25">
      <c r="A240" s="158"/>
      <c r="B240" s="159"/>
      <c r="C240" s="188" t="s">
        <v>1601</v>
      </c>
      <c r="D240" s="164"/>
      <c r="E240" s="165">
        <v>0.70499999999999996</v>
      </c>
      <c r="F240" s="160"/>
      <c r="G240" s="160"/>
      <c r="H240" s="160"/>
      <c r="I240" s="160"/>
      <c r="J240" s="160"/>
      <c r="K240" s="160"/>
      <c r="L240" s="160"/>
      <c r="M240" s="160"/>
      <c r="N240" s="160"/>
      <c r="O240" s="160"/>
      <c r="P240" s="160"/>
      <c r="Q240" s="160"/>
      <c r="R240" s="160"/>
      <c r="S240" s="160"/>
      <c r="T240" s="160"/>
      <c r="U240" s="160"/>
      <c r="V240" s="160"/>
      <c r="W240" s="160"/>
      <c r="X240" s="160"/>
      <c r="Y240" s="151"/>
      <c r="Z240" s="151"/>
      <c r="AA240" s="151"/>
      <c r="AB240" s="151"/>
      <c r="AC240" s="151"/>
      <c r="AD240" s="151"/>
      <c r="AE240" s="151"/>
      <c r="AF240" s="151"/>
      <c r="AG240" s="151" t="s">
        <v>192</v>
      </c>
      <c r="AH240" s="151">
        <v>0</v>
      </c>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1" x14ac:dyDescent="0.25">
      <c r="A241" s="177">
        <v>15</v>
      </c>
      <c r="B241" s="178" t="s">
        <v>270</v>
      </c>
      <c r="C241" s="187" t="s">
        <v>271</v>
      </c>
      <c r="D241" s="179" t="s">
        <v>237</v>
      </c>
      <c r="E241" s="180">
        <v>5.0999999999999996</v>
      </c>
      <c r="F241" s="181">
        <v>60</v>
      </c>
      <c r="G241" s="182">
        <f>ROUND(E241*F241,2)</f>
        <v>306</v>
      </c>
      <c r="H241" s="181"/>
      <c r="I241" s="182">
        <f>ROUND(E241*H241,2)</f>
        <v>0</v>
      </c>
      <c r="J241" s="181"/>
      <c r="K241" s="182">
        <f>ROUND(E241*J241,2)</f>
        <v>0</v>
      </c>
      <c r="L241" s="182">
        <v>21</v>
      </c>
      <c r="M241" s="182">
        <f>G241*(1+L241/100)</f>
        <v>370.26</v>
      </c>
      <c r="N241" s="182">
        <v>1.0000000000000001E-5</v>
      </c>
      <c r="O241" s="182">
        <f>ROUND(E241*N241,2)</f>
        <v>0</v>
      </c>
      <c r="P241" s="182">
        <v>0</v>
      </c>
      <c r="Q241" s="182">
        <f>ROUND(E241*P241,2)</f>
        <v>0</v>
      </c>
      <c r="R241" s="182" t="s">
        <v>272</v>
      </c>
      <c r="S241" s="182" t="s">
        <v>185</v>
      </c>
      <c r="T241" s="183" t="s">
        <v>185</v>
      </c>
      <c r="U241" s="160">
        <v>1.6E-2</v>
      </c>
      <c r="V241" s="160">
        <f>ROUND(E241*U241,2)</f>
        <v>0.08</v>
      </c>
      <c r="W241" s="160"/>
      <c r="X241" s="160" t="s">
        <v>239</v>
      </c>
      <c r="Y241" s="151"/>
      <c r="Z241" s="151"/>
      <c r="AA241" s="151"/>
      <c r="AB241" s="151"/>
      <c r="AC241" s="151"/>
      <c r="AD241" s="151"/>
      <c r="AE241" s="151"/>
      <c r="AF241" s="151"/>
      <c r="AG241" s="151" t="s">
        <v>282</v>
      </c>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outlineLevel="1" x14ac:dyDescent="0.25">
      <c r="A242" s="158"/>
      <c r="B242" s="159"/>
      <c r="C242" s="269" t="s">
        <v>273</v>
      </c>
      <c r="D242" s="270"/>
      <c r="E242" s="270"/>
      <c r="F242" s="270"/>
      <c r="G242" s="270"/>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251</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1" x14ac:dyDescent="0.25">
      <c r="A243" s="158"/>
      <c r="B243" s="159"/>
      <c r="C243" s="188" t="s">
        <v>1501</v>
      </c>
      <c r="D243" s="164"/>
      <c r="E243" s="165"/>
      <c r="F243" s="160"/>
      <c r="G243" s="160"/>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192</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188" t="s">
        <v>1593</v>
      </c>
      <c r="D244" s="164"/>
      <c r="E244" s="165">
        <v>5.0999999999999996</v>
      </c>
      <c r="F244" s="160"/>
      <c r="G244" s="160"/>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192</v>
      </c>
      <c r="AH244" s="151">
        <v>0</v>
      </c>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77">
        <v>16</v>
      </c>
      <c r="B245" s="178" t="s">
        <v>1602</v>
      </c>
      <c r="C245" s="187" t="s">
        <v>1603</v>
      </c>
      <c r="D245" s="179" t="s">
        <v>237</v>
      </c>
      <c r="E245" s="180">
        <v>0.70499999999999996</v>
      </c>
      <c r="F245" s="181">
        <v>161.4</v>
      </c>
      <c r="G245" s="182">
        <f>ROUND(E245*F245,2)</f>
        <v>113.79</v>
      </c>
      <c r="H245" s="181"/>
      <c r="I245" s="182">
        <f>ROUND(E245*H245,2)</f>
        <v>0</v>
      </c>
      <c r="J245" s="181"/>
      <c r="K245" s="182">
        <f>ROUND(E245*J245,2)</f>
        <v>0</v>
      </c>
      <c r="L245" s="182">
        <v>21</v>
      </c>
      <c r="M245" s="182">
        <f>G245*(1+L245/100)</f>
        <v>137.6859</v>
      </c>
      <c r="N245" s="182">
        <v>0</v>
      </c>
      <c r="O245" s="182">
        <f>ROUND(E245*N245,2)</f>
        <v>0</v>
      </c>
      <c r="P245" s="182">
        <v>4.4999999999999998E-2</v>
      </c>
      <c r="Q245" s="182">
        <f>ROUND(E245*P245,2)</f>
        <v>0.03</v>
      </c>
      <c r="R245" s="182" t="s">
        <v>289</v>
      </c>
      <c r="S245" s="182" t="s">
        <v>185</v>
      </c>
      <c r="T245" s="183" t="s">
        <v>185</v>
      </c>
      <c r="U245" s="160">
        <v>0.16200000000000001</v>
      </c>
      <c r="V245" s="160">
        <f>ROUND(E245*U245,2)</f>
        <v>0.11</v>
      </c>
      <c r="W245" s="160"/>
      <c r="X245" s="160" t="s">
        <v>239</v>
      </c>
      <c r="Y245" s="151"/>
      <c r="Z245" s="151"/>
      <c r="AA245" s="151"/>
      <c r="AB245" s="151"/>
      <c r="AC245" s="151"/>
      <c r="AD245" s="151"/>
      <c r="AE245" s="151"/>
      <c r="AF245" s="151"/>
      <c r="AG245" s="151" t="s">
        <v>240</v>
      </c>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1" x14ac:dyDescent="0.25">
      <c r="A246" s="158"/>
      <c r="B246" s="159"/>
      <c r="C246" s="269" t="s">
        <v>1604</v>
      </c>
      <c r="D246" s="270"/>
      <c r="E246" s="270"/>
      <c r="F246" s="270"/>
      <c r="G246" s="270"/>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251</v>
      </c>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1" x14ac:dyDescent="0.25">
      <c r="A247" s="158"/>
      <c r="B247" s="159"/>
      <c r="C247" s="188" t="s">
        <v>1501</v>
      </c>
      <c r="D247" s="164"/>
      <c r="E247" s="165"/>
      <c r="F247" s="160"/>
      <c r="G247" s="160"/>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192</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1" x14ac:dyDescent="0.25">
      <c r="A248" s="158"/>
      <c r="B248" s="159"/>
      <c r="C248" s="188" t="s">
        <v>1601</v>
      </c>
      <c r="D248" s="164"/>
      <c r="E248" s="165">
        <v>0.70499999999999996</v>
      </c>
      <c r="F248" s="160"/>
      <c r="G248" s="160"/>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192</v>
      </c>
      <c r="AH248" s="151">
        <v>0</v>
      </c>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1" x14ac:dyDescent="0.25">
      <c r="A249" s="177">
        <v>17</v>
      </c>
      <c r="B249" s="178" t="s">
        <v>507</v>
      </c>
      <c r="C249" s="187" t="s">
        <v>1605</v>
      </c>
      <c r="D249" s="179" t="s">
        <v>237</v>
      </c>
      <c r="E249" s="180">
        <v>5.0999999999999996</v>
      </c>
      <c r="F249" s="181">
        <v>285</v>
      </c>
      <c r="G249" s="182">
        <f>ROUND(E249*F249,2)</f>
        <v>1453.5</v>
      </c>
      <c r="H249" s="181"/>
      <c r="I249" s="182">
        <f>ROUND(E249*H249,2)</f>
        <v>0</v>
      </c>
      <c r="J249" s="181"/>
      <c r="K249" s="182">
        <f>ROUND(E249*J249,2)</f>
        <v>0</v>
      </c>
      <c r="L249" s="182">
        <v>21</v>
      </c>
      <c r="M249" s="182">
        <f>G249*(1+L249/100)</f>
        <v>1758.7349999999999</v>
      </c>
      <c r="N249" s="182">
        <v>3.6999999999999999E-4</v>
      </c>
      <c r="O249" s="182">
        <f>ROUND(E249*N249,2)</f>
        <v>0</v>
      </c>
      <c r="P249" s="182">
        <v>0</v>
      </c>
      <c r="Q249" s="182">
        <f>ROUND(E249*P249,2)</f>
        <v>0</v>
      </c>
      <c r="R249" s="182"/>
      <c r="S249" s="182" t="s">
        <v>277</v>
      </c>
      <c r="T249" s="183" t="s">
        <v>186</v>
      </c>
      <c r="U249" s="160">
        <v>8.8999999999999996E-2</v>
      </c>
      <c r="V249" s="160">
        <f>ROUND(E249*U249,2)</f>
        <v>0.45</v>
      </c>
      <c r="W249" s="160"/>
      <c r="X249" s="160" t="s">
        <v>239</v>
      </c>
      <c r="Y249" s="151"/>
      <c r="Z249" s="151"/>
      <c r="AA249" s="151"/>
      <c r="AB249" s="151"/>
      <c r="AC249" s="151"/>
      <c r="AD249" s="151"/>
      <c r="AE249" s="151"/>
      <c r="AF249" s="151"/>
      <c r="AG249" s="151" t="s">
        <v>240</v>
      </c>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1" x14ac:dyDescent="0.25">
      <c r="A250" s="158"/>
      <c r="B250" s="159"/>
      <c r="C250" s="188" t="s">
        <v>1501</v>
      </c>
      <c r="D250" s="164"/>
      <c r="E250" s="165"/>
      <c r="F250" s="160"/>
      <c r="G250" s="160"/>
      <c r="H250" s="160"/>
      <c r="I250" s="160"/>
      <c r="J250" s="160"/>
      <c r="K250" s="160"/>
      <c r="L250" s="160"/>
      <c r="M250" s="160"/>
      <c r="N250" s="160"/>
      <c r="O250" s="160"/>
      <c r="P250" s="160"/>
      <c r="Q250" s="160"/>
      <c r="R250" s="160"/>
      <c r="S250" s="160"/>
      <c r="T250" s="160"/>
      <c r="U250" s="160"/>
      <c r="V250" s="160"/>
      <c r="W250" s="160"/>
      <c r="X250" s="160"/>
      <c r="Y250" s="151"/>
      <c r="Z250" s="151"/>
      <c r="AA250" s="151"/>
      <c r="AB250" s="151"/>
      <c r="AC250" s="151"/>
      <c r="AD250" s="151"/>
      <c r="AE250" s="151"/>
      <c r="AF250" s="151"/>
      <c r="AG250" s="151" t="s">
        <v>192</v>
      </c>
      <c r="AH250" s="151">
        <v>0</v>
      </c>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1" x14ac:dyDescent="0.25">
      <c r="A251" s="158"/>
      <c r="B251" s="159"/>
      <c r="C251" s="188" t="s">
        <v>1593</v>
      </c>
      <c r="D251" s="164"/>
      <c r="E251" s="165">
        <v>5.0999999999999996</v>
      </c>
      <c r="F251" s="160"/>
      <c r="G251" s="160"/>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192</v>
      </c>
      <c r="AH251" s="151">
        <v>0</v>
      </c>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outlineLevel="1" x14ac:dyDescent="0.25">
      <c r="A252" s="177">
        <v>18</v>
      </c>
      <c r="B252" s="178" t="s">
        <v>510</v>
      </c>
      <c r="C252" s="187" t="s">
        <v>511</v>
      </c>
      <c r="D252" s="179" t="s">
        <v>237</v>
      </c>
      <c r="E252" s="180">
        <v>5.0999999999999996</v>
      </c>
      <c r="F252" s="181">
        <v>75</v>
      </c>
      <c r="G252" s="182">
        <f>ROUND(E252*F252,2)</f>
        <v>382.5</v>
      </c>
      <c r="H252" s="181"/>
      <c r="I252" s="182">
        <f>ROUND(E252*H252,2)</f>
        <v>0</v>
      </c>
      <c r="J252" s="181"/>
      <c r="K252" s="182">
        <f>ROUND(E252*J252,2)</f>
        <v>0</v>
      </c>
      <c r="L252" s="182">
        <v>21</v>
      </c>
      <c r="M252" s="182">
        <f>G252*(1+L252/100)</f>
        <v>462.82499999999999</v>
      </c>
      <c r="N252" s="182">
        <v>0</v>
      </c>
      <c r="O252" s="182">
        <f>ROUND(E252*N252,2)</f>
        <v>0</v>
      </c>
      <c r="P252" s="182">
        <v>1E-4</v>
      </c>
      <c r="Q252" s="182">
        <f>ROUND(E252*P252,2)</f>
        <v>0</v>
      </c>
      <c r="R252" s="182"/>
      <c r="S252" s="182" t="s">
        <v>277</v>
      </c>
      <c r="T252" s="183" t="s">
        <v>186</v>
      </c>
      <c r="U252" s="160">
        <v>0</v>
      </c>
      <c r="V252" s="160">
        <f>ROUND(E252*U252,2)</f>
        <v>0</v>
      </c>
      <c r="W252" s="160"/>
      <c r="X252" s="160" t="s">
        <v>239</v>
      </c>
      <c r="Y252" s="151"/>
      <c r="Z252" s="151"/>
      <c r="AA252" s="151"/>
      <c r="AB252" s="151"/>
      <c r="AC252" s="151"/>
      <c r="AD252" s="151"/>
      <c r="AE252" s="151"/>
      <c r="AF252" s="151"/>
      <c r="AG252" s="151" t="s">
        <v>282</v>
      </c>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outlineLevel="1" x14ac:dyDescent="0.25">
      <c r="A253" s="158"/>
      <c r="B253" s="159"/>
      <c r="C253" s="188" t="s">
        <v>1501</v>
      </c>
      <c r="D253" s="164"/>
      <c r="E253" s="165"/>
      <c r="F253" s="160"/>
      <c r="G253" s="160"/>
      <c r="H253" s="160"/>
      <c r="I253" s="160"/>
      <c r="J253" s="160"/>
      <c r="K253" s="160"/>
      <c r="L253" s="160"/>
      <c r="M253" s="160"/>
      <c r="N253" s="160"/>
      <c r="O253" s="160"/>
      <c r="P253" s="160"/>
      <c r="Q253" s="160"/>
      <c r="R253" s="160"/>
      <c r="S253" s="160"/>
      <c r="T253" s="160"/>
      <c r="U253" s="160"/>
      <c r="V253" s="160"/>
      <c r="W253" s="160"/>
      <c r="X253" s="160"/>
      <c r="Y253" s="151"/>
      <c r="Z253" s="151"/>
      <c r="AA253" s="151"/>
      <c r="AB253" s="151"/>
      <c r="AC253" s="151"/>
      <c r="AD253" s="151"/>
      <c r="AE253" s="151"/>
      <c r="AF253" s="151"/>
      <c r="AG253" s="151" t="s">
        <v>192</v>
      </c>
      <c r="AH253" s="151">
        <v>0</v>
      </c>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1" x14ac:dyDescent="0.25">
      <c r="A254" s="158"/>
      <c r="B254" s="159"/>
      <c r="C254" s="188" t="s">
        <v>1593</v>
      </c>
      <c r="D254" s="164"/>
      <c r="E254" s="165">
        <v>5.0999999999999996</v>
      </c>
      <c r="F254" s="160"/>
      <c r="G254" s="160"/>
      <c r="H254" s="160"/>
      <c r="I254" s="160"/>
      <c r="J254" s="160"/>
      <c r="K254" s="160"/>
      <c r="L254" s="160"/>
      <c r="M254" s="160"/>
      <c r="N254" s="160"/>
      <c r="O254" s="160"/>
      <c r="P254" s="160"/>
      <c r="Q254" s="160"/>
      <c r="R254" s="160"/>
      <c r="S254" s="160"/>
      <c r="T254" s="160"/>
      <c r="U254" s="160"/>
      <c r="V254" s="160"/>
      <c r="W254" s="160"/>
      <c r="X254" s="160"/>
      <c r="Y254" s="151"/>
      <c r="Z254" s="151"/>
      <c r="AA254" s="151"/>
      <c r="AB254" s="151"/>
      <c r="AC254" s="151"/>
      <c r="AD254" s="151"/>
      <c r="AE254" s="151"/>
      <c r="AF254" s="151"/>
      <c r="AG254" s="151" t="s">
        <v>192</v>
      </c>
      <c r="AH254" s="151">
        <v>0</v>
      </c>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x14ac:dyDescent="0.25">
      <c r="A255" s="167" t="s">
        <v>181</v>
      </c>
      <c r="B255" s="168" t="s">
        <v>122</v>
      </c>
      <c r="C255" s="186" t="s">
        <v>123</v>
      </c>
      <c r="D255" s="169"/>
      <c r="E255" s="170"/>
      <c r="F255" s="171"/>
      <c r="G255" s="171">
        <f>SUMIF(AG256:AG283,"&lt;&gt;NOR",G256:G283)</f>
        <v>125850</v>
      </c>
      <c r="H255" s="171"/>
      <c r="I255" s="171">
        <f>SUM(I256:I283)</f>
        <v>0</v>
      </c>
      <c r="J255" s="171"/>
      <c r="K255" s="171">
        <f>SUM(K256:K283)</f>
        <v>0</v>
      </c>
      <c r="L255" s="171"/>
      <c r="M255" s="171">
        <f>SUM(M256:M283)</f>
        <v>152278.5</v>
      </c>
      <c r="N255" s="171"/>
      <c r="O255" s="171">
        <f>SUM(O256:O283)</f>
        <v>0.95</v>
      </c>
      <c r="P255" s="171"/>
      <c r="Q255" s="171">
        <f>SUM(Q256:Q283)</f>
        <v>0</v>
      </c>
      <c r="R255" s="171"/>
      <c r="S255" s="171"/>
      <c r="T255" s="172"/>
      <c r="U255" s="166"/>
      <c r="V255" s="166">
        <f>SUM(V256:V283)</f>
        <v>55.35</v>
      </c>
      <c r="W255" s="166"/>
      <c r="X255" s="166"/>
      <c r="AG255" t="s">
        <v>182</v>
      </c>
    </row>
    <row r="256" spans="1:60" outlineLevel="1" x14ac:dyDescent="0.25">
      <c r="A256" s="177">
        <v>19</v>
      </c>
      <c r="B256" s="178" t="s">
        <v>517</v>
      </c>
      <c r="C256" s="187" t="s">
        <v>518</v>
      </c>
      <c r="D256" s="179" t="s">
        <v>237</v>
      </c>
      <c r="E256" s="180">
        <v>160</v>
      </c>
      <c r="F256" s="181">
        <v>315</v>
      </c>
      <c r="G256" s="182">
        <f>ROUND(E256*F256,2)</f>
        <v>50400</v>
      </c>
      <c r="H256" s="181"/>
      <c r="I256" s="182">
        <f>ROUND(E256*H256,2)</f>
        <v>0</v>
      </c>
      <c r="J256" s="181"/>
      <c r="K256" s="182">
        <f>ROUND(E256*J256,2)</f>
        <v>0</v>
      </c>
      <c r="L256" s="182">
        <v>21</v>
      </c>
      <c r="M256" s="182">
        <f>G256*(1+L256/100)</f>
        <v>60984</v>
      </c>
      <c r="N256" s="182">
        <v>5.9199999999999999E-3</v>
      </c>
      <c r="O256" s="182">
        <f>ROUND(E256*N256,2)</f>
        <v>0.95</v>
      </c>
      <c r="P256" s="182">
        <v>0</v>
      </c>
      <c r="Q256" s="182">
        <f>ROUND(E256*P256,2)</f>
        <v>0</v>
      </c>
      <c r="R256" s="182" t="s">
        <v>519</v>
      </c>
      <c r="S256" s="182" t="s">
        <v>185</v>
      </c>
      <c r="T256" s="183" t="s">
        <v>185</v>
      </c>
      <c r="U256" s="160">
        <v>0.26</v>
      </c>
      <c r="V256" s="160">
        <f>ROUND(E256*U256,2)</f>
        <v>41.6</v>
      </c>
      <c r="W256" s="160"/>
      <c r="X256" s="160" t="s">
        <v>239</v>
      </c>
      <c r="Y256" s="151"/>
      <c r="Z256" s="151"/>
      <c r="AA256" s="151"/>
      <c r="AB256" s="151"/>
      <c r="AC256" s="151"/>
      <c r="AD256" s="151"/>
      <c r="AE256" s="151"/>
      <c r="AF256" s="151"/>
      <c r="AG256" s="151" t="s">
        <v>240</v>
      </c>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1" x14ac:dyDescent="0.25">
      <c r="A257" s="158"/>
      <c r="B257" s="159"/>
      <c r="C257" s="188" t="s">
        <v>1501</v>
      </c>
      <c r="D257" s="164"/>
      <c r="E257" s="165"/>
      <c r="F257" s="160"/>
      <c r="G257" s="160"/>
      <c r="H257" s="160"/>
      <c r="I257" s="160"/>
      <c r="J257" s="160"/>
      <c r="K257" s="160"/>
      <c r="L257" s="160"/>
      <c r="M257" s="160"/>
      <c r="N257" s="160"/>
      <c r="O257" s="160"/>
      <c r="P257" s="160"/>
      <c r="Q257" s="160"/>
      <c r="R257" s="160"/>
      <c r="S257" s="160"/>
      <c r="T257" s="160"/>
      <c r="U257" s="160"/>
      <c r="V257" s="160"/>
      <c r="W257" s="160"/>
      <c r="X257" s="160"/>
      <c r="Y257" s="151"/>
      <c r="Z257" s="151"/>
      <c r="AA257" s="151"/>
      <c r="AB257" s="151"/>
      <c r="AC257" s="151"/>
      <c r="AD257" s="151"/>
      <c r="AE257" s="151"/>
      <c r="AF257" s="151"/>
      <c r="AG257" s="151" t="s">
        <v>192</v>
      </c>
      <c r="AH257" s="151">
        <v>0</v>
      </c>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1" x14ac:dyDescent="0.25">
      <c r="A258" s="158"/>
      <c r="B258" s="159"/>
      <c r="C258" s="188" t="s">
        <v>1606</v>
      </c>
      <c r="D258" s="164"/>
      <c r="E258" s="165">
        <v>40</v>
      </c>
      <c r="F258" s="160"/>
      <c r="G258" s="160"/>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192</v>
      </c>
      <c r="AH258" s="151">
        <v>0</v>
      </c>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1" x14ac:dyDescent="0.25">
      <c r="A259" s="158"/>
      <c r="B259" s="159"/>
      <c r="C259" s="188" t="s">
        <v>1607</v>
      </c>
      <c r="D259" s="164"/>
      <c r="E259" s="165">
        <v>20</v>
      </c>
      <c r="F259" s="160"/>
      <c r="G259" s="160"/>
      <c r="H259" s="160"/>
      <c r="I259" s="160"/>
      <c r="J259" s="160"/>
      <c r="K259" s="160"/>
      <c r="L259" s="160"/>
      <c r="M259" s="160"/>
      <c r="N259" s="160"/>
      <c r="O259" s="160"/>
      <c r="P259" s="160"/>
      <c r="Q259" s="160"/>
      <c r="R259" s="160"/>
      <c r="S259" s="160"/>
      <c r="T259" s="160"/>
      <c r="U259" s="160"/>
      <c r="V259" s="160"/>
      <c r="W259" s="160"/>
      <c r="X259" s="160"/>
      <c r="Y259" s="151"/>
      <c r="Z259" s="151"/>
      <c r="AA259" s="151"/>
      <c r="AB259" s="151"/>
      <c r="AC259" s="151"/>
      <c r="AD259" s="151"/>
      <c r="AE259" s="151"/>
      <c r="AF259" s="151"/>
      <c r="AG259" s="151" t="s">
        <v>192</v>
      </c>
      <c r="AH259" s="151">
        <v>0</v>
      </c>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188" t="s">
        <v>1608</v>
      </c>
      <c r="D260" s="164"/>
      <c r="E260" s="165">
        <v>20</v>
      </c>
      <c r="F260" s="160"/>
      <c r="G260" s="160"/>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192</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188" t="s">
        <v>1609</v>
      </c>
      <c r="D261" s="164"/>
      <c r="E261" s="165">
        <v>40</v>
      </c>
      <c r="F261" s="160"/>
      <c r="G261" s="160"/>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192</v>
      </c>
      <c r="AH261" s="151">
        <v>0</v>
      </c>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1" x14ac:dyDescent="0.25">
      <c r="A262" s="158"/>
      <c r="B262" s="159"/>
      <c r="C262" s="188" t="s">
        <v>1610</v>
      </c>
      <c r="D262" s="164"/>
      <c r="E262" s="165">
        <v>40</v>
      </c>
      <c r="F262" s="160"/>
      <c r="G262" s="160"/>
      <c r="H262" s="160"/>
      <c r="I262" s="160"/>
      <c r="J262" s="160"/>
      <c r="K262" s="160"/>
      <c r="L262" s="160"/>
      <c r="M262" s="160"/>
      <c r="N262" s="160"/>
      <c r="O262" s="160"/>
      <c r="P262" s="160"/>
      <c r="Q262" s="160"/>
      <c r="R262" s="160"/>
      <c r="S262" s="160"/>
      <c r="T262" s="160"/>
      <c r="U262" s="160"/>
      <c r="V262" s="160"/>
      <c r="W262" s="160"/>
      <c r="X262" s="160"/>
      <c r="Y262" s="151"/>
      <c r="Z262" s="151"/>
      <c r="AA262" s="151"/>
      <c r="AB262" s="151"/>
      <c r="AC262" s="151"/>
      <c r="AD262" s="151"/>
      <c r="AE262" s="151"/>
      <c r="AF262" s="151"/>
      <c r="AG262" s="151" t="s">
        <v>192</v>
      </c>
      <c r="AH262" s="151">
        <v>0</v>
      </c>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ht="20.399999999999999" outlineLevel="1" x14ac:dyDescent="0.25">
      <c r="A263" s="177">
        <v>20</v>
      </c>
      <c r="B263" s="178" t="s">
        <v>528</v>
      </c>
      <c r="C263" s="187" t="s">
        <v>529</v>
      </c>
      <c r="D263" s="179" t="s">
        <v>530</v>
      </c>
      <c r="E263" s="180">
        <v>5</v>
      </c>
      <c r="F263" s="181">
        <v>1500</v>
      </c>
      <c r="G263" s="182">
        <f>ROUND(E263*F263,2)</f>
        <v>7500</v>
      </c>
      <c r="H263" s="181"/>
      <c r="I263" s="182">
        <f>ROUND(E263*H263,2)</f>
        <v>0</v>
      </c>
      <c r="J263" s="181"/>
      <c r="K263" s="182">
        <f>ROUND(E263*J263,2)</f>
        <v>0</v>
      </c>
      <c r="L263" s="182">
        <v>21</v>
      </c>
      <c r="M263" s="182">
        <f>G263*(1+L263/100)</f>
        <v>9075</v>
      </c>
      <c r="N263" s="182">
        <v>0</v>
      </c>
      <c r="O263" s="182">
        <f>ROUND(E263*N263,2)</f>
        <v>0</v>
      </c>
      <c r="P263" s="182">
        <v>0</v>
      </c>
      <c r="Q263" s="182">
        <f>ROUND(E263*P263,2)</f>
        <v>0</v>
      </c>
      <c r="R263" s="182" t="s">
        <v>519</v>
      </c>
      <c r="S263" s="182" t="s">
        <v>185</v>
      </c>
      <c r="T263" s="183" t="s">
        <v>185</v>
      </c>
      <c r="U263" s="160">
        <v>1.6</v>
      </c>
      <c r="V263" s="160">
        <f>ROUND(E263*U263,2)</f>
        <v>8</v>
      </c>
      <c r="W263" s="160"/>
      <c r="X263" s="160" t="s">
        <v>239</v>
      </c>
      <c r="Y263" s="151"/>
      <c r="Z263" s="151"/>
      <c r="AA263" s="151"/>
      <c r="AB263" s="151"/>
      <c r="AC263" s="151"/>
      <c r="AD263" s="151"/>
      <c r="AE263" s="151"/>
      <c r="AF263" s="151"/>
      <c r="AG263" s="151" t="s">
        <v>240</v>
      </c>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1" x14ac:dyDescent="0.25">
      <c r="A264" s="158"/>
      <c r="B264" s="159"/>
      <c r="C264" s="188" t="s">
        <v>1501</v>
      </c>
      <c r="D264" s="164"/>
      <c r="E264" s="165"/>
      <c r="F264" s="160"/>
      <c r="G264" s="160"/>
      <c r="H264" s="160"/>
      <c r="I264" s="160"/>
      <c r="J264" s="160"/>
      <c r="K264" s="160"/>
      <c r="L264" s="160"/>
      <c r="M264" s="160"/>
      <c r="N264" s="160"/>
      <c r="O264" s="160"/>
      <c r="P264" s="160"/>
      <c r="Q264" s="160"/>
      <c r="R264" s="160"/>
      <c r="S264" s="160"/>
      <c r="T264" s="160"/>
      <c r="U264" s="160"/>
      <c r="V264" s="160"/>
      <c r="W264" s="160"/>
      <c r="X264" s="160"/>
      <c r="Y264" s="151"/>
      <c r="Z264" s="151"/>
      <c r="AA264" s="151"/>
      <c r="AB264" s="151"/>
      <c r="AC264" s="151"/>
      <c r="AD264" s="151"/>
      <c r="AE264" s="151"/>
      <c r="AF264" s="151"/>
      <c r="AG264" s="151" t="s">
        <v>192</v>
      </c>
      <c r="AH264" s="151">
        <v>0</v>
      </c>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188" t="s">
        <v>1611</v>
      </c>
      <c r="D265" s="164"/>
      <c r="E265" s="165">
        <v>1</v>
      </c>
      <c r="F265" s="160"/>
      <c r="G265" s="160"/>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192</v>
      </c>
      <c r="AH265" s="151">
        <v>0</v>
      </c>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1" x14ac:dyDescent="0.25">
      <c r="A266" s="158"/>
      <c r="B266" s="159"/>
      <c r="C266" s="188" t="s">
        <v>1612</v>
      </c>
      <c r="D266" s="164"/>
      <c r="E266" s="165">
        <v>1</v>
      </c>
      <c r="F266" s="160"/>
      <c r="G266" s="160"/>
      <c r="H266" s="160"/>
      <c r="I266" s="160"/>
      <c r="J266" s="160"/>
      <c r="K266" s="160"/>
      <c r="L266" s="160"/>
      <c r="M266" s="160"/>
      <c r="N266" s="160"/>
      <c r="O266" s="160"/>
      <c r="P266" s="160"/>
      <c r="Q266" s="160"/>
      <c r="R266" s="160"/>
      <c r="S266" s="160"/>
      <c r="T266" s="160"/>
      <c r="U266" s="160"/>
      <c r="V266" s="160"/>
      <c r="W266" s="160"/>
      <c r="X266" s="160"/>
      <c r="Y266" s="151"/>
      <c r="Z266" s="151"/>
      <c r="AA266" s="151"/>
      <c r="AB266" s="151"/>
      <c r="AC266" s="151"/>
      <c r="AD266" s="151"/>
      <c r="AE266" s="151"/>
      <c r="AF266" s="151"/>
      <c r="AG266" s="151" t="s">
        <v>192</v>
      </c>
      <c r="AH266" s="151">
        <v>0</v>
      </c>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188" t="s">
        <v>1613</v>
      </c>
      <c r="D267" s="164"/>
      <c r="E267" s="165">
        <v>1</v>
      </c>
      <c r="F267" s="160"/>
      <c r="G267" s="160"/>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192</v>
      </c>
      <c r="AH267" s="151">
        <v>0</v>
      </c>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1" x14ac:dyDescent="0.25">
      <c r="A268" s="158"/>
      <c r="B268" s="159"/>
      <c r="C268" s="188" t="s">
        <v>1614</v>
      </c>
      <c r="D268" s="164"/>
      <c r="E268" s="165">
        <v>1</v>
      </c>
      <c r="F268" s="160"/>
      <c r="G268" s="160"/>
      <c r="H268" s="160"/>
      <c r="I268" s="160"/>
      <c r="J268" s="160"/>
      <c r="K268" s="160"/>
      <c r="L268" s="160"/>
      <c r="M268" s="160"/>
      <c r="N268" s="160"/>
      <c r="O268" s="160"/>
      <c r="P268" s="160"/>
      <c r="Q268" s="160"/>
      <c r="R268" s="160"/>
      <c r="S268" s="160"/>
      <c r="T268" s="160"/>
      <c r="U268" s="160"/>
      <c r="V268" s="160"/>
      <c r="W268" s="160"/>
      <c r="X268" s="160"/>
      <c r="Y268" s="151"/>
      <c r="Z268" s="151"/>
      <c r="AA268" s="151"/>
      <c r="AB268" s="151"/>
      <c r="AC268" s="151"/>
      <c r="AD268" s="151"/>
      <c r="AE268" s="151"/>
      <c r="AF268" s="151"/>
      <c r="AG268" s="151" t="s">
        <v>192</v>
      </c>
      <c r="AH268" s="151">
        <v>0</v>
      </c>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1" x14ac:dyDescent="0.25">
      <c r="A269" s="158"/>
      <c r="B269" s="159"/>
      <c r="C269" s="188" t="s">
        <v>1615</v>
      </c>
      <c r="D269" s="164"/>
      <c r="E269" s="165">
        <v>1</v>
      </c>
      <c r="F269" s="160"/>
      <c r="G269" s="160"/>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192</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ht="30.6" outlineLevel="1" x14ac:dyDescent="0.25">
      <c r="A270" s="177">
        <v>21</v>
      </c>
      <c r="B270" s="178" t="s">
        <v>535</v>
      </c>
      <c r="C270" s="187" t="s">
        <v>536</v>
      </c>
      <c r="D270" s="179" t="s">
        <v>537</v>
      </c>
      <c r="E270" s="180">
        <v>390</v>
      </c>
      <c r="F270" s="181">
        <v>155</v>
      </c>
      <c r="G270" s="182">
        <f>ROUND(E270*F270,2)</f>
        <v>60450</v>
      </c>
      <c r="H270" s="181"/>
      <c r="I270" s="182">
        <f>ROUND(E270*H270,2)</f>
        <v>0</v>
      </c>
      <c r="J270" s="181"/>
      <c r="K270" s="182">
        <f>ROUND(E270*J270,2)</f>
        <v>0</v>
      </c>
      <c r="L270" s="182">
        <v>21</v>
      </c>
      <c r="M270" s="182">
        <f>G270*(1+L270/100)</f>
        <v>73144.5</v>
      </c>
      <c r="N270" s="182">
        <v>0</v>
      </c>
      <c r="O270" s="182">
        <f>ROUND(E270*N270,2)</f>
        <v>0</v>
      </c>
      <c r="P270" s="182">
        <v>0</v>
      </c>
      <c r="Q270" s="182">
        <f>ROUND(E270*P270,2)</f>
        <v>0</v>
      </c>
      <c r="R270" s="182" t="s">
        <v>519</v>
      </c>
      <c r="S270" s="182" t="s">
        <v>185</v>
      </c>
      <c r="T270" s="183" t="s">
        <v>185</v>
      </c>
      <c r="U270" s="160">
        <v>0</v>
      </c>
      <c r="V270" s="160">
        <f>ROUND(E270*U270,2)</f>
        <v>0</v>
      </c>
      <c r="W270" s="160"/>
      <c r="X270" s="160" t="s">
        <v>239</v>
      </c>
      <c r="Y270" s="151"/>
      <c r="Z270" s="151"/>
      <c r="AA270" s="151"/>
      <c r="AB270" s="151"/>
      <c r="AC270" s="151"/>
      <c r="AD270" s="151"/>
      <c r="AE270" s="151"/>
      <c r="AF270" s="151"/>
      <c r="AG270" s="151" t="s">
        <v>240</v>
      </c>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1" x14ac:dyDescent="0.25">
      <c r="A271" s="158"/>
      <c r="B271" s="159"/>
      <c r="C271" s="188" t="s">
        <v>1501</v>
      </c>
      <c r="D271" s="164"/>
      <c r="E271" s="165"/>
      <c r="F271" s="160"/>
      <c r="G271" s="160"/>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192</v>
      </c>
      <c r="AH271" s="151">
        <v>0</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58"/>
      <c r="B272" s="159"/>
      <c r="C272" s="188" t="s">
        <v>1616</v>
      </c>
      <c r="D272" s="164"/>
      <c r="E272" s="165">
        <v>90</v>
      </c>
      <c r="F272" s="160"/>
      <c r="G272" s="160"/>
      <c r="H272" s="160"/>
      <c r="I272" s="160"/>
      <c r="J272" s="160"/>
      <c r="K272" s="160"/>
      <c r="L272" s="160"/>
      <c r="M272" s="160"/>
      <c r="N272" s="160"/>
      <c r="O272" s="160"/>
      <c r="P272" s="160"/>
      <c r="Q272" s="160"/>
      <c r="R272" s="160"/>
      <c r="S272" s="160"/>
      <c r="T272" s="160"/>
      <c r="U272" s="160"/>
      <c r="V272" s="160"/>
      <c r="W272" s="160"/>
      <c r="X272" s="160"/>
      <c r="Y272" s="151"/>
      <c r="Z272" s="151"/>
      <c r="AA272" s="151"/>
      <c r="AB272" s="151"/>
      <c r="AC272" s="151"/>
      <c r="AD272" s="151"/>
      <c r="AE272" s="151"/>
      <c r="AF272" s="151"/>
      <c r="AG272" s="151" t="s">
        <v>192</v>
      </c>
      <c r="AH272" s="151">
        <v>0</v>
      </c>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1" x14ac:dyDescent="0.25">
      <c r="A273" s="158"/>
      <c r="B273" s="159"/>
      <c r="C273" s="188" t="s">
        <v>1617</v>
      </c>
      <c r="D273" s="164"/>
      <c r="E273" s="165">
        <v>60</v>
      </c>
      <c r="F273" s="160"/>
      <c r="G273" s="160"/>
      <c r="H273" s="160"/>
      <c r="I273" s="160"/>
      <c r="J273" s="160"/>
      <c r="K273" s="160"/>
      <c r="L273" s="160"/>
      <c r="M273" s="160"/>
      <c r="N273" s="160"/>
      <c r="O273" s="160"/>
      <c r="P273" s="160"/>
      <c r="Q273" s="160"/>
      <c r="R273" s="160"/>
      <c r="S273" s="160"/>
      <c r="T273" s="160"/>
      <c r="U273" s="160"/>
      <c r="V273" s="160"/>
      <c r="W273" s="160"/>
      <c r="X273" s="160"/>
      <c r="Y273" s="151"/>
      <c r="Z273" s="151"/>
      <c r="AA273" s="151"/>
      <c r="AB273" s="151"/>
      <c r="AC273" s="151"/>
      <c r="AD273" s="151"/>
      <c r="AE273" s="151"/>
      <c r="AF273" s="151"/>
      <c r="AG273" s="151" t="s">
        <v>192</v>
      </c>
      <c r="AH273" s="151">
        <v>0</v>
      </c>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1" x14ac:dyDescent="0.25">
      <c r="A274" s="158"/>
      <c r="B274" s="159"/>
      <c r="C274" s="188" t="s">
        <v>1618</v>
      </c>
      <c r="D274" s="164"/>
      <c r="E274" s="165">
        <v>60</v>
      </c>
      <c r="F274" s="160"/>
      <c r="G274" s="160"/>
      <c r="H274" s="160"/>
      <c r="I274" s="160"/>
      <c r="J274" s="160"/>
      <c r="K274" s="160"/>
      <c r="L274" s="160"/>
      <c r="M274" s="160"/>
      <c r="N274" s="160"/>
      <c r="O274" s="160"/>
      <c r="P274" s="160"/>
      <c r="Q274" s="160"/>
      <c r="R274" s="160"/>
      <c r="S274" s="160"/>
      <c r="T274" s="160"/>
      <c r="U274" s="160"/>
      <c r="V274" s="160"/>
      <c r="W274" s="160"/>
      <c r="X274" s="160"/>
      <c r="Y274" s="151"/>
      <c r="Z274" s="151"/>
      <c r="AA274" s="151"/>
      <c r="AB274" s="151"/>
      <c r="AC274" s="151"/>
      <c r="AD274" s="151"/>
      <c r="AE274" s="151"/>
      <c r="AF274" s="151"/>
      <c r="AG274" s="151" t="s">
        <v>192</v>
      </c>
      <c r="AH274" s="151">
        <v>0</v>
      </c>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outlineLevel="1" x14ac:dyDescent="0.25">
      <c r="A275" s="158"/>
      <c r="B275" s="159"/>
      <c r="C275" s="188" t="s">
        <v>1619</v>
      </c>
      <c r="D275" s="164"/>
      <c r="E275" s="165">
        <v>90</v>
      </c>
      <c r="F275" s="160"/>
      <c r="G275" s="160"/>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192</v>
      </c>
      <c r="AH275" s="151">
        <v>0</v>
      </c>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1" x14ac:dyDescent="0.25">
      <c r="A276" s="158"/>
      <c r="B276" s="159"/>
      <c r="C276" s="188" t="s">
        <v>1620</v>
      </c>
      <c r="D276" s="164"/>
      <c r="E276" s="165">
        <v>90</v>
      </c>
      <c r="F276" s="160"/>
      <c r="G276" s="160"/>
      <c r="H276" s="160"/>
      <c r="I276" s="160"/>
      <c r="J276" s="160"/>
      <c r="K276" s="160"/>
      <c r="L276" s="160"/>
      <c r="M276" s="160"/>
      <c r="N276" s="160"/>
      <c r="O276" s="160"/>
      <c r="P276" s="160"/>
      <c r="Q276" s="160"/>
      <c r="R276" s="160"/>
      <c r="S276" s="160"/>
      <c r="T276" s="160"/>
      <c r="U276" s="160"/>
      <c r="V276" s="160"/>
      <c r="W276" s="160"/>
      <c r="X276" s="160"/>
      <c r="Y276" s="151"/>
      <c r="Z276" s="151"/>
      <c r="AA276" s="151"/>
      <c r="AB276" s="151"/>
      <c r="AC276" s="151"/>
      <c r="AD276" s="151"/>
      <c r="AE276" s="151"/>
      <c r="AF276" s="151"/>
      <c r="AG276" s="151" t="s">
        <v>192</v>
      </c>
      <c r="AH276" s="151">
        <v>0</v>
      </c>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ht="20.399999999999999" outlineLevel="1" x14ac:dyDescent="0.25">
      <c r="A277" s="177">
        <v>22</v>
      </c>
      <c r="B277" s="178" t="s">
        <v>542</v>
      </c>
      <c r="C277" s="187" t="s">
        <v>543</v>
      </c>
      <c r="D277" s="179" t="s">
        <v>530</v>
      </c>
      <c r="E277" s="180">
        <v>5</v>
      </c>
      <c r="F277" s="181">
        <v>1500</v>
      </c>
      <c r="G277" s="182">
        <f>ROUND(E277*F277,2)</f>
        <v>7500</v>
      </c>
      <c r="H277" s="181"/>
      <c r="I277" s="182">
        <f>ROUND(E277*H277,2)</f>
        <v>0</v>
      </c>
      <c r="J277" s="181"/>
      <c r="K277" s="182">
        <f>ROUND(E277*J277,2)</f>
        <v>0</v>
      </c>
      <c r="L277" s="182">
        <v>21</v>
      </c>
      <c r="M277" s="182">
        <f>G277*(1+L277/100)</f>
        <v>9075</v>
      </c>
      <c r="N277" s="182">
        <v>0</v>
      </c>
      <c r="O277" s="182">
        <f>ROUND(E277*N277,2)</f>
        <v>0</v>
      </c>
      <c r="P277" s="182">
        <v>0</v>
      </c>
      <c r="Q277" s="182">
        <f>ROUND(E277*P277,2)</f>
        <v>0</v>
      </c>
      <c r="R277" s="182" t="s">
        <v>519</v>
      </c>
      <c r="S277" s="182" t="s">
        <v>185</v>
      </c>
      <c r="T277" s="183" t="s">
        <v>185</v>
      </c>
      <c r="U277" s="160">
        <v>1.1499999999999999</v>
      </c>
      <c r="V277" s="160">
        <f>ROUND(E277*U277,2)</f>
        <v>5.75</v>
      </c>
      <c r="W277" s="160"/>
      <c r="X277" s="160" t="s">
        <v>239</v>
      </c>
      <c r="Y277" s="151"/>
      <c r="Z277" s="151"/>
      <c r="AA277" s="151"/>
      <c r="AB277" s="151"/>
      <c r="AC277" s="151"/>
      <c r="AD277" s="151"/>
      <c r="AE277" s="151"/>
      <c r="AF277" s="151"/>
      <c r="AG277" s="151" t="s">
        <v>240</v>
      </c>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1" x14ac:dyDescent="0.25">
      <c r="A278" s="158"/>
      <c r="B278" s="159"/>
      <c r="C278" s="188" t="s">
        <v>1501</v>
      </c>
      <c r="D278" s="164"/>
      <c r="E278" s="165"/>
      <c r="F278" s="160"/>
      <c r="G278" s="160"/>
      <c r="H278" s="160"/>
      <c r="I278" s="160"/>
      <c r="J278" s="160"/>
      <c r="K278" s="160"/>
      <c r="L278" s="160"/>
      <c r="M278" s="160"/>
      <c r="N278" s="160"/>
      <c r="O278" s="160"/>
      <c r="P278" s="160"/>
      <c r="Q278" s="160"/>
      <c r="R278" s="160"/>
      <c r="S278" s="160"/>
      <c r="T278" s="160"/>
      <c r="U278" s="160"/>
      <c r="V278" s="160"/>
      <c r="W278" s="160"/>
      <c r="X278" s="160"/>
      <c r="Y278" s="151"/>
      <c r="Z278" s="151"/>
      <c r="AA278" s="151"/>
      <c r="AB278" s="151"/>
      <c r="AC278" s="151"/>
      <c r="AD278" s="151"/>
      <c r="AE278" s="151"/>
      <c r="AF278" s="151"/>
      <c r="AG278" s="151" t="s">
        <v>192</v>
      </c>
      <c r="AH278" s="151">
        <v>0</v>
      </c>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1" x14ac:dyDescent="0.25">
      <c r="A279" s="158"/>
      <c r="B279" s="159"/>
      <c r="C279" s="188" t="s">
        <v>1611</v>
      </c>
      <c r="D279" s="164"/>
      <c r="E279" s="165">
        <v>1</v>
      </c>
      <c r="F279" s="160"/>
      <c r="G279" s="160"/>
      <c r="H279" s="160"/>
      <c r="I279" s="160"/>
      <c r="J279" s="160"/>
      <c r="K279" s="160"/>
      <c r="L279" s="160"/>
      <c r="M279" s="160"/>
      <c r="N279" s="160"/>
      <c r="O279" s="160"/>
      <c r="P279" s="160"/>
      <c r="Q279" s="160"/>
      <c r="R279" s="160"/>
      <c r="S279" s="160"/>
      <c r="T279" s="160"/>
      <c r="U279" s="160"/>
      <c r="V279" s="160"/>
      <c r="W279" s="160"/>
      <c r="X279" s="160"/>
      <c r="Y279" s="151"/>
      <c r="Z279" s="151"/>
      <c r="AA279" s="151"/>
      <c r="AB279" s="151"/>
      <c r="AC279" s="151"/>
      <c r="AD279" s="151"/>
      <c r="AE279" s="151"/>
      <c r="AF279" s="151"/>
      <c r="AG279" s="151" t="s">
        <v>192</v>
      </c>
      <c r="AH279" s="151">
        <v>0</v>
      </c>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1" x14ac:dyDescent="0.25">
      <c r="A280" s="158"/>
      <c r="B280" s="159"/>
      <c r="C280" s="188" t="s">
        <v>1612</v>
      </c>
      <c r="D280" s="164"/>
      <c r="E280" s="165">
        <v>1</v>
      </c>
      <c r="F280" s="160"/>
      <c r="G280" s="160"/>
      <c r="H280" s="160"/>
      <c r="I280" s="160"/>
      <c r="J280" s="160"/>
      <c r="K280" s="160"/>
      <c r="L280" s="160"/>
      <c r="M280" s="160"/>
      <c r="N280" s="160"/>
      <c r="O280" s="160"/>
      <c r="P280" s="160"/>
      <c r="Q280" s="160"/>
      <c r="R280" s="160"/>
      <c r="S280" s="160"/>
      <c r="T280" s="160"/>
      <c r="U280" s="160"/>
      <c r="V280" s="160"/>
      <c r="W280" s="160"/>
      <c r="X280" s="160"/>
      <c r="Y280" s="151"/>
      <c r="Z280" s="151"/>
      <c r="AA280" s="151"/>
      <c r="AB280" s="151"/>
      <c r="AC280" s="151"/>
      <c r="AD280" s="151"/>
      <c r="AE280" s="151"/>
      <c r="AF280" s="151"/>
      <c r="AG280" s="151" t="s">
        <v>192</v>
      </c>
      <c r="AH280" s="151">
        <v>0</v>
      </c>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outlineLevel="1" x14ac:dyDescent="0.25">
      <c r="A281" s="158"/>
      <c r="B281" s="159"/>
      <c r="C281" s="188" t="s">
        <v>1613</v>
      </c>
      <c r="D281" s="164"/>
      <c r="E281" s="165">
        <v>1</v>
      </c>
      <c r="F281" s="160"/>
      <c r="G281" s="160"/>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192</v>
      </c>
      <c r="AH281" s="151">
        <v>0</v>
      </c>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5">
      <c r="A282" s="158"/>
      <c r="B282" s="159"/>
      <c r="C282" s="188" t="s">
        <v>1614</v>
      </c>
      <c r="D282" s="164"/>
      <c r="E282" s="165">
        <v>1</v>
      </c>
      <c r="F282" s="160"/>
      <c r="G282" s="160"/>
      <c r="H282" s="160"/>
      <c r="I282" s="160"/>
      <c r="J282" s="160"/>
      <c r="K282" s="160"/>
      <c r="L282" s="160"/>
      <c r="M282" s="160"/>
      <c r="N282" s="160"/>
      <c r="O282" s="160"/>
      <c r="P282" s="160"/>
      <c r="Q282" s="160"/>
      <c r="R282" s="160"/>
      <c r="S282" s="160"/>
      <c r="T282" s="160"/>
      <c r="U282" s="160"/>
      <c r="V282" s="160"/>
      <c r="W282" s="160"/>
      <c r="X282" s="160"/>
      <c r="Y282" s="151"/>
      <c r="Z282" s="151"/>
      <c r="AA282" s="151"/>
      <c r="AB282" s="151"/>
      <c r="AC282" s="151"/>
      <c r="AD282" s="151"/>
      <c r="AE282" s="151"/>
      <c r="AF282" s="151"/>
      <c r="AG282" s="151" t="s">
        <v>192</v>
      </c>
      <c r="AH282" s="151">
        <v>0</v>
      </c>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1" x14ac:dyDescent="0.25">
      <c r="A283" s="158"/>
      <c r="B283" s="159"/>
      <c r="C283" s="188" t="s">
        <v>1615</v>
      </c>
      <c r="D283" s="164"/>
      <c r="E283" s="165">
        <v>1</v>
      </c>
      <c r="F283" s="160"/>
      <c r="G283" s="160"/>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192</v>
      </c>
      <c r="AH283" s="151">
        <v>0</v>
      </c>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x14ac:dyDescent="0.25">
      <c r="A284" s="167" t="s">
        <v>181</v>
      </c>
      <c r="B284" s="168" t="s">
        <v>124</v>
      </c>
      <c r="C284" s="186" t="s">
        <v>125</v>
      </c>
      <c r="D284" s="169"/>
      <c r="E284" s="170"/>
      <c r="F284" s="171"/>
      <c r="G284" s="171">
        <f>SUMIF(AG285:AG299,"&lt;&gt;NOR",G285:G299)</f>
        <v>103102.6</v>
      </c>
      <c r="H284" s="171"/>
      <c r="I284" s="171">
        <f>SUM(I285:I299)</f>
        <v>0</v>
      </c>
      <c r="J284" s="171"/>
      <c r="K284" s="171">
        <f>SUM(K285:K299)</f>
        <v>0</v>
      </c>
      <c r="L284" s="171"/>
      <c r="M284" s="171">
        <f>SUM(M285:M299)</f>
        <v>124754.14599999998</v>
      </c>
      <c r="N284" s="171"/>
      <c r="O284" s="171">
        <f>SUM(O285:O299)</f>
        <v>0.01</v>
      </c>
      <c r="P284" s="171"/>
      <c r="Q284" s="171">
        <f>SUM(Q285:Q299)</f>
        <v>0</v>
      </c>
      <c r="R284" s="171"/>
      <c r="S284" s="171"/>
      <c r="T284" s="172"/>
      <c r="U284" s="166"/>
      <c r="V284" s="166">
        <f>SUM(V285:V299)</f>
        <v>221.14</v>
      </c>
      <c r="W284" s="166"/>
      <c r="X284" s="166"/>
      <c r="AG284" t="s">
        <v>182</v>
      </c>
    </row>
    <row r="285" spans="1:60" ht="40.799999999999997" outlineLevel="1" x14ac:dyDescent="0.25">
      <c r="A285" s="177">
        <v>23</v>
      </c>
      <c r="B285" s="178" t="s">
        <v>279</v>
      </c>
      <c r="C285" s="187" t="s">
        <v>280</v>
      </c>
      <c r="D285" s="179" t="s">
        <v>237</v>
      </c>
      <c r="E285" s="180">
        <v>344.6</v>
      </c>
      <c r="F285" s="181">
        <v>131</v>
      </c>
      <c r="G285" s="182">
        <f>ROUND(E285*F285,2)</f>
        <v>45142.6</v>
      </c>
      <c r="H285" s="181"/>
      <c r="I285" s="182">
        <f>ROUND(E285*H285,2)</f>
        <v>0</v>
      </c>
      <c r="J285" s="181"/>
      <c r="K285" s="182">
        <f>ROUND(E285*J285,2)</f>
        <v>0</v>
      </c>
      <c r="L285" s="182">
        <v>21</v>
      </c>
      <c r="M285" s="182">
        <f>G285*(1+L285/100)</f>
        <v>54622.545999999995</v>
      </c>
      <c r="N285" s="182">
        <v>4.0000000000000003E-5</v>
      </c>
      <c r="O285" s="182">
        <f>ROUND(E285*N285,2)</f>
        <v>0.01</v>
      </c>
      <c r="P285" s="182">
        <v>0</v>
      </c>
      <c r="Q285" s="182">
        <f>ROUND(E285*P285,2)</f>
        <v>0</v>
      </c>
      <c r="R285" s="182" t="s">
        <v>281</v>
      </c>
      <c r="S285" s="182" t="s">
        <v>185</v>
      </c>
      <c r="T285" s="183" t="s">
        <v>185</v>
      </c>
      <c r="U285" s="160">
        <v>0.308</v>
      </c>
      <c r="V285" s="160">
        <f>ROUND(E285*U285,2)</f>
        <v>106.14</v>
      </c>
      <c r="W285" s="160"/>
      <c r="X285" s="160" t="s">
        <v>239</v>
      </c>
      <c r="Y285" s="151"/>
      <c r="Z285" s="151"/>
      <c r="AA285" s="151"/>
      <c r="AB285" s="151"/>
      <c r="AC285" s="151"/>
      <c r="AD285" s="151"/>
      <c r="AE285" s="151"/>
      <c r="AF285" s="151"/>
      <c r="AG285" s="151" t="s">
        <v>282</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1" x14ac:dyDescent="0.25">
      <c r="A286" s="158"/>
      <c r="B286" s="159"/>
      <c r="C286" s="188" t="s">
        <v>1501</v>
      </c>
      <c r="D286" s="164"/>
      <c r="E286" s="165"/>
      <c r="F286" s="160"/>
      <c r="G286" s="160"/>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192</v>
      </c>
      <c r="AH286" s="151">
        <v>0</v>
      </c>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1" x14ac:dyDescent="0.25">
      <c r="A287" s="158"/>
      <c r="B287" s="159"/>
      <c r="C287" s="188" t="s">
        <v>1621</v>
      </c>
      <c r="D287" s="164"/>
      <c r="E287" s="165">
        <v>79.400000000000006</v>
      </c>
      <c r="F287" s="160"/>
      <c r="G287" s="160"/>
      <c r="H287" s="160"/>
      <c r="I287" s="160"/>
      <c r="J287" s="160"/>
      <c r="K287" s="160"/>
      <c r="L287" s="160"/>
      <c r="M287" s="160"/>
      <c r="N287" s="160"/>
      <c r="O287" s="160"/>
      <c r="P287" s="160"/>
      <c r="Q287" s="160"/>
      <c r="R287" s="160"/>
      <c r="S287" s="160"/>
      <c r="T287" s="160"/>
      <c r="U287" s="160"/>
      <c r="V287" s="160"/>
      <c r="W287" s="160"/>
      <c r="X287" s="160"/>
      <c r="Y287" s="151"/>
      <c r="Z287" s="151"/>
      <c r="AA287" s="151"/>
      <c r="AB287" s="151"/>
      <c r="AC287" s="151"/>
      <c r="AD287" s="151"/>
      <c r="AE287" s="151"/>
      <c r="AF287" s="151"/>
      <c r="AG287" s="151" t="s">
        <v>192</v>
      </c>
      <c r="AH287" s="151">
        <v>0</v>
      </c>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188" t="s">
        <v>1622</v>
      </c>
      <c r="D288" s="164"/>
      <c r="E288" s="165">
        <v>46.2</v>
      </c>
      <c r="F288" s="160"/>
      <c r="G288" s="160"/>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192</v>
      </c>
      <c r="AH288" s="151">
        <v>0</v>
      </c>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1" x14ac:dyDescent="0.25">
      <c r="A289" s="158"/>
      <c r="B289" s="159"/>
      <c r="C289" s="188" t="s">
        <v>1623</v>
      </c>
      <c r="D289" s="164"/>
      <c r="E289" s="165">
        <v>39.700000000000003</v>
      </c>
      <c r="F289" s="160"/>
      <c r="G289" s="160"/>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192</v>
      </c>
      <c r="AH289" s="151">
        <v>0</v>
      </c>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1" x14ac:dyDescent="0.25">
      <c r="A290" s="158"/>
      <c r="B290" s="159"/>
      <c r="C290" s="188" t="s">
        <v>1624</v>
      </c>
      <c r="D290" s="164"/>
      <c r="E290" s="165">
        <v>102.2</v>
      </c>
      <c r="F290" s="160"/>
      <c r="G290" s="160"/>
      <c r="H290" s="160"/>
      <c r="I290" s="160"/>
      <c r="J290" s="160"/>
      <c r="K290" s="160"/>
      <c r="L290" s="160"/>
      <c r="M290" s="160"/>
      <c r="N290" s="160"/>
      <c r="O290" s="160"/>
      <c r="P290" s="160"/>
      <c r="Q290" s="160"/>
      <c r="R290" s="160"/>
      <c r="S290" s="160"/>
      <c r="T290" s="160"/>
      <c r="U290" s="160"/>
      <c r="V290" s="160"/>
      <c r="W290" s="160"/>
      <c r="X290" s="160"/>
      <c r="Y290" s="151"/>
      <c r="Z290" s="151"/>
      <c r="AA290" s="151"/>
      <c r="AB290" s="151"/>
      <c r="AC290" s="151"/>
      <c r="AD290" s="151"/>
      <c r="AE290" s="151"/>
      <c r="AF290" s="151"/>
      <c r="AG290" s="151" t="s">
        <v>192</v>
      </c>
      <c r="AH290" s="151">
        <v>0</v>
      </c>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1" x14ac:dyDescent="0.25">
      <c r="A291" s="158"/>
      <c r="B291" s="159"/>
      <c r="C291" s="188" t="s">
        <v>1625</v>
      </c>
      <c r="D291" s="164"/>
      <c r="E291" s="165">
        <v>77.099999999999994</v>
      </c>
      <c r="F291" s="160"/>
      <c r="G291" s="160"/>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192</v>
      </c>
      <c r="AH291" s="151">
        <v>0</v>
      </c>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77">
        <v>24</v>
      </c>
      <c r="B292" s="178" t="s">
        <v>283</v>
      </c>
      <c r="C292" s="187" t="s">
        <v>284</v>
      </c>
      <c r="D292" s="179" t="s">
        <v>198</v>
      </c>
      <c r="E292" s="180">
        <v>115</v>
      </c>
      <c r="F292" s="181">
        <v>504</v>
      </c>
      <c r="G292" s="182">
        <f>ROUND(E292*F292,2)</f>
        <v>57960</v>
      </c>
      <c r="H292" s="181"/>
      <c r="I292" s="182">
        <f>ROUND(E292*H292,2)</f>
        <v>0</v>
      </c>
      <c r="J292" s="181"/>
      <c r="K292" s="182">
        <f>ROUND(E292*J292,2)</f>
        <v>0</v>
      </c>
      <c r="L292" s="182">
        <v>21</v>
      </c>
      <c r="M292" s="182">
        <f>G292*(1+L292/100)</f>
        <v>70131.599999999991</v>
      </c>
      <c r="N292" s="182">
        <v>0</v>
      </c>
      <c r="O292" s="182">
        <f>ROUND(E292*N292,2)</f>
        <v>0</v>
      </c>
      <c r="P292" s="182">
        <v>0</v>
      </c>
      <c r="Q292" s="182">
        <f>ROUND(E292*P292,2)</f>
        <v>0</v>
      </c>
      <c r="R292" s="182" t="s">
        <v>199</v>
      </c>
      <c r="S292" s="182" t="s">
        <v>185</v>
      </c>
      <c r="T292" s="183" t="s">
        <v>185</v>
      </c>
      <c r="U292" s="160">
        <v>1</v>
      </c>
      <c r="V292" s="160">
        <f>ROUND(E292*U292,2)</f>
        <v>115</v>
      </c>
      <c r="W292" s="160"/>
      <c r="X292" s="160" t="s">
        <v>200</v>
      </c>
      <c r="Y292" s="151"/>
      <c r="Z292" s="151"/>
      <c r="AA292" s="151"/>
      <c r="AB292" s="151"/>
      <c r="AC292" s="151"/>
      <c r="AD292" s="151"/>
      <c r="AE292" s="151"/>
      <c r="AF292" s="151"/>
      <c r="AG292" s="151" t="s">
        <v>201</v>
      </c>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188" t="s">
        <v>1501</v>
      </c>
      <c r="D293" s="164"/>
      <c r="E293" s="165"/>
      <c r="F293" s="160"/>
      <c r="G293" s="160"/>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192</v>
      </c>
      <c r="AH293" s="151">
        <v>0</v>
      </c>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ht="20.399999999999999" outlineLevel="1" x14ac:dyDescent="0.25">
      <c r="A294" s="158"/>
      <c r="B294" s="159"/>
      <c r="C294" s="188" t="s">
        <v>1626</v>
      </c>
      <c r="D294" s="164"/>
      <c r="E294" s="165">
        <v>10</v>
      </c>
      <c r="F294" s="160"/>
      <c r="G294" s="160"/>
      <c r="H294" s="160"/>
      <c r="I294" s="160"/>
      <c r="J294" s="160"/>
      <c r="K294" s="160"/>
      <c r="L294" s="160"/>
      <c r="M294" s="160"/>
      <c r="N294" s="160"/>
      <c r="O294" s="160"/>
      <c r="P294" s="160"/>
      <c r="Q294" s="160"/>
      <c r="R294" s="160"/>
      <c r="S294" s="160"/>
      <c r="T294" s="160"/>
      <c r="U294" s="160"/>
      <c r="V294" s="160"/>
      <c r="W294" s="160"/>
      <c r="X294" s="160"/>
      <c r="Y294" s="151"/>
      <c r="Z294" s="151"/>
      <c r="AA294" s="151"/>
      <c r="AB294" s="151"/>
      <c r="AC294" s="151"/>
      <c r="AD294" s="151"/>
      <c r="AE294" s="151"/>
      <c r="AF294" s="151"/>
      <c r="AG294" s="151" t="s">
        <v>192</v>
      </c>
      <c r="AH294" s="151">
        <v>0</v>
      </c>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1" x14ac:dyDescent="0.25">
      <c r="A295" s="158"/>
      <c r="B295" s="159"/>
      <c r="C295" s="188" t="s">
        <v>1627</v>
      </c>
      <c r="D295" s="164"/>
      <c r="E295" s="165">
        <v>25</v>
      </c>
      <c r="F295" s="160"/>
      <c r="G295" s="160"/>
      <c r="H295" s="160"/>
      <c r="I295" s="160"/>
      <c r="J295" s="160"/>
      <c r="K295" s="160"/>
      <c r="L295" s="160"/>
      <c r="M295" s="160"/>
      <c r="N295" s="160"/>
      <c r="O295" s="160"/>
      <c r="P295" s="160"/>
      <c r="Q295" s="160"/>
      <c r="R295" s="160"/>
      <c r="S295" s="160"/>
      <c r="T295" s="160"/>
      <c r="U295" s="160"/>
      <c r="V295" s="160"/>
      <c r="W295" s="160"/>
      <c r="X295" s="160"/>
      <c r="Y295" s="151"/>
      <c r="Z295" s="151"/>
      <c r="AA295" s="151"/>
      <c r="AB295" s="151"/>
      <c r="AC295" s="151"/>
      <c r="AD295" s="151"/>
      <c r="AE295" s="151"/>
      <c r="AF295" s="151"/>
      <c r="AG295" s="151" t="s">
        <v>192</v>
      </c>
      <c r="AH295" s="151">
        <v>0</v>
      </c>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row>
    <row r="296" spans="1:60" ht="20.399999999999999" outlineLevel="1" x14ac:dyDescent="0.25">
      <c r="A296" s="158"/>
      <c r="B296" s="159"/>
      <c r="C296" s="188" t="s">
        <v>1628</v>
      </c>
      <c r="D296" s="164"/>
      <c r="E296" s="165">
        <v>25</v>
      </c>
      <c r="F296" s="160"/>
      <c r="G296" s="160"/>
      <c r="H296" s="160"/>
      <c r="I296" s="160"/>
      <c r="J296" s="160"/>
      <c r="K296" s="160"/>
      <c r="L296" s="160"/>
      <c r="M296" s="160"/>
      <c r="N296" s="160"/>
      <c r="O296" s="160"/>
      <c r="P296" s="160"/>
      <c r="Q296" s="160"/>
      <c r="R296" s="160"/>
      <c r="S296" s="160"/>
      <c r="T296" s="160"/>
      <c r="U296" s="160"/>
      <c r="V296" s="160"/>
      <c r="W296" s="160"/>
      <c r="X296" s="160"/>
      <c r="Y296" s="151"/>
      <c r="Z296" s="151"/>
      <c r="AA296" s="151"/>
      <c r="AB296" s="151"/>
      <c r="AC296" s="151"/>
      <c r="AD296" s="151"/>
      <c r="AE296" s="151"/>
      <c r="AF296" s="151"/>
      <c r="AG296" s="151" t="s">
        <v>192</v>
      </c>
      <c r="AH296" s="151">
        <v>0</v>
      </c>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5">
      <c r="A297" s="158"/>
      <c r="B297" s="159"/>
      <c r="C297" s="188" t="s">
        <v>1629</v>
      </c>
      <c r="D297" s="164"/>
      <c r="E297" s="165">
        <v>30</v>
      </c>
      <c r="F297" s="160"/>
      <c r="G297" s="160"/>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192</v>
      </c>
      <c r="AH297" s="151">
        <v>0</v>
      </c>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outlineLevel="1" x14ac:dyDescent="0.25">
      <c r="A298" s="158"/>
      <c r="B298" s="159"/>
      <c r="C298" s="188" t="s">
        <v>1630</v>
      </c>
      <c r="D298" s="164"/>
      <c r="E298" s="165">
        <v>15</v>
      </c>
      <c r="F298" s="160"/>
      <c r="G298" s="160"/>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192</v>
      </c>
      <c r="AH298" s="151">
        <v>0</v>
      </c>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1" x14ac:dyDescent="0.25">
      <c r="A299" s="158"/>
      <c r="B299" s="159"/>
      <c r="C299" s="188" t="s">
        <v>1631</v>
      </c>
      <c r="D299" s="164"/>
      <c r="E299" s="165">
        <v>10</v>
      </c>
      <c r="F299" s="160"/>
      <c r="G299" s="160"/>
      <c r="H299" s="160"/>
      <c r="I299" s="160"/>
      <c r="J299" s="160"/>
      <c r="K299" s="160"/>
      <c r="L299" s="160"/>
      <c r="M299" s="160"/>
      <c r="N299" s="160"/>
      <c r="O299" s="160"/>
      <c r="P299" s="160"/>
      <c r="Q299" s="160"/>
      <c r="R299" s="160"/>
      <c r="S299" s="160"/>
      <c r="T299" s="160"/>
      <c r="U299" s="160"/>
      <c r="V299" s="160"/>
      <c r="W299" s="160"/>
      <c r="X299" s="160"/>
      <c r="Y299" s="151"/>
      <c r="Z299" s="151"/>
      <c r="AA299" s="151"/>
      <c r="AB299" s="151"/>
      <c r="AC299" s="151"/>
      <c r="AD299" s="151"/>
      <c r="AE299" s="151"/>
      <c r="AF299" s="151"/>
      <c r="AG299" s="151" t="s">
        <v>192</v>
      </c>
      <c r="AH299" s="151">
        <v>0</v>
      </c>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x14ac:dyDescent="0.25">
      <c r="A300" s="167" t="s">
        <v>181</v>
      </c>
      <c r="B300" s="168" t="s">
        <v>126</v>
      </c>
      <c r="C300" s="186" t="s">
        <v>127</v>
      </c>
      <c r="D300" s="169"/>
      <c r="E300" s="170"/>
      <c r="F300" s="171"/>
      <c r="G300" s="171">
        <f>SUMIF(AG301:AG343,"&lt;&gt;NOR",G301:G343)</f>
        <v>31540.659999999996</v>
      </c>
      <c r="H300" s="171"/>
      <c r="I300" s="171">
        <f>SUM(I301:I343)</f>
        <v>0</v>
      </c>
      <c r="J300" s="171"/>
      <c r="K300" s="171">
        <f>SUM(K301:K343)</f>
        <v>0</v>
      </c>
      <c r="L300" s="171"/>
      <c r="M300" s="171">
        <f>SUM(M301:M343)</f>
        <v>38164.198600000003</v>
      </c>
      <c r="N300" s="171"/>
      <c r="O300" s="171">
        <f>SUM(O301:O343)</f>
        <v>0.02</v>
      </c>
      <c r="P300" s="171"/>
      <c r="Q300" s="171">
        <f>SUM(Q301:Q343)</f>
        <v>2.15</v>
      </c>
      <c r="R300" s="171"/>
      <c r="S300" s="171"/>
      <c r="T300" s="172"/>
      <c r="U300" s="166"/>
      <c r="V300" s="166">
        <f>SUM(V301:V343)</f>
        <v>71.490000000000009</v>
      </c>
      <c r="W300" s="166"/>
      <c r="X300" s="166"/>
      <c r="AG300" t="s">
        <v>182</v>
      </c>
    </row>
    <row r="301" spans="1:60" outlineLevel="1" x14ac:dyDescent="0.25">
      <c r="A301" s="177">
        <v>25</v>
      </c>
      <c r="B301" s="178" t="s">
        <v>556</v>
      </c>
      <c r="C301" s="187" t="s">
        <v>557</v>
      </c>
      <c r="D301" s="179" t="s">
        <v>255</v>
      </c>
      <c r="E301" s="180">
        <v>9</v>
      </c>
      <c r="F301" s="181">
        <v>219.6</v>
      </c>
      <c r="G301" s="182">
        <f>ROUND(E301*F301,2)</f>
        <v>1976.4</v>
      </c>
      <c r="H301" s="181"/>
      <c r="I301" s="182">
        <f>ROUND(E301*H301,2)</f>
        <v>0</v>
      </c>
      <c r="J301" s="181"/>
      <c r="K301" s="182">
        <f>ROUND(E301*J301,2)</f>
        <v>0</v>
      </c>
      <c r="L301" s="182">
        <v>21</v>
      </c>
      <c r="M301" s="182">
        <f>G301*(1+L301/100)</f>
        <v>2391.444</v>
      </c>
      <c r="N301" s="182">
        <v>1.6199999999999999E-3</v>
      </c>
      <c r="O301" s="182">
        <f>ROUND(E301*N301,2)</f>
        <v>0.01</v>
      </c>
      <c r="P301" s="182">
        <v>7.4999999999999997E-2</v>
      </c>
      <c r="Q301" s="182">
        <f>ROUND(E301*P301,2)</f>
        <v>0.68</v>
      </c>
      <c r="R301" s="182" t="s">
        <v>289</v>
      </c>
      <c r="S301" s="182" t="s">
        <v>185</v>
      </c>
      <c r="T301" s="183" t="s">
        <v>185</v>
      </c>
      <c r="U301" s="160">
        <v>2.1269999999999998</v>
      </c>
      <c r="V301" s="160">
        <f>ROUND(E301*U301,2)</f>
        <v>19.14</v>
      </c>
      <c r="W301" s="160"/>
      <c r="X301" s="160" t="s">
        <v>239</v>
      </c>
      <c r="Y301" s="151"/>
      <c r="Z301" s="151"/>
      <c r="AA301" s="151"/>
      <c r="AB301" s="151"/>
      <c r="AC301" s="151"/>
      <c r="AD301" s="151"/>
      <c r="AE301" s="151"/>
      <c r="AF301" s="151"/>
      <c r="AG301" s="151" t="s">
        <v>240</v>
      </c>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1" x14ac:dyDescent="0.25">
      <c r="A302" s="158"/>
      <c r="B302" s="159"/>
      <c r="C302" s="269" t="s">
        <v>558</v>
      </c>
      <c r="D302" s="270"/>
      <c r="E302" s="270"/>
      <c r="F302" s="270"/>
      <c r="G302" s="270"/>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251</v>
      </c>
      <c r="AH302" s="151"/>
      <c r="AI302" s="151"/>
      <c r="AJ302" s="151"/>
      <c r="AK302" s="151"/>
      <c r="AL302" s="151"/>
      <c r="AM302" s="151"/>
      <c r="AN302" s="151"/>
      <c r="AO302" s="151"/>
      <c r="AP302" s="151"/>
      <c r="AQ302" s="151"/>
      <c r="AR302" s="151"/>
      <c r="AS302" s="151"/>
      <c r="AT302" s="151"/>
      <c r="AU302" s="151"/>
      <c r="AV302" s="151"/>
      <c r="AW302" s="151"/>
      <c r="AX302" s="151"/>
      <c r="AY302" s="151"/>
      <c r="AZ302" s="151"/>
      <c r="BA302" s="184" t="str">
        <f>C302</f>
        <v>při jeho výměně pro jakoukoliv délku uložení, včetně pomocného lešení o výšce podlahy do 1900 mm a pro zatížení do 1,5 kPa  (150 kg/m2),</v>
      </c>
      <c r="BB302" s="151"/>
      <c r="BC302" s="151"/>
      <c r="BD302" s="151"/>
      <c r="BE302" s="151"/>
      <c r="BF302" s="151"/>
      <c r="BG302" s="151"/>
      <c r="BH302" s="151"/>
    </row>
    <row r="303" spans="1:60" outlineLevel="1" x14ac:dyDescent="0.25">
      <c r="A303" s="158"/>
      <c r="B303" s="159"/>
      <c r="C303" s="188" t="s">
        <v>1501</v>
      </c>
      <c r="D303" s="164"/>
      <c r="E303" s="165"/>
      <c r="F303" s="160"/>
      <c r="G303" s="160"/>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192</v>
      </c>
      <c r="AH303" s="151">
        <v>0</v>
      </c>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188" t="s">
        <v>1533</v>
      </c>
      <c r="D304" s="164"/>
      <c r="E304" s="165">
        <v>7</v>
      </c>
      <c r="F304" s="160"/>
      <c r="G304" s="160"/>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192</v>
      </c>
      <c r="AH304" s="151">
        <v>0</v>
      </c>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outlineLevel="1" x14ac:dyDescent="0.25">
      <c r="A305" s="158"/>
      <c r="B305" s="159"/>
      <c r="C305" s="188" t="s">
        <v>1534</v>
      </c>
      <c r="D305" s="164"/>
      <c r="E305" s="165">
        <v>2</v>
      </c>
      <c r="F305" s="160"/>
      <c r="G305" s="160"/>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192</v>
      </c>
      <c r="AH305" s="151">
        <v>0</v>
      </c>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outlineLevel="1" x14ac:dyDescent="0.25">
      <c r="A306" s="177">
        <v>26</v>
      </c>
      <c r="B306" s="178" t="s">
        <v>1153</v>
      </c>
      <c r="C306" s="187" t="s">
        <v>1154</v>
      </c>
      <c r="D306" s="179" t="s">
        <v>255</v>
      </c>
      <c r="E306" s="180">
        <v>8</v>
      </c>
      <c r="F306" s="181">
        <v>1102</v>
      </c>
      <c r="G306" s="182">
        <f>ROUND(E306*F306,2)</f>
        <v>8816</v>
      </c>
      <c r="H306" s="181"/>
      <c r="I306" s="182">
        <f>ROUND(E306*H306,2)</f>
        <v>0</v>
      </c>
      <c r="J306" s="181"/>
      <c r="K306" s="182">
        <f>ROUND(E306*J306,2)</f>
        <v>0</v>
      </c>
      <c r="L306" s="182">
        <v>21</v>
      </c>
      <c r="M306" s="182">
        <f>G306*(1+L306/100)</f>
        <v>10667.36</v>
      </c>
      <c r="N306" s="182">
        <v>9.1E-4</v>
      </c>
      <c r="O306" s="182">
        <f>ROUND(E306*N306,2)</f>
        <v>0.01</v>
      </c>
      <c r="P306" s="182">
        <v>0.184</v>
      </c>
      <c r="Q306" s="182">
        <f>ROUND(E306*P306,2)</f>
        <v>1.47</v>
      </c>
      <c r="R306" s="182" t="s">
        <v>289</v>
      </c>
      <c r="S306" s="182" t="s">
        <v>185</v>
      </c>
      <c r="T306" s="183" t="s">
        <v>185</v>
      </c>
      <c r="U306" s="160">
        <v>2.8180000000000001</v>
      </c>
      <c r="V306" s="160">
        <f>ROUND(E306*U306,2)</f>
        <v>22.54</v>
      </c>
      <c r="W306" s="160"/>
      <c r="X306" s="160" t="s">
        <v>239</v>
      </c>
      <c r="Y306" s="151"/>
      <c r="Z306" s="151"/>
      <c r="AA306" s="151"/>
      <c r="AB306" s="151"/>
      <c r="AC306" s="151"/>
      <c r="AD306" s="151"/>
      <c r="AE306" s="151"/>
      <c r="AF306" s="151"/>
      <c r="AG306" s="151" t="s">
        <v>240</v>
      </c>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1" x14ac:dyDescent="0.25">
      <c r="A307" s="158"/>
      <c r="B307" s="159"/>
      <c r="C307" s="260" t="s">
        <v>564</v>
      </c>
      <c r="D307" s="261"/>
      <c r="E307" s="261"/>
      <c r="F307" s="261"/>
      <c r="G307" s="261"/>
      <c r="H307" s="160"/>
      <c r="I307" s="160"/>
      <c r="J307" s="160"/>
      <c r="K307" s="160"/>
      <c r="L307" s="160"/>
      <c r="M307" s="160"/>
      <c r="N307" s="160"/>
      <c r="O307" s="160"/>
      <c r="P307" s="160"/>
      <c r="Q307" s="160"/>
      <c r="R307" s="160"/>
      <c r="S307" s="160"/>
      <c r="T307" s="160"/>
      <c r="U307" s="160"/>
      <c r="V307" s="160"/>
      <c r="W307" s="160"/>
      <c r="X307" s="160"/>
      <c r="Y307" s="151"/>
      <c r="Z307" s="151"/>
      <c r="AA307" s="151"/>
      <c r="AB307" s="151"/>
      <c r="AC307" s="151"/>
      <c r="AD307" s="151"/>
      <c r="AE307" s="151"/>
      <c r="AF307" s="151"/>
      <c r="AG307" s="151" t="s">
        <v>190</v>
      </c>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outlineLevel="1" x14ac:dyDescent="0.25">
      <c r="A308" s="158"/>
      <c r="B308" s="159"/>
      <c r="C308" s="188" t="s">
        <v>1501</v>
      </c>
      <c r="D308" s="164"/>
      <c r="E308" s="165"/>
      <c r="F308" s="160"/>
      <c r="G308" s="160"/>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192</v>
      </c>
      <c r="AH308" s="151">
        <v>0</v>
      </c>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5">
      <c r="A309" s="158"/>
      <c r="B309" s="159"/>
      <c r="C309" s="188" t="s">
        <v>1535</v>
      </c>
      <c r="D309" s="164"/>
      <c r="E309" s="165">
        <v>4</v>
      </c>
      <c r="F309" s="160"/>
      <c r="G309" s="160"/>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192</v>
      </c>
      <c r="AH309" s="151">
        <v>0</v>
      </c>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outlineLevel="1" x14ac:dyDescent="0.25">
      <c r="A310" s="158"/>
      <c r="B310" s="159"/>
      <c r="C310" s="188" t="s">
        <v>1536</v>
      </c>
      <c r="D310" s="164"/>
      <c r="E310" s="165">
        <v>4</v>
      </c>
      <c r="F310" s="160"/>
      <c r="G310" s="160"/>
      <c r="H310" s="160"/>
      <c r="I310" s="160"/>
      <c r="J310" s="160"/>
      <c r="K310" s="160"/>
      <c r="L310" s="160"/>
      <c r="M310" s="160"/>
      <c r="N310" s="160"/>
      <c r="O310" s="160"/>
      <c r="P310" s="160"/>
      <c r="Q310" s="160"/>
      <c r="R310" s="160"/>
      <c r="S310" s="160"/>
      <c r="T310" s="160"/>
      <c r="U310" s="160"/>
      <c r="V310" s="160"/>
      <c r="W310" s="160"/>
      <c r="X310" s="160"/>
      <c r="Y310" s="151"/>
      <c r="Z310" s="151"/>
      <c r="AA310" s="151"/>
      <c r="AB310" s="151"/>
      <c r="AC310" s="151"/>
      <c r="AD310" s="151"/>
      <c r="AE310" s="151"/>
      <c r="AF310" s="151"/>
      <c r="AG310" s="151" t="s">
        <v>192</v>
      </c>
      <c r="AH310" s="151">
        <v>0</v>
      </c>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1" x14ac:dyDescent="0.25">
      <c r="A311" s="177">
        <v>27</v>
      </c>
      <c r="B311" s="178" t="s">
        <v>328</v>
      </c>
      <c r="C311" s="187" t="s">
        <v>329</v>
      </c>
      <c r="D311" s="179" t="s">
        <v>299</v>
      </c>
      <c r="E311" s="180">
        <v>3.9977399999999998</v>
      </c>
      <c r="F311" s="181">
        <v>850</v>
      </c>
      <c r="G311" s="182">
        <f>ROUND(E311*F311,2)</f>
        <v>3398.08</v>
      </c>
      <c r="H311" s="181"/>
      <c r="I311" s="182">
        <f>ROUND(E311*H311,2)</f>
        <v>0</v>
      </c>
      <c r="J311" s="181"/>
      <c r="K311" s="182">
        <f>ROUND(E311*J311,2)</f>
        <v>0</v>
      </c>
      <c r="L311" s="182">
        <v>21</v>
      </c>
      <c r="M311" s="182">
        <f>G311*(1+L311/100)</f>
        <v>4111.6768000000002</v>
      </c>
      <c r="N311" s="182">
        <v>0</v>
      </c>
      <c r="O311" s="182">
        <f>ROUND(E311*N311,2)</f>
        <v>0</v>
      </c>
      <c r="P311" s="182">
        <v>0</v>
      </c>
      <c r="Q311" s="182">
        <f>ROUND(E311*P311,2)</f>
        <v>0</v>
      </c>
      <c r="R311" s="182"/>
      <c r="S311" s="182" t="s">
        <v>185</v>
      </c>
      <c r="T311" s="183" t="s">
        <v>185</v>
      </c>
      <c r="U311" s="160">
        <v>0.95599999999999996</v>
      </c>
      <c r="V311" s="160">
        <f>ROUND(E311*U311,2)</f>
        <v>3.82</v>
      </c>
      <c r="W311" s="160"/>
      <c r="X311" s="160" t="s">
        <v>330</v>
      </c>
      <c r="Y311" s="151"/>
      <c r="Z311" s="151"/>
      <c r="AA311" s="151"/>
      <c r="AB311" s="151"/>
      <c r="AC311" s="151"/>
      <c r="AD311" s="151"/>
      <c r="AE311" s="151"/>
      <c r="AF311" s="151"/>
      <c r="AG311" s="151" t="s">
        <v>331</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188" t="s">
        <v>332</v>
      </c>
      <c r="D312" s="164"/>
      <c r="E312" s="165"/>
      <c r="F312" s="160"/>
      <c r="G312" s="160"/>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192</v>
      </c>
      <c r="AH312" s="151">
        <v>0</v>
      </c>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188" t="s">
        <v>1632</v>
      </c>
      <c r="D313" s="164"/>
      <c r="E313" s="165"/>
      <c r="F313" s="160"/>
      <c r="G313" s="160"/>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192</v>
      </c>
      <c r="AH313" s="151">
        <v>0</v>
      </c>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1" x14ac:dyDescent="0.25">
      <c r="A314" s="158"/>
      <c r="B314" s="159"/>
      <c r="C314" s="188" t="s">
        <v>1633</v>
      </c>
      <c r="D314" s="164"/>
      <c r="E314" s="165">
        <v>3.9977399999999998</v>
      </c>
      <c r="F314" s="160"/>
      <c r="G314" s="160"/>
      <c r="H314" s="160"/>
      <c r="I314" s="160"/>
      <c r="J314" s="160"/>
      <c r="K314" s="160"/>
      <c r="L314" s="160"/>
      <c r="M314" s="160"/>
      <c r="N314" s="160"/>
      <c r="O314" s="160"/>
      <c r="P314" s="160"/>
      <c r="Q314" s="160"/>
      <c r="R314" s="160"/>
      <c r="S314" s="160"/>
      <c r="T314" s="160"/>
      <c r="U314" s="160"/>
      <c r="V314" s="160"/>
      <c r="W314" s="160"/>
      <c r="X314" s="160"/>
      <c r="Y314" s="151"/>
      <c r="Z314" s="151"/>
      <c r="AA314" s="151"/>
      <c r="AB314" s="151"/>
      <c r="AC314" s="151"/>
      <c r="AD314" s="151"/>
      <c r="AE314" s="151"/>
      <c r="AF314" s="151"/>
      <c r="AG314" s="151" t="s">
        <v>192</v>
      </c>
      <c r="AH314" s="151">
        <v>0</v>
      </c>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5">
      <c r="A315" s="177">
        <v>28</v>
      </c>
      <c r="B315" s="178" t="s">
        <v>1157</v>
      </c>
      <c r="C315" s="187" t="s">
        <v>1158</v>
      </c>
      <c r="D315" s="179" t="s">
        <v>299</v>
      </c>
      <c r="E315" s="180">
        <v>3.9977399999999998</v>
      </c>
      <c r="F315" s="181">
        <v>762</v>
      </c>
      <c r="G315" s="182">
        <f>ROUND(E315*F315,2)</f>
        <v>3046.28</v>
      </c>
      <c r="H315" s="181"/>
      <c r="I315" s="182">
        <f>ROUND(E315*H315,2)</f>
        <v>0</v>
      </c>
      <c r="J315" s="181"/>
      <c r="K315" s="182">
        <f>ROUND(E315*J315,2)</f>
        <v>0</v>
      </c>
      <c r="L315" s="182">
        <v>21</v>
      </c>
      <c r="M315" s="182">
        <f>G315*(1+L315/100)</f>
        <v>3685.9988000000003</v>
      </c>
      <c r="N315" s="182">
        <v>0</v>
      </c>
      <c r="O315" s="182">
        <f>ROUND(E315*N315,2)</f>
        <v>0</v>
      </c>
      <c r="P315" s="182">
        <v>0</v>
      </c>
      <c r="Q315" s="182">
        <f>ROUND(E315*P315,2)</f>
        <v>0</v>
      </c>
      <c r="R315" s="182" t="s">
        <v>289</v>
      </c>
      <c r="S315" s="182" t="s">
        <v>185</v>
      </c>
      <c r="T315" s="183" t="s">
        <v>185</v>
      </c>
      <c r="U315" s="160">
        <v>2.0089999999999999</v>
      </c>
      <c r="V315" s="160">
        <f>ROUND(E315*U315,2)</f>
        <v>8.0299999999999994</v>
      </c>
      <c r="W315" s="160"/>
      <c r="X315" s="160" t="s">
        <v>330</v>
      </c>
      <c r="Y315" s="151"/>
      <c r="Z315" s="151"/>
      <c r="AA315" s="151"/>
      <c r="AB315" s="151"/>
      <c r="AC315" s="151"/>
      <c r="AD315" s="151"/>
      <c r="AE315" s="151"/>
      <c r="AF315" s="151"/>
      <c r="AG315" s="151" t="s">
        <v>331</v>
      </c>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1" x14ac:dyDescent="0.25">
      <c r="A316" s="158"/>
      <c r="B316" s="159"/>
      <c r="C316" s="188" t="s">
        <v>332</v>
      </c>
      <c r="D316" s="164"/>
      <c r="E316" s="165"/>
      <c r="F316" s="160"/>
      <c r="G316" s="160"/>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192</v>
      </c>
      <c r="AH316" s="151">
        <v>0</v>
      </c>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5">
      <c r="A317" s="158"/>
      <c r="B317" s="159"/>
      <c r="C317" s="188" t="s">
        <v>1632</v>
      </c>
      <c r="D317" s="164"/>
      <c r="E317" s="165"/>
      <c r="F317" s="160"/>
      <c r="G317" s="160"/>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192</v>
      </c>
      <c r="AH317" s="151">
        <v>0</v>
      </c>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1" x14ac:dyDescent="0.25">
      <c r="A318" s="158"/>
      <c r="B318" s="159"/>
      <c r="C318" s="188" t="s">
        <v>1633</v>
      </c>
      <c r="D318" s="164"/>
      <c r="E318" s="165">
        <v>3.9977399999999998</v>
      </c>
      <c r="F318" s="160"/>
      <c r="G318" s="160"/>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192</v>
      </c>
      <c r="AH318" s="151">
        <v>0</v>
      </c>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ht="20.399999999999999" outlineLevel="1" x14ac:dyDescent="0.25">
      <c r="A319" s="177">
        <v>29</v>
      </c>
      <c r="B319" s="178" t="s">
        <v>1634</v>
      </c>
      <c r="C319" s="187" t="s">
        <v>1635</v>
      </c>
      <c r="D319" s="179" t="s">
        <v>299</v>
      </c>
      <c r="E319" s="180">
        <v>3.9977399999999998</v>
      </c>
      <c r="F319" s="181">
        <v>364</v>
      </c>
      <c r="G319" s="182">
        <f>ROUND(E319*F319,2)</f>
        <v>1455.18</v>
      </c>
      <c r="H319" s="181"/>
      <c r="I319" s="182">
        <f>ROUND(E319*H319,2)</f>
        <v>0</v>
      </c>
      <c r="J319" s="181"/>
      <c r="K319" s="182">
        <f>ROUND(E319*J319,2)</f>
        <v>0</v>
      </c>
      <c r="L319" s="182">
        <v>21</v>
      </c>
      <c r="M319" s="182">
        <f>G319*(1+L319/100)</f>
        <v>1760.7678000000001</v>
      </c>
      <c r="N319" s="182">
        <v>0</v>
      </c>
      <c r="O319" s="182">
        <f>ROUND(E319*N319,2)</f>
        <v>0</v>
      </c>
      <c r="P319" s="182">
        <v>0</v>
      </c>
      <c r="Q319" s="182">
        <f>ROUND(E319*P319,2)</f>
        <v>0</v>
      </c>
      <c r="R319" s="182" t="s">
        <v>289</v>
      </c>
      <c r="S319" s="182" t="s">
        <v>185</v>
      </c>
      <c r="T319" s="183" t="s">
        <v>185</v>
      </c>
      <c r="U319" s="160">
        <v>0.95899999999999996</v>
      </c>
      <c r="V319" s="160">
        <f>ROUND(E319*U319,2)</f>
        <v>3.83</v>
      </c>
      <c r="W319" s="160"/>
      <c r="X319" s="160" t="s">
        <v>330</v>
      </c>
      <c r="Y319" s="151"/>
      <c r="Z319" s="151"/>
      <c r="AA319" s="151"/>
      <c r="AB319" s="151"/>
      <c r="AC319" s="151"/>
      <c r="AD319" s="151"/>
      <c r="AE319" s="151"/>
      <c r="AF319" s="151"/>
      <c r="AG319" s="151" t="s">
        <v>331</v>
      </c>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1" x14ac:dyDescent="0.25">
      <c r="A320" s="158"/>
      <c r="B320" s="159"/>
      <c r="C320" s="188" t="s">
        <v>332</v>
      </c>
      <c r="D320" s="164"/>
      <c r="E320" s="165"/>
      <c r="F320" s="160"/>
      <c r="G320" s="160"/>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192</v>
      </c>
      <c r="AH320" s="151">
        <v>0</v>
      </c>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1" x14ac:dyDescent="0.25">
      <c r="A321" s="158"/>
      <c r="B321" s="159"/>
      <c r="C321" s="188" t="s">
        <v>1632</v>
      </c>
      <c r="D321" s="164"/>
      <c r="E321" s="165"/>
      <c r="F321" s="160"/>
      <c r="G321" s="160"/>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192</v>
      </c>
      <c r="AH321" s="151">
        <v>0</v>
      </c>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1" x14ac:dyDescent="0.25">
      <c r="A322" s="158"/>
      <c r="B322" s="159"/>
      <c r="C322" s="188" t="s">
        <v>1633</v>
      </c>
      <c r="D322" s="164"/>
      <c r="E322" s="165">
        <v>3.9977399999999998</v>
      </c>
      <c r="F322" s="160"/>
      <c r="G322" s="160"/>
      <c r="H322" s="160"/>
      <c r="I322" s="160"/>
      <c r="J322" s="160"/>
      <c r="K322" s="160"/>
      <c r="L322" s="160"/>
      <c r="M322" s="160"/>
      <c r="N322" s="160"/>
      <c r="O322" s="160"/>
      <c r="P322" s="160"/>
      <c r="Q322" s="160"/>
      <c r="R322" s="160"/>
      <c r="S322" s="160"/>
      <c r="T322" s="160"/>
      <c r="U322" s="160"/>
      <c r="V322" s="160"/>
      <c r="W322" s="160"/>
      <c r="X322" s="160"/>
      <c r="Y322" s="151"/>
      <c r="Z322" s="151"/>
      <c r="AA322" s="151"/>
      <c r="AB322" s="151"/>
      <c r="AC322" s="151"/>
      <c r="AD322" s="151"/>
      <c r="AE322" s="151"/>
      <c r="AF322" s="151"/>
      <c r="AG322" s="151" t="s">
        <v>192</v>
      </c>
      <c r="AH322" s="151">
        <v>0</v>
      </c>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77">
        <v>30</v>
      </c>
      <c r="B323" s="178" t="s">
        <v>337</v>
      </c>
      <c r="C323" s="187" t="s">
        <v>338</v>
      </c>
      <c r="D323" s="179" t="s">
        <v>299</v>
      </c>
      <c r="E323" s="180">
        <v>3.9977399999999998</v>
      </c>
      <c r="F323" s="181">
        <v>256.5</v>
      </c>
      <c r="G323" s="182">
        <f>ROUND(E323*F323,2)</f>
        <v>1025.42</v>
      </c>
      <c r="H323" s="181"/>
      <c r="I323" s="182">
        <f>ROUND(E323*H323,2)</f>
        <v>0</v>
      </c>
      <c r="J323" s="181"/>
      <c r="K323" s="182">
        <f>ROUND(E323*J323,2)</f>
        <v>0</v>
      </c>
      <c r="L323" s="182">
        <v>21</v>
      </c>
      <c r="M323" s="182">
        <f>G323*(1+L323/100)</f>
        <v>1240.7582</v>
      </c>
      <c r="N323" s="182">
        <v>0</v>
      </c>
      <c r="O323" s="182">
        <f>ROUND(E323*N323,2)</f>
        <v>0</v>
      </c>
      <c r="P323" s="182">
        <v>0</v>
      </c>
      <c r="Q323" s="182">
        <f>ROUND(E323*P323,2)</f>
        <v>0</v>
      </c>
      <c r="R323" s="182" t="s">
        <v>289</v>
      </c>
      <c r="S323" s="182" t="s">
        <v>185</v>
      </c>
      <c r="T323" s="183" t="s">
        <v>185</v>
      </c>
      <c r="U323" s="160">
        <v>0.49</v>
      </c>
      <c r="V323" s="160">
        <f>ROUND(E323*U323,2)</f>
        <v>1.96</v>
      </c>
      <c r="W323" s="160"/>
      <c r="X323" s="160" t="s">
        <v>330</v>
      </c>
      <c r="Y323" s="151"/>
      <c r="Z323" s="151"/>
      <c r="AA323" s="151"/>
      <c r="AB323" s="151"/>
      <c r="AC323" s="151"/>
      <c r="AD323" s="151"/>
      <c r="AE323" s="151"/>
      <c r="AF323" s="151"/>
      <c r="AG323" s="151" t="s">
        <v>331</v>
      </c>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260" t="s">
        <v>339</v>
      </c>
      <c r="D324" s="261"/>
      <c r="E324" s="261"/>
      <c r="F324" s="261"/>
      <c r="G324" s="261"/>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190</v>
      </c>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1" x14ac:dyDescent="0.25">
      <c r="A325" s="158"/>
      <c r="B325" s="159"/>
      <c r="C325" s="188" t="s">
        <v>332</v>
      </c>
      <c r="D325" s="164"/>
      <c r="E325" s="165"/>
      <c r="F325" s="160"/>
      <c r="G325" s="160"/>
      <c r="H325" s="160"/>
      <c r="I325" s="160"/>
      <c r="J325" s="160"/>
      <c r="K325" s="160"/>
      <c r="L325" s="160"/>
      <c r="M325" s="160"/>
      <c r="N325" s="160"/>
      <c r="O325" s="160"/>
      <c r="P325" s="160"/>
      <c r="Q325" s="160"/>
      <c r="R325" s="160"/>
      <c r="S325" s="160"/>
      <c r="T325" s="160"/>
      <c r="U325" s="160"/>
      <c r="V325" s="160"/>
      <c r="W325" s="160"/>
      <c r="X325" s="160"/>
      <c r="Y325" s="151"/>
      <c r="Z325" s="151"/>
      <c r="AA325" s="151"/>
      <c r="AB325" s="151"/>
      <c r="AC325" s="151"/>
      <c r="AD325" s="151"/>
      <c r="AE325" s="151"/>
      <c r="AF325" s="151"/>
      <c r="AG325" s="151" t="s">
        <v>192</v>
      </c>
      <c r="AH325" s="151">
        <v>0</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1" x14ac:dyDescent="0.25">
      <c r="A326" s="158"/>
      <c r="B326" s="159"/>
      <c r="C326" s="188" t="s">
        <v>1632</v>
      </c>
      <c r="D326" s="164"/>
      <c r="E326" s="165"/>
      <c r="F326" s="160"/>
      <c r="G326" s="160"/>
      <c r="H326" s="160"/>
      <c r="I326" s="160"/>
      <c r="J326" s="160"/>
      <c r="K326" s="160"/>
      <c r="L326" s="160"/>
      <c r="M326" s="160"/>
      <c r="N326" s="160"/>
      <c r="O326" s="160"/>
      <c r="P326" s="160"/>
      <c r="Q326" s="160"/>
      <c r="R326" s="160"/>
      <c r="S326" s="160"/>
      <c r="T326" s="160"/>
      <c r="U326" s="160"/>
      <c r="V326" s="160"/>
      <c r="W326" s="160"/>
      <c r="X326" s="160"/>
      <c r="Y326" s="151"/>
      <c r="Z326" s="151"/>
      <c r="AA326" s="151"/>
      <c r="AB326" s="151"/>
      <c r="AC326" s="151"/>
      <c r="AD326" s="151"/>
      <c r="AE326" s="151"/>
      <c r="AF326" s="151"/>
      <c r="AG326" s="151" t="s">
        <v>192</v>
      </c>
      <c r="AH326" s="151">
        <v>0</v>
      </c>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outlineLevel="1" x14ac:dyDescent="0.25">
      <c r="A327" s="158"/>
      <c r="B327" s="159"/>
      <c r="C327" s="188" t="s">
        <v>1633</v>
      </c>
      <c r="D327" s="164"/>
      <c r="E327" s="165">
        <v>3.9977399999999998</v>
      </c>
      <c r="F327" s="160"/>
      <c r="G327" s="160"/>
      <c r="H327" s="160"/>
      <c r="I327" s="160"/>
      <c r="J327" s="160"/>
      <c r="K327" s="160"/>
      <c r="L327" s="160"/>
      <c r="M327" s="160"/>
      <c r="N327" s="160"/>
      <c r="O327" s="160"/>
      <c r="P327" s="160"/>
      <c r="Q327" s="160"/>
      <c r="R327" s="160"/>
      <c r="S327" s="160"/>
      <c r="T327" s="160"/>
      <c r="U327" s="160"/>
      <c r="V327" s="160"/>
      <c r="W327" s="160"/>
      <c r="X327" s="160"/>
      <c r="Y327" s="151"/>
      <c r="Z327" s="151"/>
      <c r="AA327" s="151"/>
      <c r="AB327" s="151"/>
      <c r="AC327" s="151"/>
      <c r="AD327" s="151"/>
      <c r="AE327" s="151"/>
      <c r="AF327" s="151"/>
      <c r="AG327" s="151" t="s">
        <v>192</v>
      </c>
      <c r="AH327" s="151">
        <v>0</v>
      </c>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77">
        <v>31</v>
      </c>
      <c r="B328" s="178" t="s">
        <v>340</v>
      </c>
      <c r="C328" s="187" t="s">
        <v>341</v>
      </c>
      <c r="D328" s="179" t="s">
        <v>299</v>
      </c>
      <c r="E328" s="180">
        <v>79.954700000000003</v>
      </c>
      <c r="F328" s="181">
        <v>30</v>
      </c>
      <c r="G328" s="182">
        <f>ROUND(E328*F328,2)</f>
        <v>2398.64</v>
      </c>
      <c r="H328" s="181"/>
      <c r="I328" s="182">
        <f>ROUND(E328*H328,2)</f>
        <v>0</v>
      </c>
      <c r="J328" s="181"/>
      <c r="K328" s="182">
        <f>ROUND(E328*J328,2)</f>
        <v>0</v>
      </c>
      <c r="L328" s="182">
        <v>21</v>
      </c>
      <c r="M328" s="182">
        <f>G328*(1+L328/100)</f>
        <v>2902.3543999999997</v>
      </c>
      <c r="N328" s="182">
        <v>0</v>
      </c>
      <c r="O328" s="182">
        <f>ROUND(E328*N328,2)</f>
        <v>0</v>
      </c>
      <c r="P328" s="182">
        <v>0</v>
      </c>
      <c r="Q328" s="182">
        <f>ROUND(E328*P328,2)</f>
        <v>0</v>
      </c>
      <c r="R328" s="182" t="s">
        <v>289</v>
      </c>
      <c r="S328" s="182" t="s">
        <v>185</v>
      </c>
      <c r="T328" s="183" t="s">
        <v>185</v>
      </c>
      <c r="U328" s="160">
        <v>0</v>
      </c>
      <c r="V328" s="160">
        <f>ROUND(E328*U328,2)</f>
        <v>0</v>
      </c>
      <c r="W328" s="160"/>
      <c r="X328" s="160" t="s">
        <v>330</v>
      </c>
      <c r="Y328" s="151"/>
      <c r="Z328" s="151"/>
      <c r="AA328" s="151"/>
      <c r="AB328" s="151"/>
      <c r="AC328" s="151"/>
      <c r="AD328" s="151"/>
      <c r="AE328" s="151"/>
      <c r="AF328" s="151"/>
      <c r="AG328" s="151" t="s">
        <v>331</v>
      </c>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188" t="s">
        <v>332</v>
      </c>
      <c r="D329" s="164"/>
      <c r="E329" s="165"/>
      <c r="F329" s="160"/>
      <c r="G329" s="160"/>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192</v>
      </c>
      <c r="AH329" s="151">
        <v>0</v>
      </c>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1" x14ac:dyDescent="0.25">
      <c r="A330" s="158"/>
      <c r="B330" s="159"/>
      <c r="C330" s="188" t="s">
        <v>1632</v>
      </c>
      <c r="D330" s="164"/>
      <c r="E330" s="165"/>
      <c r="F330" s="160"/>
      <c r="G330" s="160"/>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192</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1" x14ac:dyDescent="0.25">
      <c r="A331" s="158"/>
      <c r="B331" s="159"/>
      <c r="C331" s="188" t="s">
        <v>1636</v>
      </c>
      <c r="D331" s="164"/>
      <c r="E331" s="165">
        <v>79.954700000000003</v>
      </c>
      <c r="F331" s="160"/>
      <c r="G331" s="160"/>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192</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outlineLevel="1" x14ac:dyDescent="0.25">
      <c r="A332" s="177">
        <v>32</v>
      </c>
      <c r="B332" s="178" t="s">
        <v>343</v>
      </c>
      <c r="C332" s="187" t="s">
        <v>344</v>
      </c>
      <c r="D332" s="179" t="s">
        <v>299</v>
      </c>
      <c r="E332" s="180">
        <v>3.9977399999999998</v>
      </c>
      <c r="F332" s="181">
        <v>357.5</v>
      </c>
      <c r="G332" s="182">
        <f>ROUND(E332*F332,2)</f>
        <v>1429.19</v>
      </c>
      <c r="H332" s="181"/>
      <c r="I332" s="182">
        <f>ROUND(E332*H332,2)</f>
        <v>0</v>
      </c>
      <c r="J332" s="181"/>
      <c r="K332" s="182">
        <f>ROUND(E332*J332,2)</f>
        <v>0</v>
      </c>
      <c r="L332" s="182">
        <v>21</v>
      </c>
      <c r="M332" s="182">
        <f>G332*(1+L332/100)</f>
        <v>1729.3199</v>
      </c>
      <c r="N332" s="182">
        <v>0</v>
      </c>
      <c r="O332" s="182">
        <f>ROUND(E332*N332,2)</f>
        <v>0</v>
      </c>
      <c r="P332" s="182">
        <v>0</v>
      </c>
      <c r="Q332" s="182">
        <f>ROUND(E332*P332,2)</f>
        <v>0</v>
      </c>
      <c r="R332" s="182" t="s">
        <v>289</v>
      </c>
      <c r="S332" s="182" t="s">
        <v>185</v>
      </c>
      <c r="T332" s="183" t="s">
        <v>185</v>
      </c>
      <c r="U332" s="160">
        <v>0.94199999999999995</v>
      </c>
      <c r="V332" s="160">
        <f>ROUND(E332*U332,2)</f>
        <v>3.77</v>
      </c>
      <c r="W332" s="160"/>
      <c r="X332" s="160" t="s">
        <v>330</v>
      </c>
      <c r="Y332" s="151"/>
      <c r="Z332" s="151"/>
      <c r="AA332" s="151"/>
      <c r="AB332" s="151"/>
      <c r="AC332" s="151"/>
      <c r="AD332" s="151"/>
      <c r="AE332" s="151"/>
      <c r="AF332" s="151"/>
      <c r="AG332" s="151" t="s">
        <v>331</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1" x14ac:dyDescent="0.25">
      <c r="A333" s="158"/>
      <c r="B333" s="159"/>
      <c r="C333" s="188" t="s">
        <v>332</v>
      </c>
      <c r="D333" s="164"/>
      <c r="E333" s="165"/>
      <c r="F333" s="160"/>
      <c r="G333" s="160"/>
      <c r="H333" s="160"/>
      <c r="I333" s="160"/>
      <c r="J333" s="160"/>
      <c r="K333" s="160"/>
      <c r="L333" s="160"/>
      <c r="M333" s="160"/>
      <c r="N333" s="160"/>
      <c r="O333" s="160"/>
      <c r="P333" s="160"/>
      <c r="Q333" s="160"/>
      <c r="R333" s="160"/>
      <c r="S333" s="160"/>
      <c r="T333" s="160"/>
      <c r="U333" s="160"/>
      <c r="V333" s="160"/>
      <c r="W333" s="160"/>
      <c r="X333" s="160"/>
      <c r="Y333" s="151"/>
      <c r="Z333" s="151"/>
      <c r="AA333" s="151"/>
      <c r="AB333" s="151"/>
      <c r="AC333" s="151"/>
      <c r="AD333" s="151"/>
      <c r="AE333" s="151"/>
      <c r="AF333" s="151"/>
      <c r="AG333" s="151" t="s">
        <v>192</v>
      </c>
      <c r="AH333" s="151">
        <v>0</v>
      </c>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row>
    <row r="334" spans="1:60" outlineLevel="1" x14ac:dyDescent="0.25">
      <c r="A334" s="158"/>
      <c r="B334" s="159"/>
      <c r="C334" s="188" t="s">
        <v>1632</v>
      </c>
      <c r="D334" s="164"/>
      <c r="E334" s="165"/>
      <c r="F334" s="160"/>
      <c r="G334" s="160"/>
      <c r="H334" s="160"/>
      <c r="I334" s="160"/>
      <c r="J334" s="160"/>
      <c r="K334" s="160"/>
      <c r="L334" s="160"/>
      <c r="M334" s="160"/>
      <c r="N334" s="160"/>
      <c r="O334" s="160"/>
      <c r="P334" s="160"/>
      <c r="Q334" s="160"/>
      <c r="R334" s="160"/>
      <c r="S334" s="160"/>
      <c r="T334" s="160"/>
      <c r="U334" s="160"/>
      <c r="V334" s="160"/>
      <c r="W334" s="160"/>
      <c r="X334" s="160"/>
      <c r="Y334" s="151"/>
      <c r="Z334" s="151"/>
      <c r="AA334" s="151"/>
      <c r="AB334" s="151"/>
      <c r="AC334" s="151"/>
      <c r="AD334" s="151"/>
      <c r="AE334" s="151"/>
      <c r="AF334" s="151"/>
      <c r="AG334" s="151" t="s">
        <v>192</v>
      </c>
      <c r="AH334" s="151">
        <v>0</v>
      </c>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outlineLevel="1" x14ac:dyDescent="0.25">
      <c r="A335" s="158"/>
      <c r="B335" s="159"/>
      <c r="C335" s="188" t="s">
        <v>1633</v>
      </c>
      <c r="D335" s="164"/>
      <c r="E335" s="165">
        <v>3.9977399999999998</v>
      </c>
      <c r="F335" s="160"/>
      <c r="G335" s="160"/>
      <c r="H335" s="160"/>
      <c r="I335" s="160"/>
      <c r="J335" s="160"/>
      <c r="K335" s="160"/>
      <c r="L335" s="160"/>
      <c r="M335" s="160"/>
      <c r="N335" s="160"/>
      <c r="O335" s="160"/>
      <c r="P335" s="160"/>
      <c r="Q335" s="160"/>
      <c r="R335" s="160"/>
      <c r="S335" s="160"/>
      <c r="T335" s="160"/>
      <c r="U335" s="160"/>
      <c r="V335" s="160"/>
      <c r="W335" s="160"/>
      <c r="X335" s="160"/>
      <c r="Y335" s="151"/>
      <c r="Z335" s="151"/>
      <c r="AA335" s="151"/>
      <c r="AB335" s="151"/>
      <c r="AC335" s="151"/>
      <c r="AD335" s="151"/>
      <c r="AE335" s="151"/>
      <c r="AF335" s="151"/>
      <c r="AG335" s="151" t="s">
        <v>192</v>
      </c>
      <c r="AH335" s="151">
        <v>0</v>
      </c>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outlineLevel="1" x14ac:dyDescent="0.25">
      <c r="A336" s="177">
        <v>33</v>
      </c>
      <c r="B336" s="178" t="s">
        <v>345</v>
      </c>
      <c r="C336" s="187" t="s">
        <v>346</v>
      </c>
      <c r="D336" s="179" t="s">
        <v>299</v>
      </c>
      <c r="E336" s="180">
        <v>79.954700000000003</v>
      </c>
      <c r="F336" s="181">
        <v>60</v>
      </c>
      <c r="G336" s="182">
        <f>ROUND(E336*F336,2)</f>
        <v>4797.28</v>
      </c>
      <c r="H336" s="181"/>
      <c r="I336" s="182">
        <f>ROUND(E336*H336,2)</f>
        <v>0</v>
      </c>
      <c r="J336" s="181"/>
      <c r="K336" s="182">
        <f>ROUND(E336*J336,2)</f>
        <v>0</v>
      </c>
      <c r="L336" s="182">
        <v>21</v>
      </c>
      <c r="M336" s="182">
        <f>G336*(1+L336/100)</f>
        <v>5804.7087999999994</v>
      </c>
      <c r="N336" s="182">
        <v>0</v>
      </c>
      <c r="O336" s="182">
        <f>ROUND(E336*N336,2)</f>
        <v>0</v>
      </c>
      <c r="P336" s="182">
        <v>0</v>
      </c>
      <c r="Q336" s="182">
        <f>ROUND(E336*P336,2)</f>
        <v>0</v>
      </c>
      <c r="R336" s="182" t="s">
        <v>289</v>
      </c>
      <c r="S336" s="182" t="s">
        <v>185</v>
      </c>
      <c r="T336" s="183" t="s">
        <v>185</v>
      </c>
      <c r="U336" s="160">
        <v>0.105</v>
      </c>
      <c r="V336" s="160">
        <f>ROUND(E336*U336,2)</f>
        <v>8.4</v>
      </c>
      <c r="W336" s="160"/>
      <c r="X336" s="160" t="s">
        <v>330</v>
      </c>
      <c r="Y336" s="151"/>
      <c r="Z336" s="151"/>
      <c r="AA336" s="151"/>
      <c r="AB336" s="151"/>
      <c r="AC336" s="151"/>
      <c r="AD336" s="151"/>
      <c r="AE336" s="151"/>
      <c r="AF336" s="151"/>
      <c r="AG336" s="151" t="s">
        <v>331</v>
      </c>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outlineLevel="1" x14ac:dyDescent="0.25">
      <c r="A337" s="158"/>
      <c r="B337" s="159"/>
      <c r="C337" s="188" t="s">
        <v>332</v>
      </c>
      <c r="D337" s="164"/>
      <c r="E337" s="165"/>
      <c r="F337" s="160"/>
      <c r="G337" s="160"/>
      <c r="H337" s="160"/>
      <c r="I337" s="160"/>
      <c r="J337" s="160"/>
      <c r="K337" s="160"/>
      <c r="L337" s="160"/>
      <c r="M337" s="160"/>
      <c r="N337" s="160"/>
      <c r="O337" s="160"/>
      <c r="P337" s="160"/>
      <c r="Q337" s="160"/>
      <c r="R337" s="160"/>
      <c r="S337" s="160"/>
      <c r="T337" s="160"/>
      <c r="U337" s="160"/>
      <c r="V337" s="160"/>
      <c r="W337" s="160"/>
      <c r="X337" s="160"/>
      <c r="Y337" s="151"/>
      <c r="Z337" s="151"/>
      <c r="AA337" s="151"/>
      <c r="AB337" s="151"/>
      <c r="AC337" s="151"/>
      <c r="AD337" s="151"/>
      <c r="AE337" s="151"/>
      <c r="AF337" s="151"/>
      <c r="AG337" s="151" t="s">
        <v>192</v>
      </c>
      <c r="AH337" s="151">
        <v>0</v>
      </c>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5">
      <c r="A338" s="158"/>
      <c r="B338" s="159"/>
      <c r="C338" s="188" t="s">
        <v>1632</v>
      </c>
      <c r="D338" s="164"/>
      <c r="E338" s="165"/>
      <c r="F338" s="160"/>
      <c r="G338" s="160"/>
      <c r="H338" s="160"/>
      <c r="I338" s="160"/>
      <c r="J338" s="160"/>
      <c r="K338" s="160"/>
      <c r="L338" s="160"/>
      <c r="M338" s="160"/>
      <c r="N338" s="160"/>
      <c r="O338" s="160"/>
      <c r="P338" s="160"/>
      <c r="Q338" s="160"/>
      <c r="R338" s="160"/>
      <c r="S338" s="160"/>
      <c r="T338" s="160"/>
      <c r="U338" s="160"/>
      <c r="V338" s="160"/>
      <c r="W338" s="160"/>
      <c r="X338" s="160"/>
      <c r="Y338" s="151"/>
      <c r="Z338" s="151"/>
      <c r="AA338" s="151"/>
      <c r="AB338" s="151"/>
      <c r="AC338" s="151"/>
      <c r="AD338" s="151"/>
      <c r="AE338" s="151"/>
      <c r="AF338" s="151"/>
      <c r="AG338" s="151" t="s">
        <v>192</v>
      </c>
      <c r="AH338" s="151">
        <v>0</v>
      </c>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outlineLevel="1" x14ac:dyDescent="0.25">
      <c r="A339" s="158"/>
      <c r="B339" s="159"/>
      <c r="C339" s="188" t="s">
        <v>1636</v>
      </c>
      <c r="D339" s="164"/>
      <c r="E339" s="165">
        <v>79.954700000000003</v>
      </c>
      <c r="F339" s="160"/>
      <c r="G339" s="160"/>
      <c r="H339" s="160"/>
      <c r="I339" s="160"/>
      <c r="J339" s="160"/>
      <c r="K339" s="160"/>
      <c r="L339" s="160"/>
      <c r="M339" s="160"/>
      <c r="N339" s="160"/>
      <c r="O339" s="160"/>
      <c r="P339" s="160"/>
      <c r="Q339" s="160"/>
      <c r="R339" s="160"/>
      <c r="S339" s="160"/>
      <c r="T339" s="160"/>
      <c r="U339" s="160"/>
      <c r="V339" s="160"/>
      <c r="W339" s="160"/>
      <c r="X339" s="160"/>
      <c r="Y339" s="151"/>
      <c r="Z339" s="151"/>
      <c r="AA339" s="151"/>
      <c r="AB339" s="151"/>
      <c r="AC339" s="151"/>
      <c r="AD339" s="151"/>
      <c r="AE339" s="151"/>
      <c r="AF339" s="151"/>
      <c r="AG339" s="151" t="s">
        <v>192</v>
      </c>
      <c r="AH339" s="151">
        <v>0</v>
      </c>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ht="20.399999999999999" outlineLevel="1" x14ac:dyDescent="0.25">
      <c r="A340" s="177">
        <v>34</v>
      </c>
      <c r="B340" s="178" t="s">
        <v>575</v>
      </c>
      <c r="C340" s="187" t="s">
        <v>576</v>
      </c>
      <c r="D340" s="179" t="s">
        <v>299</v>
      </c>
      <c r="E340" s="180">
        <v>3.9977399999999998</v>
      </c>
      <c r="F340" s="181">
        <v>800</v>
      </c>
      <c r="G340" s="182">
        <f>ROUND(E340*F340,2)</f>
        <v>3198.19</v>
      </c>
      <c r="H340" s="181"/>
      <c r="I340" s="182">
        <f>ROUND(E340*H340,2)</f>
        <v>0</v>
      </c>
      <c r="J340" s="181"/>
      <c r="K340" s="182">
        <f>ROUND(E340*J340,2)</f>
        <v>0</v>
      </c>
      <c r="L340" s="182">
        <v>21</v>
      </c>
      <c r="M340" s="182">
        <f>G340*(1+L340/100)</f>
        <v>3869.8098999999997</v>
      </c>
      <c r="N340" s="182">
        <v>0</v>
      </c>
      <c r="O340" s="182">
        <f>ROUND(E340*N340,2)</f>
        <v>0</v>
      </c>
      <c r="P340" s="182">
        <v>0</v>
      </c>
      <c r="Q340" s="182">
        <f>ROUND(E340*P340,2)</f>
        <v>0</v>
      </c>
      <c r="R340" s="182" t="s">
        <v>289</v>
      </c>
      <c r="S340" s="182" t="s">
        <v>185</v>
      </c>
      <c r="T340" s="183" t="s">
        <v>185</v>
      </c>
      <c r="U340" s="160">
        <v>0</v>
      </c>
      <c r="V340" s="160">
        <f>ROUND(E340*U340,2)</f>
        <v>0</v>
      </c>
      <c r="W340" s="160"/>
      <c r="X340" s="160" t="s">
        <v>330</v>
      </c>
      <c r="Y340" s="151"/>
      <c r="Z340" s="151"/>
      <c r="AA340" s="151"/>
      <c r="AB340" s="151"/>
      <c r="AC340" s="151"/>
      <c r="AD340" s="151"/>
      <c r="AE340" s="151"/>
      <c r="AF340" s="151"/>
      <c r="AG340" s="151" t="s">
        <v>331</v>
      </c>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outlineLevel="1" x14ac:dyDescent="0.25">
      <c r="A341" s="158"/>
      <c r="B341" s="159"/>
      <c r="C341" s="188" t="s">
        <v>332</v>
      </c>
      <c r="D341" s="164"/>
      <c r="E341" s="165"/>
      <c r="F341" s="160"/>
      <c r="G341" s="160"/>
      <c r="H341" s="160"/>
      <c r="I341" s="160"/>
      <c r="J341" s="160"/>
      <c r="K341" s="160"/>
      <c r="L341" s="160"/>
      <c r="M341" s="160"/>
      <c r="N341" s="160"/>
      <c r="O341" s="160"/>
      <c r="P341" s="160"/>
      <c r="Q341" s="160"/>
      <c r="R341" s="160"/>
      <c r="S341" s="160"/>
      <c r="T341" s="160"/>
      <c r="U341" s="160"/>
      <c r="V341" s="160"/>
      <c r="W341" s="160"/>
      <c r="X341" s="160"/>
      <c r="Y341" s="151"/>
      <c r="Z341" s="151"/>
      <c r="AA341" s="151"/>
      <c r="AB341" s="151"/>
      <c r="AC341" s="151"/>
      <c r="AD341" s="151"/>
      <c r="AE341" s="151"/>
      <c r="AF341" s="151"/>
      <c r="AG341" s="151" t="s">
        <v>192</v>
      </c>
      <c r="AH341" s="151">
        <v>0</v>
      </c>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outlineLevel="1" x14ac:dyDescent="0.25">
      <c r="A342" s="158"/>
      <c r="B342" s="159"/>
      <c r="C342" s="188" t="s">
        <v>1632</v>
      </c>
      <c r="D342" s="164"/>
      <c r="E342" s="165"/>
      <c r="F342" s="160"/>
      <c r="G342" s="160"/>
      <c r="H342" s="160"/>
      <c r="I342" s="160"/>
      <c r="J342" s="160"/>
      <c r="K342" s="160"/>
      <c r="L342" s="160"/>
      <c r="M342" s="160"/>
      <c r="N342" s="160"/>
      <c r="O342" s="160"/>
      <c r="P342" s="160"/>
      <c r="Q342" s="160"/>
      <c r="R342" s="160"/>
      <c r="S342" s="160"/>
      <c r="T342" s="160"/>
      <c r="U342" s="160"/>
      <c r="V342" s="160"/>
      <c r="W342" s="160"/>
      <c r="X342" s="160"/>
      <c r="Y342" s="151"/>
      <c r="Z342" s="151"/>
      <c r="AA342" s="151"/>
      <c r="AB342" s="151"/>
      <c r="AC342" s="151"/>
      <c r="AD342" s="151"/>
      <c r="AE342" s="151"/>
      <c r="AF342" s="151"/>
      <c r="AG342" s="151" t="s">
        <v>192</v>
      </c>
      <c r="AH342" s="151">
        <v>0</v>
      </c>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outlineLevel="1" x14ac:dyDescent="0.25">
      <c r="A343" s="158"/>
      <c r="B343" s="159"/>
      <c r="C343" s="188" t="s">
        <v>1633</v>
      </c>
      <c r="D343" s="164"/>
      <c r="E343" s="165">
        <v>3.9977399999999998</v>
      </c>
      <c r="F343" s="160"/>
      <c r="G343" s="160"/>
      <c r="H343" s="160"/>
      <c r="I343" s="160"/>
      <c r="J343" s="160"/>
      <c r="K343" s="160"/>
      <c r="L343" s="160"/>
      <c r="M343" s="160"/>
      <c r="N343" s="160"/>
      <c r="O343" s="160"/>
      <c r="P343" s="160"/>
      <c r="Q343" s="160"/>
      <c r="R343" s="160"/>
      <c r="S343" s="160"/>
      <c r="T343" s="160"/>
      <c r="U343" s="160"/>
      <c r="V343" s="160"/>
      <c r="W343" s="160"/>
      <c r="X343" s="160"/>
      <c r="Y343" s="151"/>
      <c r="Z343" s="151"/>
      <c r="AA343" s="151"/>
      <c r="AB343" s="151"/>
      <c r="AC343" s="151"/>
      <c r="AD343" s="151"/>
      <c r="AE343" s="151"/>
      <c r="AF343" s="151"/>
      <c r="AG343" s="151" t="s">
        <v>192</v>
      </c>
      <c r="AH343" s="151">
        <v>0</v>
      </c>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row>
    <row r="344" spans="1:60" x14ac:dyDescent="0.25">
      <c r="A344" s="167" t="s">
        <v>181</v>
      </c>
      <c r="B344" s="168" t="s">
        <v>128</v>
      </c>
      <c r="C344" s="186" t="s">
        <v>129</v>
      </c>
      <c r="D344" s="169"/>
      <c r="E344" s="170"/>
      <c r="F344" s="171"/>
      <c r="G344" s="171">
        <f>SUMIF(AG345:AG354,"&lt;&gt;NOR",G345:G354)</f>
        <v>182284.46</v>
      </c>
      <c r="H344" s="171"/>
      <c r="I344" s="171">
        <f>SUM(I345:I354)</f>
        <v>0</v>
      </c>
      <c r="J344" s="171"/>
      <c r="K344" s="171">
        <f>SUM(K345:K354)</f>
        <v>0</v>
      </c>
      <c r="L344" s="171"/>
      <c r="M344" s="171">
        <f>SUM(M345:M354)</f>
        <v>220564.19659999997</v>
      </c>
      <c r="N344" s="171"/>
      <c r="O344" s="171">
        <f>SUM(O345:O354)</f>
        <v>0</v>
      </c>
      <c r="P344" s="171"/>
      <c r="Q344" s="171">
        <f>SUM(Q345:Q354)</f>
        <v>0</v>
      </c>
      <c r="R344" s="171"/>
      <c r="S344" s="171"/>
      <c r="T344" s="172"/>
      <c r="U344" s="166"/>
      <c r="V344" s="166">
        <f>SUM(V345:V354)</f>
        <v>391.15</v>
      </c>
      <c r="W344" s="166"/>
      <c r="X344" s="166"/>
      <c r="AG344" t="s">
        <v>182</v>
      </c>
    </row>
    <row r="345" spans="1:60" ht="30.6" outlineLevel="1" x14ac:dyDescent="0.25">
      <c r="A345" s="177">
        <v>35</v>
      </c>
      <c r="B345" s="178" t="s">
        <v>297</v>
      </c>
      <c r="C345" s="187" t="s">
        <v>298</v>
      </c>
      <c r="D345" s="179" t="s">
        <v>299</v>
      </c>
      <c r="E345" s="180">
        <v>71.118750000000006</v>
      </c>
      <c r="F345" s="181">
        <v>2485</v>
      </c>
      <c r="G345" s="182">
        <f>ROUND(E345*F345,2)</f>
        <v>176730.09</v>
      </c>
      <c r="H345" s="181"/>
      <c r="I345" s="182">
        <f>ROUND(E345*H345,2)</f>
        <v>0</v>
      </c>
      <c r="J345" s="181"/>
      <c r="K345" s="182">
        <f>ROUND(E345*J345,2)</f>
        <v>0</v>
      </c>
      <c r="L345" s="182">
        <v>21</v>
      </c>
      <c r="M345" s="182">
        <f>G345*(1+L345/100)</f>
        <v>213843.40889999998</v>
      </c>
      <c r="N345" s="182">
        <v>0</v>
      </c>
      <c r="O345" s="182">
        <f>ROUND(E345*N345,2)</f>
        <v>0</v>
      </c>
      <c r="P345" s="182">
        <v>0</v>
      </c>
      <c r="Q345" s="182">
        <f>ROUND(E345*P345,2)</f>
        <v>0</v>
      </c>
      <c r="R345" s="182" t="s">
        <v>256</v>
      </c>
      <c r="S345" s="182" t="s">
        <v>185</v>
      </c>
      <c r="T345" s="183" t="s">
        <v>185</v>
      </c>
      <c r="U345" s="160">
        <v>5.5</v>
      </c>
      <c r="V345" s="160">
        <f>ROUND(E345*U345,2)</f>
        <v>391.15</v>
      </c>
      <c r="W345" s="160"/>
      <c r="X345" s="160" t="s">
        <v>300</v>
      </c>
      <c r="Y345" s="151"/>
      <c r="Z345" s="151"/>
      <c r="AA345" s="151"/>
      <c r="AB345" s="151"/>
      <c r="AC345" s="151"/>
      <c r="AD345" s="151"/>
      <c r="AE345" s="151"/>
      <c r="AF345" s="151"/>
      <c r="AG345" s="151" t="s">
        <v>301</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1" x14ac:dyDescent="0.25">
      <c r="A346" s="158"/>
      <c r="B346" s="159"/>
      <c r="C346" s="269" t="s">
        <v>302</v>
      </c>
      <c r="D346" s="270"/>
      <c r="E346" s="270"/>
      <c r="F346" s="270"/>
      <c r="G346" s="270"/>
      <c r="H346" s="160"/>
      <c r="I346" s="160"/>
      <c r="J346" s="160"/>
      <c r="K346" s="160"/>
      <c r="L346" s="160"/>
      <c r="M346" s="160"/>
      <c r="N346" s="160"/>
      <c r="O346" s="160"/>
      <c r="P346" s="160"/>
      <c r="Q346" s="160"/>
      <c r="R346" s="160"/>
      <c r="S346" s="160"/>
      <c r="T346" s="160"/>
      <c r="U346" s="160"/>
      <c r="V346" s="160"/>
      <c r="W346" s="160"/>
      <c r="X346" s="160"/>
      <c r="Y346" s="151"/>
      <c r="Z346" s="151"/>
      <c r="AA346" s="151"/>
      <c r="AB346" s="151"/>
      <c r="AC346" s="151"/>
      <c r="AD346" s="151"/>
      <c r="AE346" s="151"/>
      <c r="AF346" s="151"/>
      <c r="AG346" s="151" t="s">
        <v>251</v>
      </c>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1" x14ac:dyDescent="0.25">
      <c r="A347" s="158"/>
      <c r="B347" s="159"/>
      <c r="C347" s="188" t="s">
        <v>303</v>
      </c>
      <c r="D347" s="164"/>
      <c r="E347" s="165"/>
      <c r="F347" s="160"/>
      <c r="G347" s="160"/>
      <c r="H347" s="160"/>
      <c r="I347" s="160"/>
      <c r="J347" s="160"/>
      <c r="K347" s="160"/>
      <c r="L347" s="160"/>
      <c r="M347" s="160"/>
      <c r="N347" s="160"/>
      <c r="O347" s="160"/>
      <c r="P347" s="160"/>
      <c r="Q347" s="160"/>
      <c r="R347" s="160"/>
      <c r="S347" s="160"/>
      <c r="T347" s="160"/>
      <c r="U347" s="160"/>
      <c r="V347" s="160"/>
      <c r="W347" s="160"/>
      <c r="X347" s="160"/>
      <c r="Y347" s="151"/>
      <c r="Z347" s="151"/>
      <c r="AA347" s="151"/>
      <c r="AB347" s="151"/>
      <c r="AC347" s="151"/>
      <c r="AD347" s="151"/>
      <c r="AE347" s="151"/>
      <c r="AF347" s="151"/>
      <c r="AG347" s="151" t="s">
        <v>192</v>
      </c>
      <c r="AH347" s="151">
        <v>0</v>
      </c>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1" x14ac:dyDescent="0.25">
      <c r="A348" s="158"/>
      <c r="B348" s="159"/>
      <c r="C348" s="188" t="s">
        <v>1637</v>
      </c>
      <c r="D348" s="164"/>
      <c r="E348" s="165"/>
      <c r="F348" s="160"/>
      <c r="G348" s="160"/>
      <c r="H348" s="160"/>
      <c r="I348" s="160"/>
      <c r="J348" s="160"/>
      <c r="K348" s="160"/>
      <c r="L348" s="160"/>
      <c r="M348" s="160"/>
      <c r="N348" s="160"/>
      <c r="O348" s="160"/>
      <c r="P348" s="160"/>
      <c r="Q348" s="160"/>
      <c r="R348" s="160"/>
      <c r="S348" s="160"/>
      <c r="T348" s="160"/>
      <c r="U348" s="160"/>
      <c r="V348" s="160"/>
      <c r="W348" s="160"/>
      <c r="X348" s="160"/>
      <c r="Y348" s="151"/>
      <c r="Z348" s="151"/>
      <c r="AA348" s="151"/>
      <c r="AB348" s="151"/>
      <c r="AC348" s="151"/>
      <c r="AD348" s="151"/>
      <c r="AE348" s="151"/>
      <c r="AF348" s="151"/>
      <c r="AG348" s="151" t="s">
        <v>192</v>
      </c>
      <c r="AH348" s="151">
        <v>0</v>
      </c>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1" x14ac:dyDescent="0.25">
      <c r="A349" s="158"/>
      <c r="B349" s="159"/>
      <c r="C349" s="188" t="s">
        <v>1638</v>
      </c>
      <c r="D349" s="164"/>
      <c r="E349" s="165">
        <v>71.118750000000006</v>
      </c>
      <c r="F349" s="160"/>
      <c r="G349" s="160"/>
      <c r="H349" s="160"/>
      <c r="I349" s="160"/>
      <c r="J349" s="160"/>
      <c r="K349" s="160"/>
      <c r="L349" s="160"/>
      <c r="M349" s="160"/>
      <c r="N349" s="160"/>
      <c r="O349" s="160"/>
      <c r="P349" s="160"/>
      <c r="Q349" s="160"/>
      <c r="R349" s="160"/>
      <c r="S349" s="160"/>
      <c r="T349" s="160"/>
      <c r="U349" s="160"/>
      <c r="V349" s="160"/>
      <c r="W349" s="160"/>
      <c r="X349" s="160"/>
      <c r="Y349" s="151"/>
      <c r="Z349" s="151"/>
      <c r="AA349" s="151"/>
      <c r="AB349" s="151"/>
      <c r="AC349" s="151"/>
      <c r="AD349" s="151"/>
      <c r="AE349" s="151"/>
      <c r="AF349" s="151"/>
      <c r="AG349" s="151" t="s">
        <v>192</v>
      </c>
      <c r="AH349" s="151">
        <v>0</v>
      </c>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ht="40.799999999999997" outlineLevel="1" x14ac:dyDescent="0.25">
      <c r="A350" s="177">
        <v>36</v>
      </c>
      <c r="B350" s="178" t="s">
        <v>306</v>
      </c>
      <c r="C350" s="187" t="s">
        <v>307</v>
      </c>
      <c r="D350" s="179" t="s">
        <v>299</v>
      </c>
      <c r="E350" s="180">
        <v>71.118750000000006</v>
      </c>
      <c r="F350" s="181">
        <v>78.099999999999994</v>
      </c>
      <c r="G350" s="182">
        <f>ROUND(E350*F350,2)</f>
        <v>5554.37</v>
      </c>
      <c r="H350" s="181"/>
      <c r="I350" s="182">
        <f>ROUND(E350*H350,2)</f>
        <v>0</v>
      </c>
      <c r="J350" s="181"/>
      <c r="K350" s="182">
        <f>ROUND(E350*J350,2)</f>
        <v>0</v>
      </c>
      <c r="L350" s="182">
        <v>21</v>
      </c>
      <c r="M350" s="182">
        <f>G350*(1+L350/100)</f>
        <v>6720.7876999999999</v>
      </c>
      <c r="N350" s="182">
        <v>0</v>
      </c>
      <c r="O350" s="182">
        <f>ROUND(E350*N350,2)</f>
        <v>0</v>
      </c>
      <c r="P350" s="182">
        <v>0</v>
      </c>
      <c r="Q350" s="182">
        <f>ROUND(E350*P350,2)</f>
        <v>0</v>
      </c>
      <c r="R350" s="182" t="s">
        <v>256</v>
      </c>
      <c r="S350" s="182" t="s">
        <v>185</v>
      </c>
      <c r="T350" s="183" t="s">
        <v>185</v>
      </c>
      <c r="U350" s="160">
        <v>0</v>
      </c>
      <c r="V350" s="160">
        <f>ROUND(E350*U350,2)</f>
        <v>0</v>
      </c>
      <c r="W350" s="160"/>
      <c r="X350" s="160" t="s">
        <v>300</v>
      </c>
      <c r="Y350" s="151"/>
      <c r="Z350" s="151"/>
      <c r="AA350" s="151"/>
      <c r="AB350" s="151"/>
      <c r="AC350" s="151"/>
      <c r="AD350" s="151"/>
      <c r="AE350" s="151"/>
      <c r="AF350" s="151"/>
      <c r="AG350" s="151" t="s">
        <v>301</v>
      </c>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1" x14ac:dyDescent="0.25">
      <c r="A351" s="158"/>
      <c r="B351" s="159"/>
      <c r="C351" s="269" t="s">
        <v>302</v>
      </c>
      <c r="D351" s="270"/>
      <c r="E351" s="270"/>
      <c r="F351" s="270"/>
      <c r="G351" s="270"/>
      <c r="H351" s="160"/>
      <c r="I351" s="160"/>
      <c r="J351" s="160"/>
      <c r="K351" s="160"/>
      <c r="L351" s="160"/>
      <c r="M351" s="160"/>
      <c r="N351" s="160"/>
      <c r="O351" s="160"/>
      <c r="P351" s="160"/>
      <c r="Q351" s="160"/>
      <c r="R351" s="160"/>
      <c r="S351" s="160"/>
      <c r="T351" s="160"/>
      <c r="U351" s="160"/>
      <c r="V351" s="160"/>
      <c r="W351" s="160"/>
      <c r="X351" s="160"/>
      <c r="Y351" s="151"/>
      <c r="Z351" s="151"/>
      <c r="AA351" s="151"/>
      <c r="AB351" s="151"/>
      <c r="AC351" s="151"/>
      <c r="AD351" s="151"/>
      <c r="AE351" s="151"/>
      <c r="AF351" s="151"/>
      <c r="AG351" s="151" t="s">
        <v>251</v>
      </c>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1" x14ac:dyDescent="0.25">
      <c r="A352" s="158"/>
      <c r="B352" s="159"/>
      <c r="C352" s="188" t="s">
        <v>303</v>
      </c>
      <c r="D352" s="164"/>
      <c r="E352" s="165"/>
      <c r="F352" s="160"/>
      <c r="G352" s="160"/>
      <c r="H352" s="160"/>
      <c r="I352" s="160"/>
      <c r="J352" s="160"/>
      <c r="K352" s="160"/>
      <c r="L352" s="160"/>
      <c r="M352" s="160"/>
      <c r="N352" s="160"/>
      <c r="O352" s="160"/>
      <c r="P352" s="160"/>
      <c r="Q352" s="160"/>
      <c r="R352" s="160"/>
      <c r="S352" s="160"/>
      <c r="T352" s="160"/>
      <c r="U352" s="160"/>
      <c r="V352" s="160"/>
      <c r="W352" s="160"/>
      <c r="X352" s="160"/>
      <c r="Y352" s="151"/>
      <c r="Z352" s="151"/>
      <c r="AA352" s="151"/>
      <c r="AB352" s="151"/>
      <c r="AC352" s="151"/>
      <c r="AD352" s="151"/>
      <c r="AE352" s="151"/>
      <c r="AF352" s="151"/>
      <c r="AG352" s="151" t="s">
        <v>192</v>
      </c>
      <c r="AH352" s="151">
        <v>0</v>
      </c>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outlineLevel="1" x14ac:dyDescent="0.25">
      <c r="A353" s="158"/>
      <c r="B353" s="159"/>
      <c r="C353" s="188" t="s">
        <v>1637</v>
      </c>
      <c r="D353" s="164"/>
      <c r="E353" s="165"/>
      <c r="F353" s="160"/>
      <c r="G353" s="160"/>
      <c r="H353" s="160"/>
      <c r="I353" s="160"/>
      <c r="J353" s="160"/>
      <c r="K353" s="160"/>
      <c r="L353" s="160"/>
      <c r="M353" s="160"/>
      <c r="N353" s="160"/>
      <c r="O353" s="160"/>
      <c r="P353" s="160"/>
      <c r="Q353" s="160"/>
      <c r="R353" s="160"/>
      <c r="S353" s="160"/>
      <c r="T353" s="160"/>
      <c r="U353" s="160"/>
      <c r="V353" s="160"/>
      <c r="W353" s="160"/>
      <c r="X353" s="160"/>
      <c r="Y353" s="151"/>
      <c r="Z353" s="151"/>
      <c r="AA353" s="151"/>
      <c r="AB353" s="151"/>
      <c r="AC353" s="151"/>
      <c r="AD353" s="151"/>
      <c r="AE353" s="151"/>
      <c r="AF353" s="151"/>
      <c r="AG353" s="151" t="s">
        <v>192</v>
      </c>
      <c r="AH353" s="151">
        <v>0</v>
      </c>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outlineLevel="1" x14ac:dyDescent="0.25">
      <c r="A354" s="158"/>
      <c r="B354" s="159"/>
      <c r="C354" s="188" t="s">
        <v>1638</v>
      </c>
      <c r="D354" s="164"/>
      <c r="E354" s="165">
        <v>71.118750000000006</v>
      </c>
      <c r="F354" s="160"/>
      <c r="G354" s="160"/>
      <c r="H354" s="160"/>
      <c r="I354" s="160"/>
      <c r="J354" s="160"/>
      <c r="K354" s="160"/>
      <c r="L354" s="160"/>
      <c r="M354" s="160"/>
      <c r="N354" s="160"/>
      <c r="O354" s="160"/>
      <c r="P354" s="160"/>
      <c r="Q354" s="160"/>
      <c r="R354" s="160"/>
      <c r="S354" s="160"/>
      <c r="T354" s="160"/>
      <c r="U354" s="160"/>
      <c r="V354" s="160"/>
      <c r="W354" s="160"/>
      <c r="X354" s="160"/>
      <c r="Y354" s="151"/>
      <c r="Z354" s="151"/>
      <c r="AA354" s="151"/>
      <c r="AB354" s="151"/>
      <c r="AC354" s="151"/>
      <c r="AD354" s="151"/>
      <c r="AE354" s="151"/>
      <c r="AF354" s="151"/>
      <c r="AG354" s="151" t="s">
        <v>192</v>
      </c>
      <c r="AH354" s="151">
        <v>0</v>
      </c>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x14ac:dyDescent="0.25">
      <c r="A355" s="167" t="s">
        <v>181</v>
      </c>
      <c r="B355" s="168" t="s">
        <v>130</v>
      </c>
      <c r="C355" s="186" t="s">
        <v>131</v>
      </c>
      <c r="D355" s="169"/>
      <c r="E355" s="170"/>
      <c r="F355" s="171"/>
      <c r="G355" s="171">
        <f>SUMIF(AG356:AG700,"&lt;&gt;NOR",G356:G700)</f>
        <v>1295400.8300000008</v>
      </c>
      <c r="H355" s="171"/>
      <c r="I355" s="171">
        <f>SUM(I356:I700)</f>
        <v>0</v>
      </c>
      <c r="J355" s="171"/>
      <c r="K355" s="171">
        <f>SUM(K356:K700)</f>
        <v>0</v>
      </c>
      <c r="L355" s="171"/>
      <c r="M355" s="171">
        <f>SUM(M356:M700)</f>
        <v>1567435.0042999997</v>
      </c>
      <c r="N355" s="171"/>
      <c r="O355" s="171">
        <f>SUM(O356:O700)</f>
        <v>10.639999999999999</v>
      </c>
      <c r="P355" s="171"/>
      <c r="Q355" s="171">
        <f>SUM(Q356:Q700)</f>
        <v>1.5300000000000002</v>
      </c>
      <c r="R355" s="171"/>
      <c r="S355" s="171"/>
      <c r="T355" s="172"/>
      <c r="U355" s="166"/>
      <c r="V355" s="166">
        <f>SUM(V356:V700)</f>
        <v>937.49000000000012</v>
      </c>
      <c r="W355" s="166"/>
      <c r="X355" s="166"/>
      <c r="AG355" t="s">
        <v>182</v>
      </c>
    </row>
    <row r="356" spans="1:60" outlineLevel="1" x14ac:dyDescent="0.25">
      <c r="A356" s="177">
        <v>37</v>
      </c>
      <c r="B356" s="178" t="s">
        <v>270</v>
      </c>
      <c r="C356" s="187" t="s">
        <v>271</v>
      </c>
      <c r="D356" s="179" t="s">
        <v>237</v>
      </c>
      <c r="E356" s="180">
        <v>693.08</v>
      </c>
      <c r="F356" s="181">
        <v>163.19999999999999</v>
      </c>
      <c r="G356" s="182">
        <f>ROUND(E356*F356,2)</f>
        <v>113110.66</v>
      </c>
      <c r="H356" s="181"/>
      <c r="I356" s="182">
        <f>ROUND(E356*H356,2)</f>
        <v>0</v>
      </c>
      <c r="J356" s="181"/>
      <c r="K356" s="182">
        <f>ROUND(E356*J356,2)</f>
        <v>0</v>
      </c>
      <c r="L356" s="182">
        <v>21</v>
      </c>
      <c r="M356" s="182">
        <f>G356*(1+L356/100)</f>
        <v>136863.89859999999</v>
      </c>
      <c r="N356" s="182">
        <v>1.0000000000000001E-5</v>
      </c>
      <c r="O356" s="182">
        <f>ROUND(E356*N356,2)</f>
        <v>0.01</v>
      </c>
      <c r="P356" s="182">
        <v>0</v>
      </c>
      <c r="Q356" s="182">
        <f>ROUND(E356*P356,2)</f>
        <v>0</v>
      </c>
      <c r="R356" s="182" t="s">
        <v>272</v>
      </c>
      <c r="S356" s="182" t="s">
        <v>185</v>
      </c>
      <c r="T356" s="183" t="s">
        <v>185</v>
      </c>
      <c r="U356" s="160">
        <v>1.6E-2</v>
      </c>
      <c r="V356" s="160">
        <f>ROUND(E356*U356,2)</f>
        <v>11.09</v>
      </c>
      <c r="W356" s="160"/>
      <c r="X356" s="160" t="s">
        <v>239</v>
      </c>
      <c r="Y356" s="151"/>
      <c r="Z356" s="151"/>
      <c r="AA356" s="151"/>
      <c r="AB356" s="151"/>
      <c r="AC356" s="151"/>
      <c r="AD356" s="151"/>
      <c r="AE356" s="151"/>
      <c r="AF356" s="151"/>
      <c r="AG356" s="151" t="s">
        <v>282</v>
      </c>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1" x14ac:dyDescent="0.25">
      <c r="A357" s="158"/>
      <c r="B357" s="159"/>
      <c r="C357" s="269" t="s">
        <v>273</v>
      </c>
      <c r="D357" s="270"/>
      <c r="E357" s="270"/>
      <c r="F357" s="270"/>
      <c r="G357" s="270"/>
      <c r="H357" s="160"/>
      <c r="I357" s="160"/>
      <c r="J357" s="160"/>
      <c r="K357" s="160"/>
      <c r="L357" s="160"/>
      <c r="M357" s="160"/>
      <c r="N357" s="160"/>
      <c r="O357" s="160"/>
      <c r="P357" s="160"/>
      <c r="Q357" s="160"/>
      <c r="R357" s="160"/>
      <c r="S357" s="160"/>
      <c r="T357" s="160"/>
      <c r="U357" s="160"/>
      <c r="V357" s="160"/>
      <c r="W357" s="160"/>
      <c r="X357" s="160"/>
      <c r="Y357" s="151"/>
      <c r="Z357" s="151"/>
      <c r="AA357" s="151"/>
      <c r="AB357" s="151"/>
      <c r="AC357" s="151"/>
      <c r="AD357" s="151"/>
      <c r="AE357" s="151"/>
      <c r="AF357" s="151"/>
      <c r="AG357" s="151" t="s">
        <v>251</v>
      </c>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1" x14ac:dyDescent="0.25">
      <c r="A358" s="158"/>
      <c r="B358" s="159"/>
      <c r="C358" s="188" t="s">
        <v>1501</v>
      </c>
      <c r="D358" s="164"/>
      <c r="E358" s="165"/>
      <c r="F358" s="160"/>
      <c r="G358" s="160"/>
      <c r="H358" s="160"/>
      <c r="I358" s="160"/>
      <c r="J358" s="160"/>
      <c r="K358" s="160"/>
      <c r="L358" s="160"/>
      <c r="M358" s="160"/>
      <c r="N358" s="160"/>
      <c r="O358" s="160"/>
      <c r="P358" s="160"/>
      <c r="Q358" s="160"/>
      <c r="R358" s="160"/>
      <c r="S358" s="160"/>
      <c r="T358" s="160"/>
      <c r="U358" s="160"/>
      <c r="V358" s="160"/>
      <c r="W358" s="160"/>
      <c r="X358" s="160"/>
      <c r="Y358" s="151"/>
      <c r="Z358" s="151"/>
      <c r="AA358" s="151"/>
      <c r="AB358" s="151"/>
      <c r="AC358" s="151"/>
      <c r="AD358" s="151"/>
      <c r="AE358" s="151"/>
      <c r="AF358" s="151"/>
      <c r="AG358" s="151" t="s">
        <v>192</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1" x14ac:dyDescent="0.25">
      <c r="A359" s="158"/>
      <c r="B359" s="159"/>
      <c r="C359" s="188" t="s">
        <v>1162</v>
      </c>
      <c r="D359" s="164"/>
      <c r="E359" s="165"/>
      <c r="F359" s="160"/>
      <c r="G359" s="160"/>
      <c r="H359" s="160"/>
      <c r="I359" s="160"/>
      <c r="J359" s="160"/>
      <c r="K359" s="160"/>
      <c r="L359" s="160"/>
      <c r="M359" s="160"/>
      <c r="N359" s="160"/>
      <c r="O359" s="160"/>
      <c r="P359" s="160"/>
      <c r="Q359" s="160"/>
      <c r="R359" s="160"/>
      <c r="S359" s="160"/>
      <c r="T359" s="160"/>
      <c r="U359" s="160"/>
      <c r="V359" s="160"/>
      <c r="W359" s="160"/>
      <c r="X359" s="160"/>
      <c r="Y359" s="151"/>
      <c r="Z359" s="151"/>
      <c r="AA359" s="151"/>
      <c r="AB359" s="151"/>
      <c r="AC359" s="151"/>
      <c r="AD359" s="151"/>
      <c r="AE359" s="151"/>
      <c r="AF359" s="151"/>
      <c r="AG359" s="151" t="s">
        <v>192</v>
      </c>
      <c r="AH359" s="151">
        <v>0</v>
      </c>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1" x14ac:dyDescent="0.25">
      <c r="A360" s="158"/>
      <c r="B360" s="159"/>
      <c r="C360" s="188" t="s">
        <v>204</v>
      </c>
      <c r="D360" s="164"/>
      <c r="E360" s="165"/>
      <c r="F360" s="160"/>
      <c r="G360" s="160"/>
      <c r="H360" s="160"/>
      <c r="I360" s="160"/>
      <c r="J360" s="160"/>
      <c r="K360" s="160"/>
      <c r="L360" s="160"/>
      <c r="M360" s="160"/>
      <c r="N360" s="160"/>
      <c r="O360" s="160"/>
      <c r="P360" s="160"/>
      <c r="Q360" s="160"/>
      <c r="R360" s="160"/>
      <c r="S360" s="160"/>
      <c r="T360" s="160"/>
      <c r="U360" s="160"/>
      <c r="V360" s="160"/>
      <c r="W360" s="160"/>
      <c r="X360" s="160"/>
      <c r="Y360" s="151"/>
      <c r="Z360" s="151"/>
      <c r="AA360" s="151"/>
      <c r="AB360" s="151"/>
      <c r="AC360" s="151"/>
      <c r="AD360" s="151"/>
      <c r="AE360" s="151"/>
      <c r="AF360" s="151"/>
      <c r="AG360" s="151" t="s">
        <v>192</v>
      </c>
      <c r="AH360" s="151">
        <v>0</v>
      </c>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1" x14ac:dyDescent="0.25">
      <c r="A361" s="158"/>
      <c r="B361" s="159"/>
      <c r="C361" s="188" t="s">
        <v>689</v>
      </c>
      <c r="D361" s="164"/>
      <c r="E361" s="165"/>
      <c r="F361" s="160"/>
      <c r="G361" s="160"/>
      <c r="H361" s="160"/>
      <c r="I361" s="160"/>
      <c r="J361" s="160"/>
      <c r="K361" s="160"/>
      <c r="L361" s="160"/>
      <c r="M361" s="160"/>
      <c r="N361" s="160"/>
      <c r="O361" s="160"/>
      <c r="P361" s="160"/>
      <c r="Q361" s="160"/>
      <c r="R361" s="160"/>
      <c r="S361" s="160"/>
      <c r="T361" s="160"/>
      <c r="U361" s="160"/>
      <c r="V361" s="160"/>
      <c r="W361" s="160"/>
      <c r="X361" s="160"/>
      <c r="Y361" s="151"/>
      <c r="Z361" s="151"/>
      <c r="AA361" s="151"/>
      <c r="AB361" s="151"/>
      <c r="AC361" s="151"/>
      <c r="AD361" s="151"/>
      <c r="AE361" s="151"/>
      <c r="AF361" s="151"/>
      <c r="AG361" s="151" t="s">
        <v>192</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1" x14ac:dyDescent="0.25">
      <c r="A362" s="158"/>
      <c r="B362" s="159"/>
      <c r="C362" s="188" t="s">
        <v>1639</v>
      </c>
      <c r="D362" s="164"/>
      <c r="E362" s="165"/>
      <c r="F362" s="160"/>
      <c r="G362" s="160"/>
      <c r="H362" s="160"/>
      <c r="I362" s="160"/>
      <c r="J362" s="160"/>
      <c r="K362" s="160"/>
      <c r="L362" s="160"/>
      <c r="M362" s="160"/>
      <c r="N362" s="160"/>
      <c r="O362" s="160"/>
      <c r="P362" s="160"/>
      <c r="Q362" s="160"/>
      <c r="R362" s="160"/>
      <c r="S362" s="160"/>
      <c r="T362" s="160"/>
      <c r="U362" s="160"/>
      <c r="V362" s="160"/>
      <c r="W362" s="160"/>
      <c r="X362" s="160"/>
      <c r="Y362" s="151"/>
      <c r="Z362" s="151"/>
      <c r="AA362" s="151"/>
      <c r="AB362" s="151"/>
      <c r="AC362" s="151"/>
      <c r="AD362" s="151"/>
      <c r="AE362" s="151"/>
      <c r="AF362" s="151"/>
      <c r="AG362" s="151" t="s">
        <v>192</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5">
      <c r="A363" s="158"/>
      <c r="B363" s="159"/>
      <c r="C363" s="188" t="s">
        <v>1621</v>
      </c>
      <c r="D363" s="164"/>
      <c r="E363" s="165">
        <v>79.400000000000006</v>
      </c>
      <c r="F363" s="160"/>
      <c r="G363" s="160"/>
      <c r="H363" s="160"/>
      <c r="I363" s="160"/>
      <c r="J363" s="160"/>
      <c r="K363" s="160"/>
      <c r="L363" s="160"/>
      <c r="M363" s="160"/>
      <c r="N363" s="160"/>
      <c r="O363" s="160"/>
      <c r="P363" s="160"/>
      <c r="Q363" s="160"/>
      <c r="R363" s="160"/>
      <c r="S363" s="160"/>
      <c r="T363" s="160"/>
      <c r="U363" s="160"/>
      <c r="V363" s="160"/>
      <c r="W363" s="160"/>
      <c r="X363" s="160"/>
      <c r="Y363" s="151"/>
      <c r="Z363" s="151"/>
      <c r="AA363" s="151"/>
      <c r="AB363" s="151"/>
      <c r="AC363" s="151"/>
      <c r="AD363" s="151"/>
      <c r="AE363" s="151"/>
      <c r="AF363" s="151"/>
      <c r="AG363" s="151" t="s">
        <v>192</v>
      </c>
      <c r="AH363" s="151">
        <v>0</v>
      </c>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outlineLevel="1" x14ac:dyDescent="0.25">
      <c r="A364" s="158"/>
      <c r="B364" s="159"/>
      <c r="C364" s="188" t="s">
        <v>1622</v>
      </c>
      <c r="D364" s="164"/>
      <c r="E364" s="165">
        <v>46.2</v>
      </c>
      <c r="F364" s="160"/>
      <c r="G364" s="160"/>
      <c r="H364" s="160"/>
      <c r="I364" s="160"/>
      <c r="J364" s="160"/>
      <c r="K364" s="160"/>
      <c r="L364" s="160"/>
      <c r="M364" s="160"/>
      <c r="N364" s="160"/>
      <c r="O364" s="160"/>
      <c r="P364" s="160"/>
      <c r="Q364" s="160"/>
      <c r="R364" s="160"/>
      <c r="S364" s="160"/>
      <c r="T364" s="160"/>
      <c r="U364" s="160"/>
      <c r="V364" s="160"/>
      <c r="W364" s="160"/>
      <c r="X364" s="160"/>
      <c r="Y364" s="151"/>
      <c r="Z364" s="151"/>
      <c r="AA364" s="151"/>
      <c r="AB364" s="151"/>
      <c r="AC364" s="151"/>
      <c r="AD364" s="151"/>
      <c r="AE364" s="151"/>
      <c r="AF364" s="151"/>
      <c r="AG364" s="151" t="s">
        <v>192</v>
      </c>
      <c r="AH364" s="151">
        <v>0</v>
      </c>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1" x14ac:dyDescent="0.25">
      <c r="A365" s="158"/>
      <c r="B365" s="159"/>
      <c r="C365" s="188" t="s">
        <v>1623</v>
      </c>
      <c r="D365" s="164"/>
      <c r="E365" s="165">
        <v>39.700000000000003</v>
      </c>
      <c r="F365" s="160"/>
      <c r="G365" s="160"/>
      <c r="H365" s="160"/>
      <c r="I365" s="160"/>
      <c r="J365" s="160"/>
      <c r="K365" s="160"/>
      <c r="L365" s="160"/>
      <c r="M365" s="160"/>
      <c r="N365" s="160"/>
      <c r="O365" s="160"/>
      <c r="P365" s="160"/>
      <c r="Q365" s="160"/>
      <c r="R365" s="160"/>
      <c r="S365" s="160"/>
      <c r="T365" s="160"/>
      <c r="U365" s="160"/>
      <c r="V365" s="160"/>
      <c r="W365" s="160"/>
      <c r="X365" s="160"/>
      <c r="Y365" s="151"/>
      <c r="Z365" s="151"/>
      <c r="AA365" s="151"/>
      <c r="AB365" s="151"/>
      <c r="AC365" s="151"/>
      <c r="AD365" s="151"/>
      <c r="AE365" s="151"/>
      <c r="AF365" s="151"/>
      <c r="AG365" s="151" t="s">
        <v>192</v>
      </c>
      <c r="AH365" s="151">
        <v>0</v>
      </c>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outlineLevel="1" x14ac:dyDescent="0.25">
      <c r="A366" s="158"/>
      <c r="B366" s="159"/>
      <c r="C366" s="188" t="s">
        <v>1624</v>
      </c>
      <c r="D366" s="164"/>
      <c r="E366" s="165">
        <v>102.2</v>
      </c>
      <c r="F366" s="160"/>
      <c r="G366" s="160"/>
      <c r="H366" s="160"/>
      <c r="I366" s="160"/>
      <c r="J366" s="160"/>
      <c r="K366" s="160"/>
      <c r="L366" s="160"/>
      <c r="M366" s="160"/>
      <c r="N366" s="160"/>
      <c r="O366" s="160"/>
      <c r="P366" s="160"/>
      <c r="Q366" s="160"/>
      <c r="R366" s="160"/>
      <c r="S366" s="160"/>
      <c r="T366" s="160"/>
      <c r="U366" s="160"/>
      <c r="V366" s="160"/>
      <c r="W366" s="160"/>
      <c r="X366" s="160"/>
      <c r="Y366" s="151"/>
      <c r="Z366" s="151"/>
      <c r="AA366" s="151"/>
      <c r="AB366" s="151"/>
      <c r="AC366" s="151"/>
      <c r="AD366" s="151"/>
      <c r="AE366" s="151"/>
      <c r="AF366" s="151"/>
      <c r="AG366" s="151" t="s">
        <v>192</v>
      </c>
      <c r="AH366" s="151">
        <v>0</v>
      </c>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1" x14ac:dyDescent="0.25">
      <c r="A367" s="158"/>
      <c r="B367" s="159"/>
      <c r="C367" s="188" t="s">
        <v>1625</v>
      </c>
      <c r="D367" s="164"/>
      <c r="E367" s="165">
        <v>77.099999999999994</v>
      </c>
      <c r="F367" s="160"/>
      <c r="G367" s="160"/>
      <c r="H367" s="160"/>
      <c r="I367" s="160"/>
      <c r="J367" s="160"/>
      <c r="K367" s="160"/>
      <c r="L367" s="160"/>
      <c r="M367" s="160"/>
      <c r="N367" s="160"/>
      <c r="O367" s="160"/>
      <c r="P367" s="160"/>
      <c r="Q367" s="160"/>
      <c r="R367" s="160"/>
      <c r="S367" s="160"/>
      <c r="T367" s="160"/>
      <c r="U367" s="160"/>
      <c r="V367" s="160"/>
      <c r="W367" s="160"/>
      <c r="X367" s="160"/>
      <c r="Y367" s="151"/>
      <c r="Z367" s="151"/>
      <c r="AA367" s="151"/>
      <c r="AB367" s="151"/>
      <c r="AC367" s="151"/>
      <c r="AD367" s="151"/>
      <c r="AE367" s="151"/>
      <c r="AF367" s="151"/>
      <c r="AG367" s="151" t="s">
        <v>192</v>
      </c>
      <c r="AH367" s="151">
        <v>0</v>
      </c>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1" x14ac:dyDescent="0.25">
      <c r="A368" s="158"/>
      <c r="B368" s="159"/>
      <c r="C368" s="195" t="s">
        <v>400</v>
      </c>
      <c r="D368" s="193"/>
      <c r="E368" s="194">
        <v>344.6</v>
      </c>
      <c r="F368" s="160"/>
      <c r="G368" s="160"/>
      <c r="H368" s="160"/>
      <c r="I368" s="160"/>
      <c r="J368" s="160"/>
      <c r="K368" s="160"/>
      <c r="L368" s="160"/>
      <c r="M368" s="160"/>
      <c r="N368" s="160"/>
      <c r="O368" s="160"/>
      <c r="P368" s="160"/>
      <c r="Q368" s="160"/>
      <c r="R368" s="160"/>
      <c r="S368" s="160"/>
      <c r="T368" s="160"/>
      <c r="U368" s="160"/>
      <c r="V368" s="160"/>
      <c r="W368" s="160"/>
      <c r="X368" s="160"/>
      <c r="Y368" s="151"/>
      <c r="Z368" s="151"/>
      <c r="AA368" s="151"/>
      <c r="AB368" s="151"/>
      <c r="AC368" s="151"/>
      <c r="AD368" s="151"/>
      <c r="AE368" s="151"/>
      <c r="AF368" s="151"/>
      <c r="AG368" s="151" t="s">
        <v>192</v>
      </c>
      <c r="AH368" s="151">
        <v>1</v>
      </c>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1" x14ac:dyDescent="0.25">
      <c r="A369" s="158"/>
      <c r="B369" s="159"/>
      <c r="C369" s="188" t="s">
        <v>1640</v>
      </c>
      <c r="D369" s="164"/>
      <c r="E369" s="165"/>
      <c r="F369" s="160"/>
      <c r="G369" s="160"/>
      <c r="H369" s="160"/>
      <c r="I369" s="160"/>
      <c r="J369" s="160"/>
      <c r="K369" s="160"/>
      <c r="L369" s="160"/>
      <c r="M369" s="160"/>
      <c r="N369" s="160"/>
      <c r="O369" s="160"/>
      <c r="P369" s="160"/>
      <c r="Q369" s="160"/>
      <c r="R369" s="160"/>
      <c r="S369" s="160"/>
      <c r="T369" s="160"/>
      <c r="U369" s="160"/>
      <c r="V369" s="160"/>
      <c r="W369" s="160"/>
      <c r="X369" s="160"/>
      <c r="Y369" s="151"/>
      <c r="Z369" s="151"/>
      <c r="AA369" s="151"/>
      <c r="AB369" s="151"/>
      <c r="AC369" s="151"/>
      <c r="AD369" s="151"/>
      <c r="AE369" s="151"/>
      <c r="AF369" s="151"/>
      <c r="AG369" s="151" t="s">
        <v>192</v>
      </c>
      <c r="AH369" s="151">
        <v>0</v>
      </c>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outlineLevel="1" x14ac:dyDescent="0.25">
      <c r="A370" s="158"/>
      <c r="B370" s="159"/>
      <c r="C370" s="188" t="s">
        <v>1641</v>
      </c>
      <c r="D370" s="164"/>
      <c r="E370" s="165">
        <v>39.6</v>
      </c>
      <c r="F370" s="160"/>
      <c r="G370" s="160"/>
      <c r="H370" s="160"/>
      <c r="I370" s="160"/>
      <c r="J370" s="160"/>
      <c r="K370" s="160"/>
      <c r="L370" s="160"/>
      <c r="M370" s="160"/>
      <c r="N370" s="160"/>
      <c r="O370" s="160"/>
      <c r="P370" s="160"/>
      <c r="Q370" s="160"/>
      <c r="R370" s="160"/>
      <c r="S370" s="160"/>
      <c r="T370" s="160"/>
      <c r="U370" s="160"/>
      <c r="V370" s="160"/>
      <c r="W370" s="160"/>
      <c r="X370" s="160"/>
      <c r="Y370" s="151"/>
      <c r="Z370" s="151"/>
      <c r="AA370" s="151"/>
      <c r="AB370" s="151"/>
      <c r="AC370" s="151"/>
      <c r="AD370" s="151"/>
      <c r="AE370" s="151"/>
      <c r="AF370" s="151"/>
      <c r="AG370" s="151" t="s">
        <v>192</v>
      </c>
      <c r="AH370" s="151">
        <v>0</v>
      </c>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1" x14ac:dyDescent="0.25">
      <c r="A371" s="158"/>
      <c r="B371" s="159"/>
      <c r="C371" s="188" t="s">
        <v>1642</v>
      </c>
      <c r="D371" s="164"/>
      <c r="E371" s="165">
        <v>55.44</v>
      </c>
      <c r="F371" s="160"/>
      <c r="G371" s="160"/>
      <c r="H371" s="160"/>
      <c r="I371" s="160"/>
      <c r="J371" s="160"/>
      <c r="K371" s="160"/>
      <c r="L371" s="160"/>
      <c r="M371" s="160"/>
      <c r="N371" s="160"/>
      <c r="O371" s="160"/>
      <c r="P371" s="160"/>
      <c r="Q371" s="160"/>
      <c r="R371" s="160"/>
      <c r="S371" s="160"/>
      <c r="T371" s="160"/>
      <c r="U371" s="160"/>
      <c r="V371" s="160"/>
      <c r="W371" s="160"/>
      <c r="X371" s="160"/>
      <c r="Y371" s="151"/>
      <c r="Z371" s="151"/>
      <c r="AA371" s="151"/>
      <c r="AB371" s="151"/>
      <c r="AC371" s="151"/>
      <c r="AD371" s="151"/>
      <c r="AE371" s="151"/>
      <c r="AF371" s="151"/>
      <c r="AG371" s="151" t="s">
        <v>192</v>
      </c>
      <c r="AH371" s="151">
        <v>0</v>
      </c>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outlineLevel="1" x14ac:dyDescent="0.25">
      <c r="A372" s="158"/>
      <c r="B372" s="159"/>
      <c r="C372" s="188" t="s">
        <v>1643</v>
      </c>
      <c r="D372" s="164"/>
      <c r="E372" s="165">
        <v>55.44</v>
      </c>
      <c r="F372" s="160"/>
      <c r="G372" s="160"/>
      <c r="H372" s="160"/>
      <c r="I372" s="160"/>
      <c r="J372" s="160"/>
      <c r="K372" s="160"/>
      <c r="L372" s="160"/>
      <c r="M372" s="160"/>
      <c r="N372" s="160"/>
      <c r="O372" s="160"/>
      <c r="P372" s="160"/>
      <c r="Q372" s="160"/>
      <c r="R372" s="160"/>
      <c r="S372" s="160"/>
      <c r="T372" s="160"/>
      <c r="U372" s="160"/>
      <c r="V372" s="160"/>
      <c r="W372" s="160"/>
      <c r="X372" s="160"/>
      <c r="Y372" s="151"/>
      <c r="Z372" s="151"/>
      <c r="AA372" s="151"/>
      <c r="AB372" s="151"/>
      <c r="AC372" s="151"/>
      <c r="AD372" s="151"/>
      <c r="AE372" s="151"/>
      <c r="AF372" s="151"/>
      <c r="AG372" s="151" t="s">
        <v>192</v>
      </c>
      <c r="AH372" s="151">
        <v>0</v>
      </c>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row>
    <row r="373" spans="1:60" outlineLevel="1" x14ac:dyDescent="0.25">
      <c r="A373" s="158"/>
      <c r="B373" s="159"/>
      <c r="C373" s="188" t="s">
        <v>1644</v>
      </c>
      <c r="D373" s="164"/>
      <c r="E373" s="165">
        <v>98</v>
      </c>
      <c r="F373" s="160"/>
      <c r="G373" s="160"/>
      <c r="H373" s="160"/>
      <c r="I373" s="160"/>
      <c r="J373" s="160"/>
      <c r="K373" s="160"/>
      <c r="L373" s="160"/>
      <c r="M373" s="160"/>
      <c r="N373" s="160"/>
      <c r="O373" s="160"/>
      <c r="P373" s="160"/>
      <c r="Q373" s="160"/>
      <c r="R373" s="160"/>
      <c r="S373" s="160"/>
      <c r="T373" s="160"/>
      <c r="U373" s="160"/>
      <c r="V373" s="160"/>
      <c r="W373" s="160"/>
      <c r="X373" s="160"/>
      <c r="Y373" s="151"/>
      <c r="Z373" s="151"/>
      <c r="AA373" s="151"/>
      <c r="AB373" s="151"/>
      <c r="AC373" s="151"/>
      <c r="AD373" s="151"/>
      <c r="AE373" s="151"/>
      <c r="AF373" s="151"/>
      <c r="AG373" s="151" t="s">
        <v>192</v>
      </c>
      <c r="AH373" s="151">
        <v>0</v>
      </c>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row>
    <row r="374" spans="1:60" outlineLevel="1" x14ac:dyDescent="0.25">
      <c r="A374" s="158"/>
      <c r="B374" s="159"/>
      <c r="C374" s="188" t="s">
        <v>1645</v>
      </c>
      <c r="D374" s="164"/>
      <c r="E374" s="165">
        <v>70</v>
      </c>
      <c r="F374" s="160"/>
      <c r="G374" s="160"/>
      <c r="H374" s="160"/>
      <c r="I374" s="160"/>
      <c r="J374" s="160"/>
      <c r="K374" s="160"/>
      <c r="L374" s="160"/>
      <c r="M374" s="160"/>
      <c r="N374" s="160"/>
      <c r="O374" s="160"/>
      <c r="P374" s="160"/>
      <c r="Q374" s="160"/>
      <c r="R374" s="160"/>
      <c r="S374" s="160"/>
      <c r="T374" s="160"/>
      <c r="U374" s="160"/>
      <c r="V374" s="160"/>
      <c r="W374" s="160"/>
      <c r="X374" s="160"/>
      <c r="Y374" s="151"/>
      <c r="Z374" s="151"/>
      <c r="AA374" s="151"/>
      <c r="AB374" s="151"/>
      <c r="AC374" s="151"/>
      <c r="AD374" s="151"/>
      <c r="AE374" s="151"/>
      <c r="AF374" s="151"/>
      <c r="AG374" s="151" t="s">
        <v>192</v>
      </c>
      <c r="AH374" s="151">
        <v>0</v>
      </c>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row>
    <row r="375" spans="1:60" outlineLevel="1" x14ac:dyDescent="0.25">
      <c r="A375" s="158"/>
      <c r="B375" s="159"/>
      <c r="C375" s="195" t="s">
        <v>400</v>
      </c>
      <c r="D375" s="193"/>
      <c r="E375" s="194">
        <v>318.48</v>
      </c>
      <c r="F375" s="160"/>
      <c r="G375" s="160"/>
      <c r="H375" s="160"/>
      <c r="I375" s="160"/>
      <c r="J375" s="160"/>
      <c r="K375" s="160"/>
      <c r="L375" s="160"/>
      <c r="M375" s="160"/>
      <c r="N375" s="160"/>
      <c r="O375" s="160"/>
      <c r="P375" s="160"/>
      <c r="Q375" s="160"/>
      <c r="R375" s="160"/>
      <c r="S375" s="160"/>
      <c r="T375" s="160"/>
      <c r="U375" s="160"/>
      <c r="V375" s="160"/>
      <c r="W375" s="160"/>
      <c r="X375" s="160"/>
      <c r="Y375" s="151"/>
      <c r="Z375" s="151"/>
      <c r="AA375" s="151"/>
      <c r="AB375" s="151"/>
      <c r="AC375" s="151"/>
      <c r="AD375" s="151"/>
      <c r="AE375" s="151"/>
      <c r="AF375" s="151"/>
      <c r="AG375" s="151" t="s">
        <v>192</v>
      </c>
      <c r="AH375" s="151">
        <v>1</v>
      </c>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outlineLevel="1" x14ac:dyDescent="0.25">
      <c r="A376" s="158"/>
      <c r="B376" s="159"/>
      <c r="C376" s="188" t="s">
        <v>1646</v>
      </c>
      <c r="D376" s="164"/>
      <c r="E376" s="165"/>
      <c r="F376" s="160"/>
      <c r="G376" s="160"/>
      <c r="H376" s="160"/>
      <c r="I376" s="160"/>
      <c r="J376" s="160"/>
      <c r="K376" s="160"/>
      <c r="L376" s="160"/>
      <c r="M376" s="160"/>
      <c r="N376" s="160"/>
      <c r="O376" s="160"/>
      <c r="P376" s="160"/>
      <c r="Q376" s="160"/>
      <c r="R376" s="160"/>
      <c r="S376" s="160"/>
      <c r="T376" s="160"/>
      <c r="U376" s="160"/>
      <c r="V376" s="160"/>
      <c r="W376" s="160"/>
      <c r="X376" s="160"/>
      <c r="Y376" s="151"/>
      <c r="Z376" s="151"/>
      <c r="AA376" s="151"/>
      <c r="AB376" s="151"/>
      <c r="AC376" s="151"/>
      <c r="AD376" s="151"/>
      <c r="AE376" s="151"/>
      <c r="AF376" s="151"/>
      <c r="AG376" s="151" t="s">
        <v>192</v>
      </c>
      <c r="AH376" s="151">
        <v>0</v>
      </c>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1" x14ac:dyDescent="0.25">
      <c r="A377" s="158"/>
      <c r="B377" s="159"/>
      <c r="C377" s="188" t="s">
        <v>1647</v>
      </c>
      <c r="D377" s="164"/>
      <c r="E377" s="165">
        <v>30</v>
      </c>
      <c r="F377" s="160"/>
      <c r="G377" s="160"/>
      <c r="H377" s="160"/>
      <c r="I377" s="160"/>
      <c r="J377" s="160"/>
      <c r="K377" s="160"/>
      <c r="L377" s="160"/>
      <c r="M377" s="160"/>
      <c r="N377" s="160"/>
      <c r="O377" s="160"/>
      <c r="P377" s="160"/>
      <c r="Q377" s="160"/>
      <c r="R377" s="160"/>
      <c r="S377" s="160"/>
      <c r="T377" s="160"/>
      <c r="U377" s="160"/>
      <c r="V377" s="160"/>
      <c r="W377" s="160"/>
      <c r="X377" s="160"/>
      <c r="Y377" s="151"/>
      <c r="Z377" s="151"/>
      <c r="AA377" s="151"/>
      <c r="AB377" s="151"/>
      <c r="AC377" s="151"/>
      <c r="AD377" s="151"/>
      <c r="AE377" s="151"/>
      <c r="AF377" s="151"/>
      <c r="AG377" s="151" t="s">
        <v>192</v>
      </c>
      <c r="AH377" s="151">
        <v>0</v>
      </c>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outlineLevel="1" x14ac:dyDescent="0.25">
      <c r="A378" s="158"/>
      <c r="B378" s="159"/>
      <c r="C378" s="195" t="s">
        <v>400</v>
      </c>
      <c r="D378" s="193"/>
      <c r="E378" s="194">
        <v>30</v>
      </c>
      <c r="F378" s="160"/>
      <c r="G378" s="160"/>
      <c r="H378" s="160"/>
      <c r="I378" s="160"/>
      <c r="J378" s="160"/>
      <c r="K378" s="160"/>
      <c r="L378" s="160"/>
      <c r="M378" s="160"/>
      <c r="N378" s="160"/>
      <c r="O378" s="160"/>
      <c r="P378" s="160"/>
      <c r="Q378" s="160"/>
      <c r="R378" s="160"/>
      <c r="S378" s="160"/>
      <c r="T378" s="160"/>
      <c r="U378" s="160"/>
      <c r="V378" s="160"/>
      <c r="W378" s="160"/>
      <c r="X378" s="160"/>
      <c r="Y378" s="151"/>
      <c r="Z378" s="151"/>
      <c r="AA378" s="151"/>
      <c r="AB378" s="151"/>
      <c r="AC378" s="151"/>
      <c r="AD378" s="151"/>
      <c r="AE378" s="151"/>
      <c r="AF378" s="151"/>
      <c r="AG378" s="151" t="s">
        <v>192</v>
      </c>
      <c r="AH378" s="151">
        <v>1</v>
      </c>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outlineLevel="1" x14ac:dyDescent="0.25">
      <c r="A379" s="177">
        <v>38</v>
      </c>
      <c r="B379" s="178" t="s">
        <v>590</v>
      </c>
      <c r="C379" s="187" t="s">
        <v>591</v>
      </c>
      <c r="D379" s="179" t="s">
        <v>237</v>
      </c>
      <c r="E379" s="180">
        <v>435.06</v>
      </c>
      <c r="F379" s="181">
        <v>166.8</v>
      </c>
      <c r="G379" s="182">
        <f>ROUND(E379*F379,2)</f>
        <v>72568.009999999995</v>
      </c>
      <c r="H379" s="181"/>
      <c r="I379" s="182">
        <f>ROUND(E379*H379,2)</f>
        <v>0</v>
      </c>
      <c r="J379" s="181"/>
      <c r="K379" s="182">
        <f>ROUND(E379*J379,2)</f>
        <v>0</v>
      </c>
      <c r="L379" s="182">
        <v>21</v>
      </c>
      <c r="M379" s="182">
        <f>G379*(1+L379/100)</f>
        <v>87807.292099999991</v>
      </c>
      <c r="N379" s="182">
        <v>0</v>
      </c>
      <c r="O379" s="182">
        <f>ROUND(E379*N379,2)</f>
        <v>0</v>
      </c>
      <c r="P379" s="182">
        <v>0</v>
      </c>
      <c r="Q379" s="182">
        <f>ROUND(E379*P379,2)</f>
        <v>0</v>
      </c>
      <c r="R379" s="182" t="s">
        <v>256</v>
      </c>
      <c r="S379" s="182" t="s">
        <v>185</v>
      </c>
      <c r="T379" s="183" t="s">
        <v>185</v>
      </c>
      <c r="U379" s="160">
        <v>0.2</v>
      </c>
      <c r="V379" s="160">
        <f>ROUND(E379*U379,2)</f>
        <v>87.01</v>
      </c>
      <c r="W379" s="160"/>
      <c r="X379" s="160" t="s">
        <v>239</v>
      </c>
      <c r="Y379" s="151"/>
      <c r="Z379" s="151"/>
      <c r="AA379" s="151"/>
      <c r="AB379" s="151"/>
      <c r="AC379" s="151"/>
      <c r="AD379" s="151"/>
      <c r="AE379" s="151"/>
      <c r="AF379" s="151"/>
      <c r="AG379" s="151" t="s">
        <v>240</v>
      </c>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1" x14ac:dyDescent="0.25">
      <c r="A380" s="158"/>
      <c r="B380" s="159"/>
      <c r="C380" s="188" t="s">
        <v>1501</v>
      </c>
      <c r="D380" s="164"/>
      <c r="E380" s="165"/>
      <c r="F380" s="160"/>
      <c r="G380" s="160"/>
      <c r="H380" s="160"/>
      <c r="I380" s="160"/>
      <c r="J380" s="160"/>
      <c r="K380" s="160"/>
      <c r="L380" s="160"/>
      <c r="M380" s="160"/>
      <c r="N380" s="160"/>
      <c r="O380" s="160"/>
      <c r="P380" s="160"/>
      <c r="Q380" s="160"/>
      <c r="R380" s="160"/>
      <c r="S380" s="160"/>
      <c r="T380" s="160"/>
      <c r="U380" s="160"/>
      <c r="V380" s="160"/>
      <c r="W380" s="160"/>
      <c r="X380" s="160"/>
      <c r="Y380" s="151"/>
      <c r="Z380" s="151"/>
      <c r="AA380" s="151"/>
      <c r="AB380" s="151"/>
      <c r="AC380" s="151"/>
      <c r="AD380" s="151"/>
      <c r="AE380" s="151"/>
      <c r="AF380" s="151"/>
      <c r="AG380" s="151" t="s">
        <v>192</v>
      </c>
      <c r="AH380" s="151">
        <v>0</v>
      </c>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1" x14ac:dyDescent="0.25">
      <c r="A381" s="158"/>
      <c r="B381" s="159"/>
      <c r="C381" s="188" t="s">
        <v>1640</v>
      </c>
      <c r="D381" s="164"/>
      <c r="E381" s="165"/>
      <c r="F381" s="160"/>
      <c r="G381" s="160"/>
      <c r="H381" s="160"/>
      <c r="I381" s="160"/>
      <c r="J381" s="160"/>
      <c r="K381" s="160"/>
      <c r="L381" s="160"/>
      <c r="M381" s="160"/>
      <c r="N381" s="160"/>
      <c r="O381" s="160"/>
      <c r="P381" s="160"/>
      <c r="Q381" s="160"/>
      <c r="R381" s="160"/>
      <c r="S381" s="160"/>
      <c r="T381" s="160"/>
      <c r="U381" s="160"/>
      <c r="V381" s="160"/>
      <c r="W381" s="160"/>
      <c r="X381" s="160"/>
      <c r="Y381" s="151"/>
      <c r="Z381" s="151"/>
      <c r="AA381" s="151"/>
      <c r="AB381" s="151"/>
      <c r="AC381" s="151"/>
      <c r="AD381" s="151"/>
      <c r="AE381" s="151"/>
      <c r="AF381" s="151"/>
      <c r="AG381" s="151" t="s">
        <v>192</v>
      </c>
      <c r="AH381" s="151">
        <v>0</v>
      </c>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row>
    <row r="382" spans="1:60" outlineLevel="1" x14ac:dyDescent="0.25">
      <c r="A382" s="158"/>
      <c r="B382" s="159"/>
      <c r="C382" s="188" t="s">
        <v>1648</v>
      </c>
      <c r="D382" s="164"/>
      <c r="E382" s="165">
        <v>94.5</v>
      </c>
      <c r="F382" s="160"/>
      <c r="G382" s="160"/>
      <c r="H382" s="160"/>
      <c r="I382" s="160"/>
      <c r="J382" s="160"/>
      <c r="K382" s="160"/>
      <c r="L382" s="160"/>
      <c r="M382" s="160"/>
      <c r="N382" s="160"/>
      <c r="O382" s="160"/>
      <c r="P382" s="160"/>
      <c r="Q382" s="160"/>
      <c r="R382" s="160"/>
      <c r="S382" s="160"/>
      <c r="T382" s="160"/>
      <c r="U382" s="160"/>
      <c r="V382" s="160"/>
      <c r="W382" s="160"/>
      <c r="X382" s="160"/>
      <c r="Y382" s="151"/>
      <c r="Z382" s="151"/>
      <c r="AA382" s="151"/>
      <c r="AB382" s="151"/>
      <c r="AC382" s="151"/>
      <c r="AD382" s="151"/>
      <c r="AE382" s="151"/>
      <c r="AF382" s="151"/>
      <c r="AG382" s="151" t="s">
        <v>192</v>
      </c>
      <c r="AH382" s="151">
        <v>0</v>
      </c>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1" x14ac:dyDescent="0.25">
      <c r="A383" s="158"/>
      <c r="B383" s="159"/>
      <c r="C383" s="188" t="s">
        <v>1649</v>
      </c>
      <c r="D383" s="164"/>
      <c r="E383" s="165">
        <v>71.28</v>
      </c>
      <c r="F383" s="160"/>
      <c r="G383" s="160"/>
      <c r="H383" s="160"/>
      <c r="I383" s="160"/>
      <c r="J383" s="160"/>
      <c r="K383" s="160"/>
      <c r="L383" s="160"/>
      <c r="M383" s="160"/>
      <c r="N383" s="160"/>
      <c r="O383" s="160"/>
      <c r="P383" s="160"/>
      <c r="Q383" s="160"/>
      <c r="R383" s="160"/>
      <c r="S383" s="160"/>
      <c r="T383" s="160"/>
      <c r="U383" s="160"/>
      <c r="V383" s="160"/>
      <c r="W383" s="160"/>
      <c r="X383" s="160"/>
      <c r="Y383" s="151"/>
      <c r="Z383" s="151"/>
      <c r="AA383" s="151"/>
      <c r="AB383" s="151"/>
      <c r="AC383" s="151"/>
      <c r="AD383" s="151"/>
      <c r="AE383" s="151"/>
      <c r="AF383" s="151"/>
      <c r="AG383" s="151" t="s">
        <v>192</v>
      </c>
      <c r="AH383" s="151">
        <v>0</v>
      </c>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1" x14ac:dyDescent="0.25">
      <c r="A384" s="158"/>
      <c r="B384" s="159"/>
      <c r="C384" s="188" t="s">
        <v>1650</v>
      </c>
      <c r="D384" s="164"/>
      <c r="E384" s="165">
        <v>71.28</v>
      </c>
      <c r="F384" s="160"/>
      <c r="G384" s="160"/>
      <c r="H384" s="160"/>
      <c r="I384" s="160"/>
      <c r="J384" s="160"/>
      <c r="K384" s="160"/>
      <c r="L384" s="160"/>
      <c r="M384" s="160"/>
      <c r="N384" s="160"/>
      <c r="O384" s="160"/>
      <c r="P384" s="160"/>
      <c r="Q384" s="160"/>
      <c r="R384" s="160"/>
      <c r="S384" s="160"/>
      <c r="T384" s="160"/>
      <c r="U384" s="160"/>
      <c r="V384" s="160"/>
      <c r="W384" s="160"/>
      <c r="X384" s="160"/>
      <c r="Y384" s="151"/>
      <c r="Z384" s="151"/>
      <c r="AA384" s="151"/>
      <c r="AB384" s="151"/>
      <c r="AC384" s="151"/>
      <c r="AD384" s="151"/>
      <c r="AE384" s="151"/>
      <c r="AF384" s="151"/>
      <c r="AG384" s="151" t="s">
        <v>192</v>
      </c>
      <c r="AH384" s="151">
        <v>0</v>
      </c>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row>
    <row r="385" spans="1:60" outlineLevel="1" x14ac:dyDescent="0.25">
      <c r="A385" s="158"/>
      <c r="B385" s="159"/>
      <c r="C385" s="188" t="s">
        <v>1644</v>
      </c>
      <c r="D385" s="164"/>
      <c r="E385" s="165">
        <v>98</v>
      </c>
      <c r="F385" s="160"/>
      <c r="G385" s="160"/>
      <c r="H385" s="160"/>
      <c r="I385" s="160"/>
      <c r="J385" s="160"/>
      <c r="K385" s="160"/>
      <c r="L385" s="160"/>
      <c r="M385" s="160"/>
      <c r="N385" s="160"/>
      <c r="O385" s="160"/>
      <c r="P385" s="160"/>
      <c r="Q385" s="160"/>
      <c r="R385" s="160"/>
      <c r="S385" s="160"/>
      <c r="T385" s="160"/>
      <c r="U385" s="160"/>
      <c r="V385" s="160"/>
      <c r="W385" s="160"/>
      <c r="X385" s="160"/>
      <c r="Y385" s="151"/>
      <c r="Z385" s="151"/>
      <c r="AA385" s="151"/>
      <c r="AB385" s="151"/>
      <c r="AC385" s="151"/>
      <c r="AD385" s="151"/>
      <c r="AE385" s="151"/>
      <c r="AF385" s="151"/>
      <c r="AG385" s="151" t="s">
        <v>192</v>
      </c>
      <c r="AH385" s="151">
        <v>0</v>
      </c>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outlineLevel="1" x14ac:dyDescent="0.25">
      <c r="A386" s="158"/>
      <c r="B386" s="159"/>
      <c r="C386" s="188" t="s">
        <v>1645</v>
      </c>
      <c r="D386" s="164"/>
      <c r="E386" s="165">
        <v>70</v>
      </c>
      <c r="F386" s="160"/>
      <c r="G386" s="160"/>
      <c r="H386" s="160"/>
      <c r="I386" s="160"/>
      <c r="J386" s="160"/>
      <c r="K386" s="160"/>
      <c r="L386" s="160"/>
      <c r="M386" s="160"/>
      <c r="N386" s="160"/>
      <c r="O386" s="160"/>
      <c r="P386" s="160"/>
      <c r="Q386" s="160"/>
      <c r="R386" s="160"/>
      <c r="S386" s="160"/>
      <c r="T386" s="160"/>
      <c r="U386" s="160"/>
      <c r="V386" s="160"/>
      <c r="W386" s="160"/>
      <c r="X386" s="160"/>
      <c r="Y386" s="151"/>
      <c r="Z386" s="151"/>
      <c r="AA386" s="151"/>
      <c r="AB386" s="151"/>
      <c r="AC386" s="151"/>
      <c r="AD386" s="151"/>
      <c r="AE386" s="151"/>
      <c r="AF386" s="151"/>
      <c r="AG386" s="151" t="s">
        <v>192</v>
      </c>
      <c r="AH386" s="151">
        <v>0</v>
      </c>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1" x14ac:dyDescent="0.25">
      <c r="A387" s="158"/>
      <c r="B387" s="159"/>
      <c r="C387" s="195" t="s">
        <v>400</v>
      </c>
      <c r="D387" s="193"/>
      <c r="E387" s="194">
        <v>405.06</v>
      </c>
      <c r="F387" s="160"/>
      <c r="G387" s="160"/>
      <c r="H387" s="160"/>
      <c r="I387" s="160"/>
      <c r="J387" s="160"/>
      <c r="K387" s="160"/>
      <c r="L387" s="160"/>
      <c r="M387" s="160"/>
      <c r="N387" s="160"/>
      <c r="O387" s="160"/>
      <c r="P387" s="160"/>
      <c r="Q387" s="160"/>
      <c r="R387" s="160"/>
      <c r="S387" s="160"/>
      <c r="T387" s="160"/>
      <c r="U387" s="160"/>
      <c r="V387" s="160"/>
      <c r="W387" s="160"/>
      <c r="X387" s="160"/>
      <c r="Y387" s="151"/>
      <c r="Z387" s="151"/>
      <c r="AA387" s="151"/>
      <c r="AB387" s="151"/>
      <c r="AC387" s="151"/>
      <c r="AD387" s="151"/>
      <c r="AE387" s="151"/>
      <c r="AF387" s="151"/>
      <c r="AG387" s="151" t="s">
        <v>192</v>
      </c>
      <c r="AH387" s="151">
        <v>1</v>
      </c>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1" x14ac:dyDescent="0.25">
      <c r="A388" s="158"/>
      <c r="B388" s="159"/>
      <c r="C388" s="188" t="s">
        <v>1646</v>
      </c>
      <c r="D388" s="164"/>
      <c r="E388" s="165"/>
      <c r="F388" s="160"/>
      <c r="G388" s="160"/>
      <c r="H388" s="160"/>
      <c r="I388" s="160"/>
      <c r="J388" s="160"/>
      <c r="K388" s="160"/>
      <c r="L388" s="160"/>
      <c r="M388" s="160"/>
      <c r="N388" s="160"/>
      <c r="O388" s="160"/>
      <c r="P388" s="160"/>
      <c r="Q388" s="160"/>
      <c r="R388" s="160"/>
      <c r="S388" s="160"/>
      <c r="T388" s="160"/>
      <c r="U388" s="160"/>
      <c r="V388" s="160"/>
      <c r="W388" s="160"/>
      <c r="X388" s="160"/>
      <c r="Y388" s="151"/>
      <c r="Z388" s="151"/>
      <c r="AA388" s="151"/>
      <c r="AB388" s="151"/>
      <c r="AC388" s="151"/>
      <c r="AD388" s="151"/>
      <c r="AE388" s="151"/>
      <c r="AF388" s="151"/>
      <c r="AG388" s="151" t="s">
        <v>192</v>
      </c>
      <c r="AH388" s="151">
        <v>0</v>
      </c>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outlineLevel="1" x14ac:dyDescent="0.25">
      <c r="A389" s="158"/>
      <c r="B389" s="159"/>
      <c r="C389" s="188" t="s">
        <v>1647</v>
      </c>
      <c r="D389" s="164"/>
      <c r="E389" s="165">
        <v>30</v>
      </c>
      <c r="F389" s="160"/>
      <c r="G389" s="160"/>
      <c r="H389" s="160"/>
      <c r="I389" s="160"/>
      <c r="J389" s="160"/>
      <c r="K389" s="160"/>
      <c r="L389" s="160"/>
      <c r="M389" s="160"/>
      <c r="N389" s="160"/>
      <c r="O389" s="160"/>
      <c r="P389" s="160"/>
      <c r="Q389" s="160"/>
      <c r="R389" s="160"/>
      <c r="S389" s="160"/>
      <c r="T389" s="160"/>
      <c r="U389" s="160"/>
      <c r="V389" s="160"/>
      <c r="W389" s="160"/>
      <c r="X389" s="160"/>
      <c r="Y389" s="151"/>
      <c r="Z389" s="151"/>
      <c r="AA389" s="151"/>
      <c r="AB389" s="151"/>
      <c r="AC389" s="151"/>
      <c r="AD389" s="151"/>
      <c r="AE389" s="151"/>
      <c r="AF389" s="151"/>
      <c r="AG389" s="151" t="s">
        <v>192</v>
      </c>
      <c r="AH389" s="151">
        <v>0</v>
      </c>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row>
    <row r="390" spans="1:60" outlineLevel="1" x14ac:dyDescent="0.25">
      <c r="A390" s="158"/>
      <c r="B390" s="159"/>
      <c r="C390" s="195" t="s">
        <v>400</v>
      </c>
      <c r="D390" s="193"/>
      <c r="E390" s="194">
        <v>30</v>
      </c>
      <c r="F390" s="160"/>
      <c r="G390" s="160"/>
      <c r="H390" s="160"/>
      <c r="I390" s="160"/>
      <c r="J390" s="160"/>
      <c r="K390" s="160"/>
      <c r="L390" s="160"/>
      <c r="M390" s="160"/>
      <c r="N390" s="160"/>
      <c r="O390" s="160"/>
      <c r="P390" s="160"/>
      <c r="Q390" s="160"/>
      <c r="R390" s="160"/>
      <c r="S390" s="160"/>
      <c r="T390" s="160"/>
      <c r="U390" s="160"/>
      <c r="V390" s="160"/>
      <c r="W390" s="160"/>
      <c r="X390" s="160"/>
      <c r="Y390" s="151"/>
      <c r="Z390" s="151"/>
      <c r="AA390" s="151"/>
      <c r="AB390" s="151"/>
      <c r="AC390" s="151"/>
      <c r="AD390" s="151"/>
      <c r="AE390" s="151"/>
      <c r="AF390" s="151"/>
      <c r="AG390" s="151" t="s">
        <v>192</v>
      </c>
      <c r="AH390" s="151">
        <v>1</v>
      </c>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1" x14ac:dyDescent="0.25">
      <c r="A391" s="177">
        <v>39</v>
      </c>
      <c r="B391" s="178" t="s">
        <v>605</v>
      </c>
      <c r="C391" s="187" t="s">
        <v>606</v>
      </c>
      <c r="D391" s="179" t="s">
        <v>360</v>
      </c>
      <c r="E391" s="180">
        <v>30.85</v>
      </c>
      <c r="F391" s="181">
        <v>523.20000000000005</v>
      </c>
      <c r="G391" s="182">
        <f>ROUND(E391*F391,2)</f>
        <v>16140.72</v>
      </c>
      <c r="H391" s="181"/>
      <c r="I391" s="182">
        <f>ROUND(E391*H391,2)</f>
        <v>0</v>
      </c>
      <c r="J391" s="181"/>
      <c r="K391" s="182">
        <f>ROUND(E391*J391,2)</f>
        <v>0</v>
      </c>
      <c r="L391" s="182">
        <v>21</v>
      </c>
      <c r="M391" s="182">
        <f>G391*(1+L391/100)</f>
        <v>19530.271199999999</v>
      </c>
      <c r="N391" s="182">
        <v>0</v>
      </c>
      <c r="O391" s="182">
        <f>ROUND(E391*N391,2)</f>
        <v>0</v>
      </c>
      <c r="P391" s="182">
        <v>0</v>
      </c>
      <c r="Q391" s="182">
        <f>ROUND(E391*P391,2)</f>
        <v>0</v>
      </c>
      <c r="R391" s="182" t="s">
        <v>598</v>
      </c>
      <c r="S391" s="182" t="s">
        <v>185</v>
      </c>
      <c r="T391" s="183" t="s">
        <v>185</v>
      </c>
      <c r="U391" s="160">
        <v>0.51</v>
      </c>
      <c r="V391" s="160">
        <f>ROUND(E391*U391,2)</f>
        <v>15.73</v>
      </c>
      <c r="W391" s="160"/>
      <c r="X391" s="160" t="s">
        <v>239</v>
      </c>
      <c r="Y391" s="151"/>
      <c r="Z391" s="151"/>
      <c r="AA391" s="151"/>
      <c r="AB391" s="151"/>
      <c r="AC391" s="151"/>
      <c r="AD391" s="151"/>
      <c r="AE391" s="151"/>
      <c r="AF391" s="151"/>
      <c r="AG391" s="151" t="s">
        <v>240</v>
      </c>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1" x14ac:dyDescent="0.25">
      <c r="A392" s="158"/>
      <c r="B392" s="159"/>
      <c r="C392" s="188" t="s">
        <v>1501</v>
      </c>
      <c r="D392" s="164"/>
      <c r="E392" s="165"/>
      <c r="F392" s="160"/>
      <c r="G392" s="160"/>
      <c r="H392" s="160"/>
      <c r="I392" s="160"/>
      <c r="J392" s="160"/>
      <c r="K392" s="160"/>
      <c r="L392" s="160"/>
      <c r="M392" s="160"/>
      <c r="N392" s="160"/>
      <c r="O392" s="160"/>
      <c r="P392" s="160"/>
      <c r="Q392" s="160"/>
      <c r="R392" s="160"/>
      <c r="S392" s="160"/>
      <c r="T392" s="160"/>
      <c r="U392" s="160"/>
      <c r="V392" s="160"/>
      <c r="W392" s="160"/>
      <c r="X392" s="160"/>
      <c r="Y392" s="151"/>
      <c r="Z392" s="151"/>
      <c r="AA392" s="151"/>
      <c r="AB392" s="151"/>
      <c r="AC392" s="151"/>
      <c r="AD392" s="151"/>
      <c r="AE392" s="151"/>
      <c r="AF392" s="151"/>
      <c r="AG392" s="151" t="s">
        <v>192</v>
      </c>
      <c r="AH392" s="151">
        <v>0</v>
      </c>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outlineLevel="1" x14ac:dyDescent="0.25">
      <c r="A393" s="158"/>
      <c r="B393" s="159"/>
      <c r="C393" s="188" t="s">
        <v>1651</v>
      </c>
      <c r="D393" s="164"/>
      <c r="E393" s="165">
        <v>6.35</v>
      </c>
      <c r="F393" s="160"/>
      <c r="G393" s="160"/>
      <c r="H393" s="160"/>
      <c r="I393" s="160"/>
      <c r="J393" s="160"/>
      <c r="K393" s="160"/>
      <c r="L393" s="160"/>
      <c r="M393" s="160"/>
      <c r="N393" s="160"/>
      <c r="O393" s="160"/>
      <c r="P393" s="160"/>
      <c r="Q393" s="160"/>
      <c r="R393" s="160"/>
      <c r="S393" s="160"/>
      <c r="T393" s="160"/>
      <c r="U393" s="160"/>
      <c r="V393" s="160"/>
      <c r="W393" s="160"/>
      <c r="X393" s="160"/>
      <c r="Y393" s="151"/>
      <c r="Z393" s="151"/>
      <c r="AA393" s="151"/>
      <c r="AB393" s="151"/>
      <c r="AC393" s="151"/>
      <c r="AD393" s="151"/>
      <c r="AE393" s="151"/>
      <c r="AF393" s="151"/>
      <c r="AG393" s="151" t="s">
        <v>192</v>
      </c>
      <c r="AH393" s="151">
        <v>0</v>
      </c>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row>
    <row r="394" spans="1:60" outlineLevel="1" x14ac:dyDescent="0.25">
      <c r="A394" s="158"/>
      <c r="B394" s="159"/>
      <c r="C394" s="188" t="s">
        <v>1652</v>
      </c>
      <c r="D394" s="164"/>
      <c r="E394" s="165">
        <v>6.35</v>
      </c>
      <c r="F394" s="160"/>
      <c r="G394" s="160"/>
      <c r="H394" s="160"/>
      <c r="I394" s="160"/>
      <c r="J394" s="160"/>
      <c r="K394" s="160"/>
      <c r="L394" s="160"/>
      <c r="M394" s="160"/>
      <c r="N394" s="160"/>
      <c r="O394" s="160"/>
      <c r="P394" s="160"/>
      <c r="Q394" s="160"/>
      <c r="R394" s="160"/>
      <c r="S394" s="160"/>
      <c r="T394" s="160"/>
      <c r="U394" s="160"/>
      <c r="V394" s="160"/>
      <c r="W394" s="160"/>
      <c r="X394" s="160"/>
      <c r="Y394" s="151"/>
      <c r="Z394" s="151"/>
      <c r="AA394" s="151"/>
      <c r="AB394" s="151"/>
      <c r="AC394" s="151"/>
      <c r="AD394" s="151"/>
      <c r="AE394" s="151"/>
      <c r="AF394" s="151"/>
      <c r="AG394" s="151" t="s">
        <v>192</v>
      </c>
      <c r="AH394" s="151">
        <v>0</v>
      </c>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1" x14ac:dyDescent="0.25">
      <c r="A395" s="158"/>
      <c r="B395" s="159"/>
      <c r="C395" s="188" t="s">
        <v>1653</v>
      </c>
      <c r="D395" s="164"/>
      <c r="E395" s="165">
        <v>4.8</v>
      </c>
      <c r="F395" s="160"/>
      <c r="G395" s="160"/>
      <c r="H395" s="160"/>
      <c r="I395" s="160"/>
      <c r="J395" s="160"/>
      <c r="K395" s="160"/>
      <c r="L395" s="160"/>
      <c r="M395" s="160"/>
      <c r="N395" s="160"/>
      <c r="O395" s="160"/>
      <c r="P395" s="160"/>
      <c r="Q395" s="160"/>
      <c r="R395" s="160"/>
      <c r="S395" s="160"/>
      <c r="T395" s="160"/>
      <c r="U395" s="160"/>
      <c r="V395" s="160"/>
      <c r="W395" s="160"/>
      <c r="X395" s="160"/>
      <c r="Y395" s="151"/>
      <c r="Z395" s="151"/>
      <c r="AA395" s="151"/>
      <c r="AB395" s="151"/>
      <c r="AC395" s="151"/>
      <c r="AD395" s="151"/>
      <c r="AE395" s="151"/>
      <c r="AF395" s="151"/>
      <c r="AG395" s="151" t="s">
        <v>192</v>
      </c>
      <c r="AH395" s="151">
        <v>0</v>
      </c>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outlineLevel="1" x14ac:dyDescent="0.25">
      <c r="A396" s="158"/>
      <c r="B396" s="159"/>
      <c r="C396" s="188" t="s">
        <v>1654</v>
      </c>
      <c r="D396" s="164"/>
      <c r="E396" s="165">
        <v>6.35</v>
      </c>
      <c r="F396" s="160"/>
      <c r="G396" s="160"/>
      <c r="H396" s="160"/>
      <c r="I396" s="160"/>
      <c r="J396" s="160"/>
      <c r="K396" s="160"/>
      <c r="L396" s="160"/>
      <c r="M396" s="160"/>
      <c r="N396" s="160"/>
      <c r="O396" s="160"/>
      <c r="P396" s="160"/>
      <c r="Q396" s="160"/>
      <c r="R396" s="160"/>
      <c r="S396" s="160"/>
      <c r="T396" s="160"/>
      <c r="U396" s="160"/>
      <c r="V396" s="160"/>
      <c r="W396" s="160"/>
      <c r="X396" s="160"/>
      <c r="Y396" s="151"/>
      <c r="Z396" s="151"/>
      <c r="AA396" s="151"/>
      <c r="AB396" s="151"/>
      <c r="AC396" s="151"/>
      <c r="AD396" s="151"/>
      <c r="AE396" s="151"/>
      <c r="AF396" s="151"/>
      <c r="AG396" s="151" t="s">
        <v>192</v>
      </c>
      <c r="AH396" s="151">
        <v>0</v>
      </c>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1" x14ac:dyDescent="0.25">
      <c r="A397" s="158"/>
      <c r="B397" s="159"/>
      <c r="C397" s="188" t="s">
        <v>1655</v>
      </c>
      <c r="D397" s="164"/>
      <c r="E397" s="165">
        <v>7</v>
      </c>
      <c r="F397" s="160"/>
      <c r="G397" s="160"/>
      <c r="H397" s="160"/>
      <c r="I397" s="160"/>
      <c r="J397" s="160"/>
      <c r="K397" s="160"/>
      <c r="L397" s="160"/>
      <c r="M397" s="160"/>
      <c r="N397" s="160"/>
      <c r="O397" s="160"/>
      <c r="P397" s="160"/>
      <c r="Q397" s="160"/>
      <c r="R397" s="160"/>
      <c r="S397" s="160"/>
      <c r="T397" s="160"/>
      <c r="U397" s="160"/>
      <c r="V397" s="160"/>
      <c r="W397" s="160"/>
      <c r="X397" s="160"/>
      <c r="Y397" s="151"/>
      <c r="Z397" s="151"/>
      <c r="AA397" s="151"/>
      <c r="AB397" s="151"/>
      <c r="AC397" s="151"/>
      <c r="AD397" s="151"/>
      <c r="AE397" s="151"/>
      <c r="AF397" s="151"/>
      <c r="AG397" s="151" t="s">
        <v>192</v>
      </c>
      <c r="AH397" s="151">
        <v>0</v>
      </c>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ht="20.399999999999999" outlineLevel="1" x14ac:dyDescent="0.25">
      <c r="A398" s="177">
        <v>40</v>
      </c>
      <c r="B398" s="178" t="s">
        <v>1180</v>
      </c>
      <c r="C398" s="187" t="s">
        <v>1181</v>
      </c>
      <c r="D398" s="179" t="s">
        <v>255</v>
      </c>
      <c r="E398" s="180">
        <v>21</v>
      </c>
      <c r="F398" s="181">
        <v>141.6</v>
      </c>
      <c r="G398" s="182">
        <f>ROUND(E398*F398,2)</f>
        <v>2973.6</v>
      </c>
      <c r="H398" s="181"/>
      <c r="I398" s="182">
        <f>ROUND(E398*H398,2)</f>
        <v>0</v>
      </c>
      <c r="J398" s="181"/>
      <c r="K398" s="182">
        <f>ROUND(E398*J398,2)</f>
        <v>0</v>
      </c>
      <c r="L398" s="182">
        <v>21</v>
      </c>
      <c r="M398" s="182">
        <f>G398*(1+L398/100)</f>
        <v>3598.0559999999996</v>
      </c>
      <c r="N398" s="182">
        <v>3.32E-3</v>
      </c>
      <c r="O398" s="182">
        <f>ROUND(E398*N398,2)</f>
        <v>7.0000000000000007E-2</v>
      </c>
      <c r="P398" s="182">
        <v>0</v>
      </c>
      <c r="Q398" s="182">
        <f>ROUND(E398*P398,2)</f>
        <v>0</v>
      </c>
      <c r="R398" s="182" t="s">
        <v>598</v>
      </c>
      <c r="S398" s="182" t="s">
        <v>185</v>
      </c>
      <c r="T398" s="183" t="s">
        <v>185</v>
      </c>
      <c r="U398" s="160">
        <v>0.377</v>
      </c>
      <c r="V398" s="160">
        <f>ROUND(E398*U398,2)</f>
        <v>7.92</v>
      </c>
      <c r="W398" s="160"/>
      <c r="X398" s="160" t="s">
        <v>239</v>
      </c>
      <c r="Y398" s="151"/>
      <c r="Z398" s="151"/>
      <c r="AA398" s="151"/>
      <c r="AB398" s="151"/>
      <c r="AC398" s="151"/>
      <c r="AD398" s="151"/>
      <c r="AE398" s="151"/>
      <c r="AF398" s="151"/>
      <c r="AG398" s="151" t="s">
        <v>240</v>
      </c>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row>
    <row r="399" spans="1:60" outlineLevel="1" x14ac:dyDescent="0.25">
      <c r="A399" s="158"/>
      <c r="B399" s="159"/>
      <c r="C399" s="188" t="s">
        <v>1182</v>
      </c>
      <c r="D399" s="164"/>
      <c r="E399" s="165"/>
      <c r="F399" s="160"/>
      <c r="G399" s="160"/>
      <c r="H399" s="160"/>
      <c r="I399" s="160"/>
      <c r="J399" s="160"/>
      <c r="K399" s="160"/>
      <c r="L399" s="160"/>
      <c r="M399" s="160"/>
      <c r="N399" s="160"/>
      <c r="O399" s="160"/>
      <c r="P399" s="160"/>
      <c r="Q399" s="160"/>
      <c r="R399" s="160"/>
      <c r="S399" s="160"/>
      <c r="T399" s="160"/>
      <c r="U399" s="160"/>
      <c r="V399" s="160"/>
      <c r="W399" s="160"/>
      <c r="X399" s="160"/>
      <c r="Y399" s="151"/>
      <c r="Z399" s="151"/>
      <c r="AA399" s="151"/>
      <c r="AB399" s="151"/>
      <c r="AC399" s="151"/>
      <c r="AD399" s="151"/>
      <c r="AE399" s="151"/>
      <c r="AF399" s="151"/>
      <c r="AG399" s="151" t="s">
        <v>192</v>
      </c>
      <c r="AH399" s="151">
        <v>0</v>
      </c>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outlineLevel="1" x14ac:dyDescent="0.25">
      <c r="A400" s="158"/>
      <c r="B400" s="159"/>
      <c r="C400" s="188" t="s">
        <v>1501</v>
      </c>
      <c r="D400" s="164"/>
      <c r="E400" s="165"/>
      <c r="F400" s="160"/>
      <c r="G400" s="160"/>
      <c r="H400" s="160"/>
      <c r="I400" s="160"/>
      <c r="J400" s="160"/>
      <c r="K400" s="160"/>
      <c r="L400" s="160"/>
      <c r="M400" s="160"/>
      <c r="N400" s="160"/>
      <c r="O400" s="160"/>
      <c r="P400" s="160"/>
      <c r="Q400" s="160"/>
      <c r="R400" s="160"/>
      <c r="S400" s="160"/>
      <c r="T400" s="160"/>
      <c r="U400" s="160"/>
      <c r="V400" s="160"/>
      <c r="W400" s="160"/>
      <c r="X400" s="160"/>
      <c r="Y400" s="151"/>
      <c r="Z400" s="151"/>
      <c r="AA400" s="151"/>
      <c r="AB400" s="151"/>
      <c r="AC400" s="151"/>
      <c r="AD400" s="151"/>
      <c r="AE400" s="151"/>
      <c r="AF400" s="151"/>
      <c r="AG400" s="151" t="s">
        <v>192</v>
      </c>
      <c r="AH400" s="151">
        <v>0</v>
      </c>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ht="20.399999999999999" outlineLevel="1" x14ac:dyDescent="0.25">
      <c r="A401" s="158"/>
      <c r="B401" s="159"/>
      <c r="C401" s="188" t="s">
        <v>1183</v>
      </c>
      <c r="D401" s="164"/>
      <c r="E401" s="165"/>
      <c r="F401" s="160"/>
      <c r="G401" s="160"/>
      <c r="H401" s="160"/>
      <c r="I401" s="160"/>
      <c r="J401" s="160"/>
      <c r="K401" s="160"/>
      <c r="L401" s="160"/>
      <c r="M401" s="160"/>
      <c r="N401" s="160"/>
      <c r="O401" s="160"/>
      <c r="P401" s="160"/>
      <c r="Q401" s="160"/>
      <c r="R401" s="160"/>
      <c r="S401" s="160"/>
      <c r="T401" s="160"/>
      <c r="U401" s="160"/>
      <c r="V401" s="160"/>
      <c r="W401" s="160"/>
      <c r="X401" s="160"/>
      <c r="Y401" s="151"/>
      <c r="Z401" s="151"/>
      <c r="AA401" s="151"/>
      <c r="AB401" s="151"/>
      <c r="AC401" s="151"/>
      <c r="AD401" s="151"/>
      <c r="AE401" s="151"/>
      <c r="AF401" s="151"/>
      <c r="AG401" s="151" t="s">
        <v>192</v>
      </c>
      <c r="AH401" s="151">
        <v>0</v>
      </c>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1" x14ac:dyDescent="0.25">
      <c r="A402" s="158"/>
      <c r="B402" s="159"/>
      <c r="C402" s="188" t="s">
        <v>1656</v>
      </c>
      <c r="D402" s="164"/>
      <c r="E402" s="165">
        <v>4</v>
      </c>
      <c r="F402" s="160"/>
      <c r="G402" s="160"/>
      <c r="H402" s="160"/>
      <c r="I402" s="160"/>
      <c r="J402" s="160"/>
      <c r="K402" s="160"/>
      <c r="L402" s="160"/>
      <c r="M402" s="160"/>
      <c r="N402" s="160"/>
      <c r="O402" s="160"/>
      <c r="P402" s="160"/>
      <c r="Q402" s="160"/>
      <c r="R402" s="160"/>
      <c r="S402" s="160"/>
      <c r="T402" s="160"/>
      <c r="U402" s="160"/>
      <c r="V402" s="160"/>
      <c r="W402" s="160"/>
      <c r="X402" s="160"/>
      <c r="Y402" s="151"/>
      <c r="Z402" s="151"/>
      <c r="AA402" s="151"/>
      <c r="AB402" s="151"/>
      <c r="AC402" s="151"/>
      <c r="AD402" s="151"/>
      <c r="AE402" s="151"/>
      <c r="AF402" s="151"/>
      <c r="AG402" s="151" t="s">
        <v>192</v>
      </c>
      <c r="AH402" s="151">
        <v>0</v>
      </c>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1" x14ac:dyDescent="0.25">
      <c r="A403" s="158"/>
      <c r="B403" s="159"/>
      <c r="C403" s="188" t="s">
        <v>1657</v>
      </c>
      <c r="D403" s="164"/>
      <c r="E403" s="165">
        <v>8</v>
      </c>
      <c r="F403" s="160"/>
      <c r="G403" s="160"/>
      <c r="H403" s="160"/>
      <c r="I403" s="160"/>
      <c r="J403" s="160"/>
      <c r="K403" s="160"/>
      <c r="L403" s="160"/>
      <c r="M403" s="160"/>
      <c r="N403" s="160"/>
      <c r="O403" s="160"/>
      <c r="P403" s="160"/>
      <c r="Q403" s="160"/>
      <c r="R403" s="160"/>
      <c r="S403" s="160"/>
      <c r="T403" s="160"/>
      <c r="U403" s="160"/>
      <c r="V403" s="160"/>
      <c r="W403" s="160"/>
      <c r="X403" s="160"/>
      <c r="Y403" s="151"/>
      <c r="Z403" s="151"/>
      <c r="AA403" s="151"/>
      <c r="AB403" s="151"/>
      <c r="AC403" s="151"/>
      <c r="AD403" s="151"/>
      <c r="AE403" s="151"/>
      <c r="AF403" s="151"/>
      <c r="AG403" s="151" t="s">
        <v>192</v>
      </c>
      <c r="AH403" s="151">
        <v>0</v>
      </c>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outlineLevel="1" x14ac:dyDescent="0.25">
      <c r="A404" s="158"/>
      <c r="B404" s="159"/>
      <c r="C404" s="188" t="s">
        <v>1658</v>
      </c>
      <c r="D404" s="164"/>
      <c r="E404" s="165">
        <v>9</v>
      </c>
      <c r="F404" s="160"/>
      <c r="G404" s="160"/>
      <c r="H404" s="160"/>
      <c r="I404" s="160"/>
      <c r="J404" s="160"/>
      <c r="K404" s="160"/>
      <c r="L404" s="160"/>
      <c r="M404" s="160"/>
      <c r="N404" s="160"/>
      <c r="O404" s="160"/>
      <c r="P404" s="160"/>
      <c r="Q404" s="160"/>
      <c r="R404" s="160"/>
      <c r="S404" s="160"/>
      <c r="T404" s="160"/>
      <c r="U404" s="160"/>
      <c r="V404" s="160"/>
      <c r="W404" s="160"/>
      <c r="X404" s="160"/>
      <c r="Y404" s="151"/>
      <c r="Z404" s="151"/>
      <c r="AA404" s="151"/>
      <c r="AB404" s="151"/>
      <c r="AC404" s="151"/>
      <c r="AD404" s="151"/>
      <c r="AE404" s="151"/>
      <c r="AF404" s="151"/>
      <c r="AG404" s="151" t="s">
        <v>192</v>
      </c>
      <c r="AH404" s="151">
        <v>0</v>
      </c>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ht="20.399999999999999" outlineLevel="1" x14ac:dyDescent="0.25">
      <c r="A405" s="177">
        <v>41</v>
      </c>
      <c r="B405" s="178" t="s">
        <v>1187</v>
      </c>
      <c r="C405" s="187" t="s">
        <v>1188</v>
      </c>
      <c r="D405" s="179" t="s">
        <v>255</v>
      </c>
      <c r="E405" s="180">
        <v>8</v>
      </c>
      <c r="F405" s="181">
        <v>146.4</v>
      </c>
      <c r="G405" s="182">
        <f>ROUND(E405*F405,2)</f>
        <v>1171.2</v>
      </c>
      <c r="H405" s="181"/>
      <c r="I405" s="182">
        <f>ROUND(E405*H405,2)</f>
        <v>0</v>
      </c>
      <c r="J405" s="181"/>
      <c r="K405" s="182">
        <f>ROUND(E405*J405,2)</f>
        <v>0</v>
      </c>
      <c r="L405" s="182">
        <v>21</v>
      </c>
      <c r="M405" s="182">
        <f>G405*(1+L405/100)</f>
        <v>1417.152</v>
      </c>
      <c r="N405" s="182">
        <v>0</v>
      </c>
      <c r="O405" s="182">
        <f>ROUND(E405*N405,2)</f>
        <v>0</v>
      </c>
      <c r="P405" s="182">
        <v>0</v>
      </c>
      <c r="Q405" s="182">
        <f>ROUND(E405*P405,2)</f>
        <v>0</v>
      </c>
      <c r="R405" s="182" t="s">
        <v>598</v>
      </c>
      <c r="S405" s="182" t="s">
        <v>185</v>
      </c>
      <c r="T405" s="183" t="s">
        <v>185</v>
      </c>
      <c r="U405" s="160">
        <v>8.4000000000000005E-2</v>
      </c>
      <c r="V405" s="160">
        <f>ROUND(E405*U405,2)</f>
        <v>0.67</v>
      </c>
      <c r="W405" s="160"/>
      <c r="X405" s="160" t="s">
        <v>239</v>
      </c>
      <c r="Y405" s="151"/>
      <c r="Z405" s="151"/>
      <c r="AA405" s="151"/>
      <c r="AB405" s="151"/>
      <c r="AC405" s="151"/>
      <c r="AD405" s="151"/>
      <c r="AE405" s="151"/>
      <c r="AF405" s="151"/>
      <c r="AG405" s="151" t="s">
        <v>240</v>
      </c>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outlineLevel="1" x14ac:dyDescent="0.25">
      <c r="A406" s="158"/>
      <c r="B406" s="159"/>
      <c r="C406" s="188" t="s">
        <v>1182</v>
      </c>
      <c r="D406" s="164"/>
      <c r="E406" s="165"/>
      <c r="F406" s="160"/>
      <c r="G406" s="160"/>
      <c r="H406" s="160"/>
      <c r="I406" s="160"/>
      <c r="J406" s="160"/>
      <c r="K406" s="160"/>
      <c r="L406" s="160"/>
      <c r="M406" s="160"/>
      <c r="N406" s="160"/>
      <c r="O406" s="160"/>
      <c r="P406" s="160"/>
      <c r="Q406" s="160"/>
      <c r="R406" s="160"/>
      <c r="S406" s="160"/>
      <c r="T406" s="160"/>
      <c r="U406" s="160"/>
      <c r="V406" s="160"/>
      <c r="W406" s="160"/>
      <c r="X406" s="160"/>
      <c r="Y406" s="151"/>
      <c r="Z406" s="151"/>
      <c r="AA406" s="151"/>
      <c r="AB406" s="151"/>
      <c r="AC406" s="151"/>
      <c r="AD406" s="151"/>
      <c r="AE406" s="151"/>
      <c r="AF406" s="151"/>
      <c r="AG406" s="151" t="s">
        <v>192</v>
      </c>
      <c r="AH406" s="151">
        <v>0</v>
      </c>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row>
    <row r="407" spans="1:60" outlineLevel="1" x14ac:dyDescent="0.25">
      <c r="A407" s="158"/>
      <c r="B407" s="159"/>
      <c r="C407" s="188" t="s">
        <v>1501</v>
      </c>
      <c r="D407" s="164"/>
      <c r="E407" s="165"/>
      <c r="F407" s="160"/>
      <c r="G407" s="160"/>
      <c r="H407" s="160"/>
      <c r="I407" s="160"/>
      <c r="J407" s="160"/>
      <c r="K407" s="160"/>
      <c r="L407" s="160"/>
      <c r="M407" s="160"/>
      <c r="N407" s="160"/>
      <c r="O407" s="160"/>
      <c r="P407" s="160"/>
      <c r="Q407" s="160"/>
      <c r="R407" s="160"/>
      <c r="S407" s="160"/>
      <c r="T407" s="160"/>
      <c r="U407" s="160"/>
      <c r="V407" s="160"/>
      <c r="W407" s="160"/>
      <c r="X407" s="160"/>
      <c r="Y407" s="151"/>
      <c r="Z407" s="151"/>
      <c r="AA407" s="151"/>
      <c r="AB407" s="151"/>
      <c r="AC407" s="151"/>
      <c r="AD407" s="151"/>
      <c r="AE407" s="151"/>
      <c r="AF407" s="151"/>
      <c r="AG407" s="151" t="s">
        <v>192</v>
      </c>
      <c r="AH407" s="151">
        <v>0</v>
      </c>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1" x14ac:dyDescent="0.25">
      <c r="A408" s="158"/>
      <c r="B408" s="159"/>
      <c r="C408" s="188" t="s">
        <v>1189</v>
      </c>
      <c r="D408" s="164"/>
      <c r="E408" s="165"/>
      <c r="F408" s="160"/>
      <c r="G408" s="160"/>
      <c r="H408" s="160"/>
      <c r="I408" s="160"/>
      <c r="J408" s="160"/>
      <c r="K408" s="160"/>
      <c r="L408" s="160"/>
      <c r="M408" s="160"/>
      <c r="N408" s="160"/>
      <c r="O408" s="160"/>
      <c r="P408" s="160"/>
      <c r="Q408" s="160"/>
      <c r="R408" s="160"/>
      <c r="S408" s="160"/>
      <c r="T408" s="160"/>
      <c r="U408" s="160"/>
      <c r="V408" s="160"/>
      <c r="W408" s="160"/>
      <c r="X408" s="160"/>
      <c r="Y408" s="151"/>
      <c r="Z408" s="151"/>
      <c r="AA408" s="151"/>
      <c r="AB408" s="151"/>
      <c r="AC408" s="151"/>
      <c r="AD408" s="151"/>
      <c r="AE408" s="151"/>
      <c r="AF408" s="151"/>
      <c r="AG408" s="151" t="s">
        <v>192</v>
      </c>
      <c r="AH408" s="151">
        <v>0</v>
      </c>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outlineLevel="1" x14ac:dyDescent="0.25">
      <c r="A409" s="158"/>
      <c r="B409" s="159"/>
      <c r="C409" s="188" t="s">
        <v>1659</v>
      </c>
      <c r="D409" s="164"/>
      <c r="E409" s="165">
        <v>4</v>
      </c>
      <c r="F409" s="160"/>
      <c r="G409" s="160"/>
      <c r="H409" s="160"/>
      <c r="I409" s="160"/>
      <c r="J409" s="160"/>
      <c r="K409" s="160"/>
      <c r="L409" s="160"/>
      <c r="M409" s="160"/>
      <c r="N409" s="160"/>
      <c r="O409" s="160"/>
      <c r="P409" s="160"/>
      <c r="Q409" s="160"/>
      <c r="R409" s="160"/>
      <c r="S409" s="160"/>
      <c r="T409" s="160"/>
      <c r="U409" s="160"/>
      <c r="V409" s="160"/>
      <c r="W409" s="160"/>
      <c r="X409" s="160"/>
      <c r="Y409" s="151"/>
      <c r="Z409" s="151"/>
      <c r="AA409" s="151"/>
      <c r="AB409" s="151"/>
      <c r="AC409" s="151"/>
      <c r="AD409" s="151"/>
      <c r="AE409" s="151"/>
      <c r="AF409" s="151"/>
      <c r="AG409" s="151" t="s">
        <v>192</v>
      </c>
      <c r="AH409" s="151">
        <v>0</v>
      </c>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row>
    <row r="410" spans="1:60" outlineLevel="1" x14ac:dyDescent="0.25">
      <c r="A410" s="158"/>
      <c r="B410" s="159"/>
      <c r="C410" s="188" t="s">
        <v>1660</v>
      </c>
      <c r="D410" s="164"/>
      <c r="E410" s="165">
        <v>4</v>
      </c>
      <c r="F410" s="160"/>
      <c r="G410" s="160"/>
      <c r="H410" s="160"/>
      <c r="I410" s="160"/>
      <c r="J410" s="160"/>
      <c r="K410" s="160"/>
      <c r="L410" s="160"/>
      <c r="M410" s="160"/>
      <c r="N410" s="160"/>
      <c r="O410" s="160"/>
      <c r="P410" s="160"/>
      <c r="Q410" s="160"/>
      <c r="R410" s="160"/>
      <c r="S410" s="160"/>
      <c r="T410" s="160"/>
      <c r="U410" s="160"/>
      <c r="V410" s="160"/>
      <c r="W410" s="160"/>
      <c r="X410" s="160"/>
      <c r="Y410" s="151"/>
      <c r="Z410" s="151"/>
      <c r="AA410" s="151"/>
      <c r="AB410" s="151"/>
      <c r="AC410" s="151"/>
      <c r="AD410" s="151"/>
      <c r="AE410" s="151"/>
      <c r="AF410" s="151"/>
      <c r="AG410" s="151" t="s">
        <v>192</v>
      </c>
      <c r="AH410" s="151">
        <v>0</v>
      </c>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ht="30.6" outlineLevel="1" x14ac:dyDescent="0.25">
      <c r="A411" s="177">
        <v>42</v>
      </c>
      <c r="B411" s="178" t="s">
        <v>615</v>
      </c>
      <c r="C411" s="187" t="s">
        <v>616</v>
      </c>
      <c r="D411" s="179" t="s">
        <v>360</v>
      </c>
      <c r="E411" s="180">
        <v>35.4</v>
      </c>
      <c r="F411" s="181">
        <v>1656</v>
      </c>
      <c r="G411" s="182">
        <f>ROUND(E411*F411,2)</f>
        <v>58622.400000000001</v>
      </c>
      <c r="H411" s="181"/>
      <c r="I411" s="182">
        <f>ROUND(E411*H411,2)</f>
        <v>0</v>
      </c>
      <c r="J411" s="181"/>
      <c r="K411" s="182">
        <f>ROUND(E411*J411,2)</f>
        <v>0</v>
      </c>
      <c r="L411" s="182">
        <v>21</v>
      </c>
      <c r="M411" s="182">
        <f>G411*(1+L411/100)</f>
        <v>70933.104000000007</v>
      </c>
      <c r="N411" s="182">
        <v>2.7E-4</v>
      </c>
      <c r="O411" s="182">
        <f>ROUND(E411*N411,2)</f>
        <v>0.01</v>
      </c>
      <c r="P411" s="182">
        <v>0</v>
      </c>
      <c r="Q411" s="182">
        <f>ROUND(E411*P411,2)</f>
        <v>0</v>
      </c>
      <c r="R411" s="182" t="s">
        <v>598</v>
      </c>
      <c r="S411" s="182" t="s">
        <v>185</v>
      </c>
      <c r="T411" s="183" t="s">
        <v>185</v>
      </c>
      <c r="U411" s="160">
        <v>0.60599999999999998</v>
      </c>
      <c r="V411" s="160">
        <f>ROUND(E411*U411,2)</f>
        <v>21.45</v>
      </c>
      <c r="W411" s="160"/>
      <c r="X411" s="160" t="s">
        <v>239</v>
      </c>
      <c r="Y411" s="151"/>
      <c r="Z411" s="151"/>
      <c r="AA411" s="151"/>
      <c r="AB411" s="151"/>
      <c r="AC411" s="151"/>
      <c r="AD411" s="151"/>
      <c r="AE411" s="151"/>
      <c r="AF411" s="151"/>
      <c r="AG411" s="151" t="s">
        <v>240</v>
      </c>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1" x14ac:dyDescent="0.25">
      <c r="A412" s="158"/>
      <c r="B412" s="159"/>
      <c r="C412" s="188" t="s">
        <v>1501</v>
      </c>
      <c r="D412" s="164"/>
      <c r="E412" s="165"/>
      <c r="F412" s="160"/>
      <c r="G412" s="160"/>
      <c r="H412" s="160"/>
      <c r="I412" s="160"/>
      <c r="J412" s="160"/>
      <c r="K412" s="160"/>
      <c r="L412" s="160"/>
      <c r="M412" s="160"/>
      <c r="N412" s="160"/>
      <c r="O412" s="160"/>
      <c r="P412" s="160"/>
      <c r="Q412" s="160"/>
      <c r="R412" s="160"/>
      <c r="S412" s="160"/>
      <c r="T412" s="160"/>
      <c r="U412" s="160"/>
      <c r="V412" s="160"/>
      <c r="W412" s="160"/>
      <c r="X412" s="160"/>
      <c r="Y412" s="151"/>
      <c r="Z412" s="151"/>
      <c r="AA412" s="151"/>
      <c r="AB412" s="151"/>
      <c r="AC412" s="151"/>
      <c r="AD412" s="151"/>
      <c r="AE412" s="151"/>
      <c r="AF412" s="151"/>
      <c r="AG412" s="151" t="s">
        <v>192</v>
      </c>
      <c r="AH412" s="151">
        <v>0</v>
      </c>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ht="20.399999999999999" outlineLevel="1" x14ac:dyDescent="0.25">
      <c r="A413" s="158"/>
      <c r="B413" s="159"/>
      <c r="C413" s="188" t="s">
        <v>1661</v>
      </c>
      <c r="D413" s="164"/>
      <c r="E413" s="165">
        <v>2.04</v>
      </c>
      <c r="F413" s="160"/>
      <c r="G413" s="160"/>
      <c r="H413" s="160"/>
      <c r="I413" s="160"/>
      <c r="J413" s="160"/>
      <c r="K413" s="160"/>
      <c r="L413" s="160"/>
      <c r="M413" s="160"/>
      <c r="N413" s="160"/>
      <c r="O413" s="160"/>
      <c r="P413" s="160"/>
      <c r="Q413" s="160"/>
      <c r="R413" s="160"/>
      <c r="S413" s="160"/>
      <c r="T413" s="160"/>
      <c r="U413" s="160"/>
      <c r="V413" s="160"/>
      <c r="W413" s="160"/>
      <c r="X413" s="160"/>
      <c r="Y413" s="151"/>
      <c r="Z413" s="151"/>
      <c r="AA413" s="151"/>
      <c r="AB413" s="151"/>
      <c r="AC413" s="151"/>
      <c r="AD413" s="151"/>
      <c r="AE413" s="151"/>
      <c r="AF413" s="151"/>
      <c r="AG413" s="151" t="s">
        <v>192</v>
      </c>
      <c r="AH413" s="151">
        <v>0</v>
      </c>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1" x14ac:dyDescent="0.25">
      <c r="A414" s="158"/>
      <c r="B414" s="159"/>
      <c r="C414" s="188" t="s">
        <v>204</v>
      </c>
      <c r="D414" s="164"/>
      <c r="E414" s="165"/>
      <c r="F414" s="160"/>
      <c r="G414" s="160"/>
      <c r="H414" s="160"/>
      <c r="I414" s="160"/>
      <c r="J414" s="160"/>
      <c r="K414" s="160"/>
      <c r="L414" s="160"/>
      <c r="M414" s="160"/>
      <c r="N414" s="160"/>
      <c r="O414" s="160"/>
      <c r="P414" s="160"/>
      <c r="Q414" s="160"/>
      <c r="R414" s="160"/>
      <c r="S414" s="160"/>
      <c r="T414" s="160"/>
      <c r="U414" s="160"/>
      <c r="V414" s="160"/>
      <c r="W414" s="160"/>
      <c r="X414" s="160"/>
      <c r="Y414" s="151"/>
      <c r="Z414" s="151"/>
      <c r="AA414" s="151"/>
      <c r="AB414" s="151"/>
      <c r="AC414" s="151"/>
      <c r="AD414" s="151"/>
      <c r="AE414" s="151"/>
      <c r="AF414" s="151"/>
      <c r="AG414" s="151" t="s">
        <v>192</v>
      </c>
      <c r="AH414" s="151">
        <v>0</v>
      </c>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1" x14ac:dyDescent="0.25">
      <c r="A415" s="158"/>
      <c r="B415" s="159"/>
      <c r="C415" s="188" t="s">
        <v>1193</v>
      </c>
      <c r="D415" s="164"/>
      <c r="E415" s="165"/>
      <c r="F415" s="160"/>
      <c r="G415" s="160"/>
      <c r="H415" s="160"/>
      <c r="I415" s="160"/>
      <c r="J415" s="160"/>
      <c r="K415" s="160"/>
      <c r="L415" s="160"/>
      <c r="M415" s="160"/>
      <c r="N415" s="160"/>
      <c r="O415" s="160"/>
      <c r="P415" s="160"/>
      <c r="Q415" s="160"/>
      <c r="R415" s="160"/>
      <c r="S415" s="160"/>
      <c r="T415" s="160"/>
      <c r="U415" s="160"/>
      <c r="V415" s="160"/>
      <c r="W415" s="160"/>
      <c r="X415" s="160"/>
      <c r="Y415" s="151"/>
      <c r="Z415" s="151"/>
      <c r="AA415" s="151"/>
      <c r="AB415" s="151"/>
      <c r="AC415" s="151"/>
      <c r="AD415" s="151"/>
      <c r="AE415" s="151"/>
      <c r="AF415" s="151"/>
      <c r="AG415" s="151" t="s">
        <v>192</v>
      </c>
      <c r="AH415" s="151">
        <v>0</v>
      </c>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1" x14ac:dyDescent="0.25">
      <c r="A416" s="158"/>
      <c r="B416" s="159"/>
      <c r="C416" s="188" t="s">
        <v>1194</v>
      </c>
      <c r="D416" s="164"/>
      <c r="E416" s="165"/>
      <c r="F416" s="160"/>
      <c r="G416" s="160"/>
      <c r="H416" s="160"/>
      <c r="I416" s="160"/>
      <c r="J416" s="160"/>
      <c r="K416" s="160"/>
      <c r="L416" s="160"/>
      <c r="M416" s="160"/>
      <c r="N416" s="160"/>
      <c r="O416" s="160"/>
      <c r="P416" s="160"/>
      <c r="Q416" s="160"/>
      <c r="R416" s="160"/>
      <c r="S416" s="160"/>
      <c r="T416" s="160"/>
      <c r="U416" s="160"/>
      <c r="V416" s="160"/>
      <c r="W416" s="160"/>
      <c r="X416" s="160"/>
      <c r="Y416" s="151"/>
      <c r="Z416" s="151"/>
      <c r="AA416" s="151"/>
      <c r="AB416" s="151"/>
      <c r="AC416" s="151"/>
      <c r="AD416" s="151"/>
      <c r="AE416" s="151"/>
      <c r="AF416" s="151"/>
      <c r="AG416" s="151" t="s">
        <v>192</v>
      </c>
      <c r="AH416" s="151">
        <v>0</v>
      </c>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outlineLevel="1" x14ac:dyDescent="0.25">
      <c r="A417" s="158"/>
      <c r="B417" s="159"/>
      <c r="C417" s="188" t="s">
        <v>1662</v>
      </c>
      <c r="D417" s="164"/>
      <c r="E417" s="165">
        <v>6.48</v>
      </c>
      <c r="F417" s="160"/>
      <c r="G417" s="160"/>
      <c r="H417" s="160"/>
      <c r="I417" s="160"/>
      <c r="J417" s="160"/>
      <c r="K417" s="160"/>
      <c r="L417" s="160"/>
      <c r="M417" s="160"/>
      <c r="N417" s="160"/>
      <c r="O417" s="160"/>
      <c r="P417" s="160"/>
      <c r="Q417" s="160"/>
      <c r="R417" s="160"/>
      <c r="S417" s="160"/>
      <c r="T417" s="160"/>
      <c r="U417" s="160"/>
      <c r="V417" s="160"/>
      <c r="W417" s="160"/>
      <c r="X417" s="160"/>
      <c r="Y417" s="151"/>
      <c r="Z417" s="151"/>
      <c r="AA417" s="151"/>
      <c r="AB417" s="151"/>
      <c r="AC417" s="151"/>
      <c r="AD417" s="151"/>
      <c r="AE417" s="151"/>
      <c r="AF417" s="151"/>
      <c r="AG417" s="151" t="s">
        <v>192</v>
      </c>
      <c r="AH417" s="151">
        <v>0</v>
      </c>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row>
    <row r="418" spans="1:60" outlineLevel="1" x14ac:dyDescent="0.25">
      <c r="A418" s="158"/>
      <c r="B418" s="159"/>
      <c r="C418" s="188" t="s">
        <v>1663</v>
      </c>
      <c r="D418" s="164"/>
      <c r="E418" s="165">
        <v>13.34</v>
      </c>
      <c r="F418" s="160"/>
      <c r="G418" s="160"/>
      <c r="H418" s="160"/>
      <c r="I418" s="160"/>
      <c r="J418" s="160"/>
      <c r="K418" s="160"/>
      <c r="L418" s="160"/>
      <c r="M418" s="160"/>
      <c r="N418" s="160"/>
      <c r="O418" s="160"/>
      <c r="P418" s="160"/>
      <c r="Q418" s="160"/>
      <c r="R418" s="160"/>
      <c r="S418" s="160"/>
      <c r="T418" s="160"/>
      <c r="U418" s="160"/>
      <c r="V418" s="160"/>
      <c r="W418" s="160"/>
      <c r="X418" s="160"/>
      <c r="Y418" s="151"/>
      <c r="Z418" s="151"/>
      <c r="AA418" s="151"/>
      <c r="AB418" s="151"/>
      <c r="AC418" s="151"/>
      <c r="AD418" s="151"/>
      <c r="AE418" s="151"/>
      <c r="AF418" s="151"/>
      <c r="AG418" s="151" t="s">
        <v>192</v>
      </c>
      <c r="AH418" s="151">
        <v>0</v>
      </c>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1" x14ac:dyDescent="0.25">
      <c r="A419" s="158"/>
      <c r="B419" s="159"/>
      <c r="C419" s="188" t="s">
        <v>1664</v>
      </c>
      <c r="D419" s="164"/>
      <c r="E419" s="165">
        <v>13.54</v>
      </c>
      <c r="F419" s="160"/>
      <c r="G419" s="160"/>
      <c r="H419" s="160"/>
      <c r="I419" s="160"/>
      <c r="J419" s="160"/>
      <c r="K419" s="160"/>
      <c r="L419" s="160"/>
      <c r="M419" s="160"/>
      <c r="N419" s="160"/>
      <c r="O419" s="160"/>
      <c r="P419" s="160"/>
      <c r="Q419" s="160"/>
      <c r="R419" s="160"/>
      <c r="S419" s="160"/>
      <c r="T419" s="160"/>
      <c r="U419" s="160"/>
      <c r="V419" s="160"/>
      <c r="W419" s="160"/>
      <c r="X419" s="160"/>
      <c r="Y419" s="151"/>
      <c r="Z419" s="151"/>
      <c r="AA419" s="151"/>
      <c r="AB419" s="151"/>
      <c r="AC419" s="151"/>
      <c r="AD419" s="151"/>
      <c r="AE419" s="151"/>
      <c r="AF419" s="151"/>
      <c r="AG419" s="151" t="s">
        <v>192</v>
      </c>
      <c r="AH419" s="151">
        <v>0</v>
      </c>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ht="30.6" outlineLevel="1" x14ac:dyDescent="0.25">
      <c r="A420" s="177">
        <v>43</v>
      </c>
      <c r="B420" s="178" t="s">
        <v>617</v>
      </c>
      <c r="C420" s="187" t="s">
        <v>618</v>
      </c>
      <c r="D420" s="179" t="s">
        <v>360</v>
      </c>
      <c r="E420" s="180">
        <v>30.85</v>
      </c>
      <c r="F420" s="181">
        <v>1832</v>
      </c>
      <c r="G420" s="182">
        <f>ROUND(E420*F420,2)</f>
        <v>56517.2</v>
      </c>
      <c r="H420" s="181"/>
      <c r="I420" s="182">
        <f>ROUND(E420*H420,2)</f>
        <v>0</v>
      </c>
      <c r="J420" s="181"/>
      <c r="K420" s="182">
        <f>ROUND(E420*J420,2)</f>
        <v>0</v>
      </c>
      <c r="L420" s="182">
        <v>21</v>
      </c>
      <c r="M420" s="182">
        <f>G420*(1+L420/100)</f>
        <v>68385.811999999991</v>
      </c>
      <c r="N420" s="182">
        <v>2.7E-4</v>
      </c>
      <c r="O420" s="182">
        <f>ROUND(E420*N420,2)</f>
        <v>0.01</v>
      </c>
      <c r="P420" s="182">
        <v>0</v>
      </c>
      <c r="Q420" s="182">
        <f>ROUND(E420*P420,2)</f>
        <v>0</v>
      </c>
      <c r="R420" s="182" t="s">
        <v>598</v>
      </c>
      <c r="S420" s="182" t="s">
        <v>185</v>
      </c>
      <c r="T420" s="183" t="s">
        <v>185</v>
      </c>
      <c r="U420" s="160">
        <v>0.72199999999999998</v>
      </c>
      <c r="V420" s="160">
        <f>ROUND(E420*U420,2)</f>
        <v>22.27</v>
      </c>
      <c r="W420" s="160"/>
      <c r="X420" s="160" t="s">
        <v>239</v>
      </c>
      <c r="Y420" s="151"/>
      <c r="Z420" s="151"/>
      <c r="AA420" s="151"/>
      <c r="AB420" s="151"/>
      <c r="AC420" s="151"/>
      <c r="AD420" s="151"/>
      <c r="AE420" s="151"/>
      <c r="AF420" s="151"/>
      <c r="AG420" s="151" t="s">
        <v>240</v>
      </c>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row>
    <row r="421" spans="1:60" outlineLevel="1" x14ac:dyDescent="0.25">
      <c r="A421" s="158"/>
      <c r="B421" s="159"/>
      <c r="C421" s="188" t="s">
        <v>1501</v>
      </c>
      <c r="D421" s="164"/>
      <c r="E421" s="165"/>
      <c r="F421" s="160"/>
      <c r="G421" s="160"/>
      <c r="H421" s="160"/>
      <c r="I421" s="160"/>
      <c r="J421" s="160"/>
      <c r="K421" s="160"/>
      <c r="L421" s="160"/>
      <c r="M421" s="160"/>
      <c r="N421" s="160"/>
      <c r="O421" s="160"/>
      <c r="P421" s="160"/>
      <c r="Q421" s="160"/>
      <c r="R421" s="160"/>
      <c r="S421" s="160"/>
      <c r="T421" s="160"/>
      <c r="U421" s="160"/>
      <c r="V421" s="160"/>
      <c r="W421" s="160"/>
      <c r="X421" s="160"/>
      <c r="Y421" s="151"/>
      <c r="Z421" s="151"/>
      <c r="AA421" s="151"/>
      <c r="AB421" s="151"/>
      <c r="AC421" s="151"/>
      <c r="AD421" s="151"/>
      <c r="AE421" s="151"/>
      <c r="AF421" s="151"/>
      <c r="AG421" s="151" t="s">
        <v>192</v>
      </c>
      <c r="AH421" s="151">
        <v>0</v>
      </c>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outlineLevel="1" x14ac:dyDescent="0.25">
      <c r="A422" s="158"/>
      <c r="B422" s="159"/>
      <c r="C422" s="188" t="s">
        <v>1651</v>
      </c>
      <c r="D422" s="164"/>
      <c r="E422" s="165">
        <v>6.35</v>
      </c>
      <c r="F422" s="160"/>
      <c r="G422" s="160"/>
      <c r="H422" s="160"/>
      <c r="I422" s="160"/>
      <c r="J422" s="160"/>
      <c r="K422" s="160"/>
      <c r="L422" s="160"/>
      <c r="M422" s="160"/>
      <c r="N422" s="160"/>
      <c r="O422" s="160"/>
      <c r="P422" s="160"/>
      <c r="Q422" s="160"/>
      <c r="R422" s="160"/>
      <c r="S422" s="160"/>
      <c r="T422" s="160"/>
      <c r="U422" s="160"/>
      <c r="V422" s="160"/>
      <c r="W422" s="160"/>
      <c r="X422" s="160"/>
      <c r="Y422" s="151"/>
      <c r="Z422" s="151"/>
      <c r="AA422" s="151"/>
      <c r="AB422" s="151"/>
      <c r="AC422" s="151"/>
      <c r="AD422" s="151"/>
      <c r="AE422" s="151"/>
      <c r="AF422" s="151"/>
      <c r="AG422" s="151" t="s">
        <v>192</v>
      </c>
      <c r="AH422" s="151">
        <v>0</v>
      </c>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row>
    <row r="423" spans="1:60" outlineLevel="1" x14ac:dyDescent="0.25">
      <c r="A423" s="158"/>
      <c r="B423" s="159"/>
      <c r="C423" s="188" t="s">
        <v>1652</v>
      </c>
      <c r="D423" s="164"/>
      <c r="E423" s="165">
        <v>6.35</v>
      </c>
      <c r="F423" s="160"/>
      <c r="G423" s="160"/>
      <c r="H423" s="160"/>
      <c r="I423" s="160"/>
      <c r="J423" s="160"/>
      <c r="K423" s="160"/>
      <c r="L423" s="160"/>
      <c r="M423" s="160"/>
      <c r="N423" s="160"/>
      <c r="O423" s="160"/>
      <c r="P423" s="160"/>
      <c r="Q423" s="160"/>
      <c r="R423" s="160"/>
      <c r="S423" s="160"/>
      <c r="T423" s="160"/>
      <c r="U423" s="160"/>
      <c r="V423" s="160"/>
      <c r="W423" s="160"/>
      <c r="X423" s="160"/>
      <c r="Y423" s="151"/>
      <c r="Z423" s="151"/>
      <c r="AA423" s="151"/>
      <c r="AB423" s="151"/>
      <c r="AC423" s="151"/>
      <c r="AD423" s="151"/>
      <c r="AE423" s="151"/>
      <c r="AF423" s="151"/>
      <c r="AG423" s="151" t="s">
        <v>192</v>
      </c>
      <c r="AH423" s="151">
        <v>0</v>
      </c>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1" x14ac:dyDescent="0.25">
      <c r="A424" s="158"/>
      <c r="B424" s="159"/>
      <c r="C424" s="188" t="s">
        <v>1653</v>
      </c>
      <c r="D424" s="164"/>
      <c r="E424" s="165">
        <v>4.8</v>
      </c>
      <c r="F424" s="160"/>
      <c r="G424" s="160"/>
      <c r="H424" s="160"/>
      <c r="I424" s="160"/>
      <c r="J424" s="160"/>
      <c r="K424" s="160"/>
      <c r="L424" s="160"/>
      <c r="M424" s="160"/>
      <c r="N424" s="160"/>
      <c r="O424" s="160"/>
      <c r="P424" s="160"/>
      <c r="Q424" s="160"/>
      <c r="R424" s="160"/>
      <c r="S424" s="160"/>
      <c r="T424" s="160"/>
      <c r="U424" s="160"/>
      <c r="V424" s="160"/>
      <c r="W424" s="160"/>
      <c r="X424" s="160"/>
      <c r="Y424" s="151"/>
      <c r="Z424" s="151"/>
      <c r="AA424" s="151"/>
      <c r="AB424" s="151"/>
      <c r="AC424" s="151"/>
      <c r="AD424" s="151"/>
      <c r="AE424" s="151"/>
      <c r="AF424" s="151"/>
      <c r="AG424" s="151" t="s">
        <v>192</v>
      </c>
      <c r="AH424" s="151">
        <v>0</v>
      </c>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outlineLevel="1" x14ac:dyDescent="0.25">
      <c r="A425" s="158"/>
      <c r="B425" s="159"/>
      <c r="C425" s="188" t="s">
        <v>1654</v>
      </c>
      <c r="D425" s="164"/>
      <c r="E425" s="165">
        <v>6.35</v>
      </c>
      <c r="F425" s="160"/>
      <c r="G425" s="160"/>
      <c r="H425" s="160"/>
      <c r="I425" s="160"/>
      <c r="J425" s="160"/>
      <c r="K425" s="160"/>
      <c r="L425" s="160"/>
      <c r="M425" s="160"/>
      <c r="N425" s="160"/>
      <c r="O425" s="160"/>
      <c r="P425" s="160"/>
      <c r="Q425" s="160"/>
      <c r="R425" s="160"/>
      <c r="S425" s="160"/>
      <c r="T425" s="160"/>
      <c r="U425" s="160"/>
      <c r="V425" s="160"/>
      <c r="W425" s="160"/>
      <c r="X425" s="160"/>
      <c r="Y425" s="151"/>
      <c r="Z425" s="151"/>
      <c r="AA425" s="151"/>
      <c r="AB425" s="151"/>
      <c r="AC425" s="151"/>
      <c r="AD425" s="151"/>
      <c r="AE425" s="151"/>
      <c r="AF425" s="151"/>
      <c r="AG425" s="151" t="s">
        <v>192</v>
      </c>
      <c r="AH425" s="151">
        <v>0</v>
      </c>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row>
    <row r="426" spans="1:60" outlineLevel="1" x14ac:dyDescent="0.25">
      <c r="A426" s="158"/>
      <c r="B426" s="159"/>
      <c r="C426" s="188" t="s">
        <v>1655</v>
      </c>
      <c r="D426" s="164"/>
      <c r="E426" s="165">
        <v>7</v>
      </c>
      <c r="F426" s="160"/>
      <c r="G426" s="160"/>
      <c r="H426" s="160"/>
      <c r="I426" s="160"/>
      <c r="J426" s="160"/>
      <c r="K426" s="160"/>
      <c r="L426" s="160"/>
      <c r="M426" s="160"/>
      <c r="N426" s="160"/>
      <c r="O426" s="160"/>
      <c r="P426" s="160"/>
      <c r="Q426" s="160"/>
      <c r="R426" s="160"/>
      <c r="S426" s="160"/>
      <c r="T426" s="160"/>
      <c r="U426" s="160"/>
      <c r="V426" s="160"/>
      <c r="W426" s="160"/>
      <c r="X426" s="160"/>
      <c r="Y426" s="151"/>
      <c r="Z426" s="151"/>
      <c r="AA426" s="151"/>
      <c r="AB426" s="151"/>
      <c r="AC426" s="151"/>
      <c r="AD426" s="151"/>
      <c r="AE426" s="151"/>
      <c r="AF426" s="151"/>
      <c r="AG426" s="151" t="s">
        <v>192</v>
      </c>
      <c r="AH426" s="151">
        <v>0</v>
      </c>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row>
    <row r="427" spans="1:60" ht="20.399999999999999" outlineLevel="1" x14ac:dyDescent="0.25">
      <c r="A427" s="177">
        <v>44</v>
      </c>
      <c r="B427" s="178" t="s">
        <v>619</v>
      </c>
      <c r="C427" s="187" t="s">
        <v>620</v>
      </c>
      <c r="D427" s="179" t="s">
        <v>299</v>
      </c>
      <c r="E427" s="180">
        <v>15</v>
      </c>
      <c r="F427" s="181">
        <v>1992</v>
      </c>
      <c r="G427" s="182">
        <f>ROUND(E427*F427,2)</f>
        <v>29880</v>
      </c>
      <c r="H427" s="181"/>
      <c r="I427" s="182">
        <f>ROUND(E427*H427,2)</f>
        <v>0</v>
      </c>
      <c r="J427" s="181"/>
      <c r="K427" s="182">
        <f>ROUND(E427*J427,2)</f>
        <v>0</v>
      </c>
      <c r="L427" s="182">
        <v>21</v>
      </c>
      <c r="M427" s="182">
        <f>G427*(1+L427/100)</f>
        <v>36154.799999999996</v>
      </c>
      <c r="N427" s="182">
        <v>2.0000000000000002E-5</v>
      </c>
      <c r="O427" s="182">
        <f>ROUND(E427*N427,2)</f>
        <v>0</v>
      </c>
      <c r="P427" s="182">
        <v>8.0000000000000002E-3</v>
      </c>
      <c r="Q427" s="182">
        <f>ROUND(E427*P427,2)</f>
        <v>0.12</v>
      </c>
      <c r="R427" s="182" t="s">
        <v>598</v>
      </c>
      <c r="S427" s="182" t="s">
        <v>185</v>
      </c>
      <c r="T427" s="183" t="s">
        <v>185</v>
      </c>
      <c r="U427" s="160">
        <v>1.2</v>
      </c>
      <c r="V427" s="160">
        <f>ROUND(E427*U427,2)</f>
        <v>18</v>
      </c>
      <c r="W427" s="160"/>
      <c r="X427" s="160" t="s">
        <v>239</v>
      </c>
      <c r="Y427" s="151"/>
      <c r="Z427" s="151"/>
      <c r="AA427" s="151"/>
      <c r="AB427" s="151"/>
      <c r="AC427" s="151"/>
      <c r="AD427" s="151"/>
      <c r="AE427" s="151"/>
      <c r="AF427" s="151"/>
      <c r="AG427" s="151" t="s">
        <v>240</v>
      </c>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outlineLevel="1" x14ac:dyDescent="0.25">
      <c r="A428" s="158"/>
      <c r="B428" s="159"/>
      <c r="C428" s="188" t="s">
        <v>1501</v>
      </c>
      <c r="D428" s="164"/>
      <c r="E428" s="165"/>
      <c r="F428" s="160"/>
      <c r="G428" s="160"/>
      <c r="H428" s="160"/>
      <c r="I428" s="160"/>
      <c r="J428" s="160"/>
      <c r="K428" s="160"/>
      <c r="L428" s="160"/>
      <c r="M428" s="160"/>
      <c r="N428" s="160"/>
      <c r="O428" s="160"/>
      <c r="P428" s="160"/>
      <c r="Q428" s="160"/>
      <c r="R428" s="160"/>
      <c r="S428" s="160"/>
      <c r="T428" s="160"/>
      <c r="U428" s="160"/>
      <c r="V428" s="160"/>
      <c r="W428" s="160"/>
      <c r="X428" s="160"/>
      <c r="Y428" s="151"/>
      <c r="Z428" s="151"/>
      <c r="AA428" s="151"/>
      <c r="AB428" s="151"/>
      <c r="AC428" s="151"/>
      <c r="AD428" s="151"/>
      <c r="AE428" s="151"/>
      <c r="AF428" s="151"/>
      <c r="AG428" s="151" t="s">
        <v>192</v>
      </c>
      <c r="AH428" s="151">
        <v>0</v>
      </c>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1" x14ac:dyDescent="0.25">
      <c r="A429" s="158"/>
      <c r="B429" s="159"/>
      <c r="C429" s="188" t="s">
        <v>1665</v>
      </c>
      <c r="D429" s="164"/>
      <c r="E429" s="165">
        <v>5</v>
      </c>
      <c r="F429" s="160"/>
      <c r="G429" s="160"/>
      <c r="H429" s="160"/>
      <c r="I429" s="160"/>
      <c r="J429" s="160"/>
      <c r="K429" s="160"/>
      <c r="L429" s="160"/>
      <c r="M429" s="160"/>
      <c r="N429" s="160"/>
      <c r="O429" s="160"/>
      <c r="P429" s="160"/>
      <c r="Q429" s="160"/>
      <c r="R429" s="160"/>
      <c r="S429" s="160"/>
      <c r="T429" s="160"/>
      <c r="U429" s="160"/>
      <c r="V429" s="160"/>
      <c r="W429" s="160"/>
      <c r="X429" s="160"/>
      <c r="Y429" s="151"/>
      <c r="Z429" s="151"/>
      <c r="AA429" s="151"/>
      <c r="AB429" s="151"/>
      <c r="AC429" s="151"/>
      <c r="AD429" s="151"/>
      <c r="AE429" s="151"/>
      <c r="AF429" s="151"/>
      <c r="AG429" s="151" t="s">
        <v>192</v>
      </c>
      <c r="AH429" s="151">
        <v>0</v>
      </c>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1" x14ac:dyDescent="0.25">
      <c r="A430" s="158"/>
      <c r="B430" s="159"/>
      <c r="C430" s="188" t="s">
        <v>1666</v>
      </c>
      <c r="D430" s="164"/>
      <c r="E430" s="165">
        <v>5</v>
      </c>
      <c r="F430" s="160"/>
      <c r="G430" s="160"/>
      <c r="H430" s="160"/>
      <c r="I430" s="160"/>
      <c r="J430" s="160"/>
      <c r="K430" s="160"/>
      <c r="L430" s="160"/>
      <c r="M430" s="160"/>
      <c r="N430" s="160"/>
      <c r="O430" s="160"/>
      <c r="P430" s="160"/>
      <c r="Q430" s="160"/>
      <c r="R430" s="160"/>
      <c r="S430" s="160"/>
      <c r="T430" s="160"/>
      <c r="U430" s="160"/>
      <c r="V430" s="160"/>
      <c r="W430" s="160"/>
      <c r="X430" s="160"/>
      <c r="Y430" s="151"/>
      <c r="Z430" s="151"/>
      <c r="AA430" s="151"/>
      <c r="AB430" s="151"/>
      <c r="AC430" s="151"/>
      <c r="AD430" s="151"/>
      <c r="AE430" s="151"/>
      <c r="AF430" s="151"/>
      <c r="AG430" s="151" t="s">
        <v>192</v>
      </c>
      <c r="AH430" s="151">
        <v>0</v>
      </c>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outlineLevel="1" x14ac:dyDescent="0.25">
      <c r="A431" s="158"/>
      <c r="B431" s="159"/>
      <c r="C431" s="188" t="s">
        <v>1667</v>
      </c>
      <c r="D431" s="164"/>
      <c r="E431" s="165">
        <v>5</v>
      </c>
      <c r="F431" s="160"/>
      <c r="G431" s="160"/>
      <c r="H431" s="160"/>
      <c r="I431" s="160"/>
      <c r="J431" s="160"/>
      <c r="K431" s="160"/>
      <c r="L431" s="160"/>
      <c r="M431" s="160"/>
      <c r="N431" s="160"/>
      <c r="O431" s="160"/>
      <c r="P431" s="160"/>
      <c r="Q431" s="160"/>
      <c r="R431" s="160"/>
      <c r="S431" s="160"/>
      <c r="T431" s="160"/>
      <c r="U431" s="160"/>
      <c r="V431" s="160"/>
      <c r="W431" s="160"/>
      <c r="X431" s="160"/>
      <c r="Y431" s="151"/>
      <c r="Z431" s="151"/>
      <c r="AA431" s="151"/>
      <c r="AB431" s="151"/>
      <c r="AC431" s="151"/>
      <c r="AD431" s="151"/>
      <c r="AE431" s="151"/>
      <c r="AF431" s="151"/>
      <c r="AG431" s="151" t="s">
        <v>192</v>
      </c>
      <c r="AH431" s="151">
        <v>0</v>
      </c>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ht="20.399999999999999" outlineLevel="1" x14ac:dyDescent="0.25">
      <c r="A432" s="177">
        <v>45</v>
      </c>
      <c r="B432" s="178" t="s">
        <v>624</v>
      </c>
      <c r="C432" s="187" t="s">
        <v>625</v>
      </c>
      <c r="D432" s="179" t="s">
        <v>237</v>
      </c>
      <c r="E432" s="180">
        <v>240.3</v>
      </c>
      <c r="F432" s="181">
        <v>318</v>
      </c>
      <c r="G432" s="182">
        <f>ROUND(E432*F432,2)</f>
        <v>76415.399999999994</v>
      </c>
      <c r="H432" s="181"/>
      <c r="I432" s="182">
        <f>ROUND(E432*H432,2)</f>
        <v>0</v>
      </c>
      <c r="J432" s="181"/>
      <c r="K432" s="182">
        <f>ROUND(E432*J432,2)</f>
        <v>0</v>
      </c>
      <c r="L432" s="182">
        <v>21</v>
      </c>
      <c r="M432" s="182">
        <f>G432*(1+L432/100)</f>
        <v>92462.633999999991</v>
      </c>
      <c r="N432" s="182">
        <v>0</v>
      </c>
      <c r="O432" s="182">
        <f>ROUND(E432*N432,2)</f>
        <v>0</v>
      </c>
      <c r="P432" s="182">
        <v>0</v>
      </c>
      <c r="Q432" s="182">
        <f>ROUND(E432*P432,2)</f>
        <v>0</v>
      </c>
      <c r="R432" s="182" t="s">
        <v>598</v>
      </c>
      <c r="S432" s="182" t="s">
        <v>185</v>
      </c>
      <c r="T432" s="183" t="s">
        <v>185</v>
      </c>
      <c r="U432" s="160">
        <v>0.36899999999999999</v>
      </c>
      <c r="V432" s="160">
        <f>ROUND(E432*U432,2)</f>
        <v>88.67</v>
      </c>
      <c r="W432" s="160"/>
      <c r="X432" s="160" t="s">
        <v>239</v>
      </c>
      <c r="Y432" s="151"/>
      <c r="Z432" s="151"/>
      <c r="AA432" s="151"/>
      <c r="AB432" s="151"/>
      <c r="AC432" s="151"/>
      <c r="AD432" s="151"/>
      <c r="AE432" s="151"/>
      <c r="AF432" s="151"/>
      <c r="AG432" s="151" t="s">
        <v>240</v>
      </c>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outlineLevel="1" x14ac:dyDescent="0.25">
      <c r="A433" s="158"/>
      <c r="B433" s="159"/>
      <c r="C433" s="188" t="s">
        <v>1501</v>
      </c>
      <c r="D433" s="164"/>
      <c r="E433" s="165"/>
      <c r="F433" s="160"/>
      <c r="G433" s="160"/>
      <c r="H433" s="160"/>
      <c r="I433" s="160"/>
      <c r="J433" s="160"/>
      <c r="K433" s="160"/>
      <c r="L433" s="160"/>
      <c r="M433" s="160"/>
      <c r="N433" s="160"/>
      <c r="O433" s="160"/>
      <c r="P433" s="160"/>
      <c r="Q433" s="160"/>
      <c r="R433" s="160"/>
      <c r="S433" s="160"/>
      <c r="T433" s="160"/>
      <c r="U433" s="160"/>
      <c r="V433" s="160"/>
      <c r="W433" s="160"/>
      <c r="X433" s="160"/>
      <c r="Y433" s="151"/>
      <c r="Z433" s="151"/>
      <c r="AA433" s="151"/>
      <c r="AB433" s="151"/>
      <c r="AC433" s="151"/>
      <c r="AD433" s="151"/>
      <c r="AE433" s="151"/>
      <c r="AF433" s="151"/>
      <c r="AG433" s="151" t="s">
        <v>192</v>
      </c>
      <c r="AH433" s="151">
        <v>0</v>
      </c>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row>
    <row r="434" spans="1:60" outlineLevel="1" x14ac:dyDescent="0.25">
      <c r="A434" s="158"/>
      <c r="B434" s="159"/>
      <c r="C434" s="188" t="s">
        <v>1162</v>
      </c>
      <c r="D434" s="164"/>
      <c r="E434" s="165"/>
      <c r="F434" s="160"/>
      <c r="G434" s="160"/>
      <c r="H434" s="160"/>
      <c r="I434" s="160"/>
      <c r="J434" s="160"/>
      <c r="K434" s="160"/>
      <c r="L434" s="160"/>
      <c r="M434" s="160"/>
      <c r="N434" s="160"/>
      <c r="O434" s="160"/>
      <c r="P434" s="160"/>
      <c r="Q434" s="160"/>
      <c r="R434" s="160"/>
      <c r="S434" s="160"/>
      <c r="T434" s="160"/>
      <c r="U434" s="160"/>
      <c r="V434" s="160"/>
      <c r="W434" s="160"/>
      <c r="X434" s="160"/>
      <c r="Y434" s="151"/>
      <c r="Z434" s="151"/>
      <c r="AA434" s="151"/>
      <c r="AB434" s="151"/>
      <c r="AC434" s="151"/>
      <c r="AD434" s="151"/>
      <c r="AE434" s="151"/>
      <c r="AF434" s="151"/>
      <c r="AG434" s="151" t="s">
        <v>192</v>
      </c>
      <c r="AH434" s="151">
        <v>0</v>
      </c>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row>
    <row r="435" spans="1:60" outlineLevel="1" x14ac:dyDescent="0.25">
      <c r="A435" s="158"/>
      <c r="B435" s="159"/>
      <c r="C435" s="188" t="s">
        <v>1668</v>
      </c>
      <c r="D435" s="164"/>
      <c r="E435" s="165">
        <v>77.8</v>
      </c>
      <c r="F435" s="160"/>
      <c r="G435" s="160"/>
      <c r="H435" s="160"/>
      <c r="I435" s="160"/>
      <c r="J435" s="160"/>
      <c r="K435" s="160"/>
      <c r="L435" s="160"/>
      <c r="M435" s="160"/>
      <c r="N435" s="160"/>
      <c r="O435" s="160"/>
      <c r="P435" s="160"/>
      <c r="Q435" s="160"/>
      <c r="R435" s="160"/>
      <c r="S435" s="160"/>
      <c r="T435" s="160"/>
      <c r="U435" s="160"/>
      <c r="V435" s="160"/>
      <c r="W435" s="160"/>
      <c r="X435" s="160"/>
      <c r="Y435" s="151"/>
      <c r="Z435" s="151"/>
      <c r="AA435" s="151"/>
      <c r="AB435" s="151"/>
      <c r="AC435" s="151"/>
      <c r="AD435" s="151"/>
      <c r="AE435" s="151"/>
      <c r="AF435" s="151"/>
      <c r="AG435" s="151" t="s">
        <v>192</v>
      </c>
      <c r="AH435" s="151">
        <v>0</v>
      </c>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outlineLevel="1" x14ac:dyDescent="0.25">
      <c r="A436" s="158"/>
      <c r="B436" s="159"/>
      <c r="C436" s="188" t="s">
        <v>1669</v>
      </c>
      <c r="D436" s="164"/>
      <c r="E436" s="165">
        <v>46.2</v>
      </c>
      <c r="F436" s="160"/>
      <c r="G436" s="160"/>
      <c r="H436" s="160"/>
      <c r="I436" s="160"/>
      <c r="J436" s="160"/>
      <c r="K436" s="160"/>
      <c r="L436" s="160"/>
      <c r="M436" s="160"/>
      <c r="N436" s="160"/>
      <c r="O436" s="160"/>
      <c r="P436" s="160"/>
      <c r="Q436" s="160"/>
      <c r="R436" s="160"/>
      <c r="S436" s="160"/>
      <c r="T436" s="160"/>
      <c r="U436" s="160"/>
      <c r="V436" s="160"/>
      <c r="W436" s="160"/>
      <c r="X436" s="160"/>
      <c r="Y436" s="151"/>
      <c r="Z436" s="151"/>
      <c r="AA436" s="151"/>
      <c r="AB436" s="151"/>
      <c r="AC436" s="151"/>
      <c r="AD436" s="151"/>
      <c r="AE436" s="151"/>
      <c r="AF436" s="151"/>
      <c r="AG436" s="151" t="s">
        <v>192</v>
      </c>
      <c r="AH436" s="151">
        <v>0</v>
      </c>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row>
    <row r="437" spans="1:60" outlineLevel="1" x14ac:dyDescent="0.25">
      <c r="A437" s="158"/>
      <c r="B437" s="159"/>
      <c r="C437" s="188" t="s">
        <v>1670</v>
      </c>
      <c r="D437" s="164"/>
      <c r="E437" s="165">
        <v>39.200000000000003</v>
      </c>
      <c r="F437" s="160"/>
      <c r="G437" s="160"/>
      <c r="H437" s="160"/>
      <c r="I437" s="160"/>
      <c r="J437" s="160"/>
      <c r="K437" s="160"/>
      <c r="L437" s="160"/>
      <c r="M437" s="160"/>
      <c r="N437" s="160"/>
      <c r="O437" s="160"/>
      <c r="P437" s="160"/>
      <c r="Q437" s="160"/>
      <c r="R437" s="160"/>
      <c r="S437" s="160"/>
      <c r="T437" s="160"/>
      <c r="U437" s="160"/>
      <c r="V437" s="160"/>
      <c r="W437" s="160"/>
      <c r="X437" s="160"/>
      <c r="Y437" s="151"/>
      <c r="Z437" s="151"/>
      <c r="AA437" s="151"/>
      <c r="AB437" s="151"/>
      <c r="AC437" s="151"/>
      <c r="AD437" s="151"/>
      <c r="AE437" s="151"/>
      <c r="AF437" s="151"/>
      <c r="AG437" s="151" t="s">
        <v>192</v>
      </c>
      <c r="AH437" s="151">
        <v>0</v>
      </c>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ht="20.399999999999999" outlineLevel="1" x14ac:dyDescent="0.25">
      <c r="A438" s="158"/>
      <c r="B438" s="159"/>
      <c r="C438" s="188" t="s">
        <v>1671</v>
      </c>
      <c r="D438" s="164"/>
      <c r="E438" s="165">
        <v>77.099999999999994</v>
      </c>
      <c r="F438" s="160"/>
      <c r="G438" s="160"/>
      <c r="H438" s="160"/>
      <c r="I438" s="160"/>
      <c r="J438" s="160"/>
      <c r="K438" s="160"/>
      <c r="L438" s="160"/>
      <c r="M438" s="160"/>
      <c r="N438" s="160"/>
      <c r="O438" s="160"/>
      <c r="P438" s="160"/>
      <c r="Q438" s="160"/>
      <c r="R438" s="160"/>
      <c r="S438" s="160"/>
      <c r="T438" s="160"/>
      <c r="U438" s="160"/>
      <c r="V438" s="160"/>
      <c r="W438" s="160"/>
      <c r="X438" s="160"/>
      <c r="Y438" s="151"/>
      <c r="Z438" s="151"/>
      <c r="AA438" s="151"/>
      <c r="AB438" s="151"/>
      <c r="AC438" s="151"/>
      <c r="AD438" s="151"/>
      <c r="AE438" s="151"/>
      <c r="AF438" s="151"/>
      <c r="AG438" s="151" t="s">
        <v>192</v>
      </c>
      <c r="AH438" s="151">
        <v>0</v>
      </c>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ht="20.399999999999999" outlineLevel="1" x14ac:dyDescent="0.25">
      <c r="A439" s="177">
        <v>46</v>
      </c>
      <c r="B439" s="178" t="s">
        <v>639</v>
      </c>
      <c r="C439" s="187" t="s">
        <v>640</v>
      </c>
      <c r="D439" s="179" t="s">
        <v>237</v>
      </c>
      <c r="E439" s="180">
        <v>3</v>
      </c>
      <c r="F439" s="181">
        <v>189.6</v>
      </c>
      <c r="G439" s="182">
        <f>ROUND(E439*F439,2)</f>
        <v>568.79999999999995</v>
      </c>
      <c r="H439" s="181"/>
      <c r="I439" s="182">
        <f>ROUND(E439*H439,2)</f>
        <v>0</v>
      </c>
      <c r="J439" s="181"/>
      <c r="K439" s="182">
        <f>ROUND(E439*J439,2)</f>
        <v>0</v>
      </c>
      <c r="L439" s="182">
        <v>21</v>
      </c>
      <c r="M439" s="182">
        <f>G439*(1+L439/100)</f>
        <v>688.24799999999993</v>
      </c>
      <c r="N439" s="182">
        <v>0</v>
      </c>
      <c r="O439" s="182">
        <f>ROUND(E439*N439,2)</f>
        <v>0</v>
      </c>
      <c r="P439" s="182">
        <v>1.32E-2</v>
      </c>
      <c r="Q439" s="182">
        <f>ROUND(E439*P439,2)</f>
        <v>0.04</v>
      </c>
      <c r="R439" s="182" t="s">
        <v>598</v>
      </c>
      <c r="S439" s="182" t="s">
        <v>185</v>
      </c>
      <c r="T439" s="183" t="s">
        <v>185</v>
      </c>
      <c r="U439" s="160">
        <v>0.71067000000000002</v>
      </c>
      <c r="V439" s="160">
        <f>ROUND(E439*U439,2)</f>
        <v>2.13</v>
      </c>
      <c r="W439" s="160"/>
      <c r="X439" s="160" t="s">
        <v>239</v>
      </c>
      <c r="Y439" s="151"/>
      <c r="Z439" s="151"/>
      <c r="AA439" s="151"/>
      <c r="AB439" s="151"/>
      <c r="AC439" s="151"/>
      <c r="AD439" s="151"/>
      <c r="AE439" s="151"/>
      <c r="AF439" s="151"/>
      <c r="AG439" s="151" t="s">
        <v>240</v>
      </c>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outlineLevel="1" x14ac:dyDescent="0.25">
      <c r="A440" s="158"/>
      <c r="B440" s="159"/>
      <c r="C440" s="188" t="s">
        <v>1501</v>
      </c>
      <c r="D440" s="164"/>
      <c r="E440" s="165"/>
      <c r="F440" s="160"/>
      <c r="G440" s="160"/>
      <c r="H440" s="160"/>
      <c r="I440" s="160"/>
      <c r="J440" s="160"/>
      <c r="K440" s="160"/>
      <c r="L440" s="160"/>
      <c r="M440" s="160"/>
      <c r="N440" s="160"/>
      <c r="O440" s="160"/>
      <c r="P440" s="160"/>
      <c r="Q440" s="160"/>
      <c r="R440" s="160"/>
      <c r="S440" s="160"/>
      <c r="T440" s="160"/>
      <c r="U440" s="160"/>
      <c r="V440" s="160"/>
      <c r="W440" s="160"/>
      <c r="X440" s="160"/>
      <c r="Y440" s="151"/>
      <c r="Z440" s="151"/>
      <c r="AA440" s="151"/>
      <c r="AB440" s="151"/>
      <c r="AC440" s="151"/>
      <c r="AD440" s="151"/>
      <c r="AE440" s="151"/>
      <c r="AF440" s="151"/>
      <c r="AG440" s="151" t="s">
        <v>192</v>
      </c>
      <c r="AH440" s="151">
        <v>0</v>
      </c>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row>
    <row r="441" spans="1:60" outlineLevel="1" x14ac:dyDescent="0.25">
      <c r="A441" s="158"/>
      <c r="B441" s="159"/>
      <c r="C441" s="188" t="s">
        <v>1672</v>
      </c>
      <c r="D441" s="164"/>
      <c r="E441" s="165">
        <v>3</v>
      </c>
      <c r="F441" s="160"/>
      <c r="G441" s="160"/>
      <c r="H441" s="160"/>
      <c r="I441" s="160"/>
      <c r="J441" s="160"/>
      <c r="K441" s="160"/>
      <c r="L441" s="160"/>
      <c r="M441" s="160"/>
      <c r="N441" s="160"/>
      <c r="O441" s="160"/>
      <c r="P441" s="160"/>
      <c r="Q441" s="160"/>
      <c r="R441" s="160"/>
      <c r="S441" s="160"/>
      <c r="T441" s="160"/>
      <c r="U441" s="160"/>
      <c r="V441" s="160"/>
      <c r="W441" s="160"/>
      <c r="X441" s="160"/>
      <c r="Y441" s="151"/>
      <c r="Z441" s="151"/>
      <c r="AA441" s="151"/>
      <c r="AB441" s="151"/>
      <c r="AC441" s="151"/>
      <c r="AD441" s="151"/>
      <c r="AE441" s="151"/>
      <c r="AF441" s="151"/>
      <c r="AG441" s="151" t="s">
        <v>192</v>
      </c>
      <c r="AH441" s="151">
        <v>0</v>
      </c>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row>
    <row r="442" spans="1:60" ht="20.399999999999999" outlineLevel="1" x14ac:dyDescent="0.25">
      <c r="A442" s="177">
        <v>47</v>
      </c>
      <c r="B442" s="178" t="s">
        <v>1204</v>
      </c>
      <c r="C442" s="187" t="s">
        <v>1205</v>
      </c>
      <c r="D442" s="179" t="s">
        <v>237</v>
      </c>
      <c r="E442" s="180">
        <v>26.4</v>
      </c>
      <c r="F442" s="181">
        <v>189.6</v>
      </c>
      <c r="G442" s="182">
        <f>ROUND(E442*F442,2)</f>
        <v>5005.4399999999996</v>
      </c>
      <c r="H442" s="181"/>
      <c r="I442" s="182">
        <f>ROUND(E442*H442,2)</f>
        <v>0</v>
      </c>
      <c r="J442" s="181"/>
      <c r="K442" s="182">
        <f>ROUND(E442*J442,2)</f>
        <v>0</v>
      </c>
      <c r="L442" s="182">
        <v>21</v>
      </c>
      <c r="M442" s="182">
        <f>G442*(1+L442/100)</f>
        <v>6056.5823999999993</v>
      </c>
      <c r="N442" s="182">
        <v>0</v>
      </c>
      <c r="O442" s="182">
        <f>ROUND(E442*N442,2)</f>
        <v>0</v>
      </c>
      <c r="P442" s="182">
        <v>1.32E-2</v>
      </c>
      <c r="Q442" s="182">
        <f>ROUND(E442*P442,2)</f>
        <v>0.35</v>
      </c>
      <c r="R442" s="182" t="s">
        <v>598</v>
      </c>
      <c r="S442" s="182" t="s">
        <v>185</v>
      </c>
      <c r="T442" s="183" t="s">
        <v>185</v>
      </c>
      <c r="U442" s="160">
        <v>0.45929999999999999</v>
      </c>
      <c r="V442" s="160">
        <f>ROUND(E442*U442,2)</f>
        <v>12.13</v>
      </c>
      <c r="W442" s="160"/>
      <c r="X442" s="160" t="s">
        <v>239</v>
      </c>
      <c r="Y442" s="151"/>
      <c r="Z442" s="151"/>
      <c r="AA442" s="151"/>
      <c r="AB442" s="151"/>
      <c r="AC442" s="151"/>
      <c r="AD442" s="151"/>
      <c r="AE442" s="151"/>
      <c r="AF442" s="151"/>
      <c r="AG442" s="151" t="s">
        <v>240</v>
      </c>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row>
    <row r="443" spans="1:60" outlineLevel="1" x14ac:dyDescent="0.25">
      <c r="A443" s="158"/>
      <c r="B443" s="159"/>
      <c r="C443" s="188" t="s">
        <v>1501</v>
      </c>
      <c r="D443" s="164"/>
      <c r="E443" s="165"/>
      <c r="F443" s="160"/>
      <c r="G443" s="160"/>
      <c r="H443" s="160"/>
      <c r="I443" s="160"/>
      <c r="J443" s="160"/>
      <c r="K443" s="160"/>
      <c r="L443" s="160"/>
      <c r="M443" s="160"/>
      <c r="N443" s="160"/>
      <c r="O443" s="160"/>
      <c r="P443" s="160"/>
      <c r="Q443" s="160"/>
      <c r="R443" s="160"/>
      <c r="S443" s="160"/>
      <c r="T443" s="160"/>
      <c r="U443" s="160"/>
      <c r="V443" s="160"/>
      <c r="W443" s="160"/>
      <c r="X443" s="160"/>
      <c r="Y443" s="151"/>
      <c r="Z443" s="151"/>
      <c r="AA443" s="151"/>
      <c r="AB443" s="151"/>
      <c r="AC443" s="151"/>
      <c r="AD443" s="151"/>
      <c r="AE443" s="151"/>
      <c r="AF443" s="151"/>
      <c r="AG443" s="151" t="s">
        <v>192</v>
      </c>
      <c r="AH443" s="151">
        <v>0</v>
      </c>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row>
    <row r="444" spans="1:60" outlineLevel="1" x14ac:dyDescent="0.25">
      <c r="A444" s="158"/>
      <c r="B444" s="159"/>
      <c r="C444" s="188" t="s">
        <v>1673</v>
      </c>
      <c r="D444" s="164"/>
      <c r="E444" s="165">
        <v>12.5</v>
      </c>
      <c r="F444" s="160"/>
      <c r="G444" s="160"/>
      <c r="H444" s="160"/>
      <c r="I444" s="160"/>
      <c r="J444" s="160"/>
      <c r="K444" s="160"/>
      <c r="L444" s="160"/>
      <c r="M444" s="160"/>
      <c r="N444" s="160"/>
      <c r="O444" s="160"/>
      <c r="P444" s="160"/>
      <c r="Q444" s="160"/>
      <c r="R444" s="160"/>
      <c r="S444" s="160"/>
      <c r="T444" s="160"/>
      <c r="U444" s="160"/>
      <c r="V444" s="160"/>
      <c r="W444" s="160"/>
      <c r="X444" s="160"/>
      <c r="Y444" s="151"/>
      <c r="Z444" s="151"/>
      <c r="AA444" s="151"/>
      <c r="AB444" s="151"/>
      <c r="AC444" s="151"/>
      <c r="AD444" s="151"/>
      <c r="AE444" s="151"/>
      <c r="AF444" s="151"/>
      <c r="AG444" s="151" t="s">
        <v>192</v>
      </c>
      <c r="AH444" s="151">
        <v>0</v>
      </c>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row>
    <row r="445" spans="1:60" outlineLevel="1" x14ac:dyDescent="0.25">
      <c r="A445" s="158"/>
      <c r="B445" s="159"/>
      <c r="C445" s="188" t="s">
        <v>1674</v>
      </c>
      <c r="D445" s="164"/>
      <c r="E445" s="165">
        <v>9</v>
      </c>
      <c r="F445" s="160"/>
      <c r="G445" s="160"/>
      <c r="H445" s="160"/>
      <c r="I445" s="160"/>
      <c r="J445" s="160"/>
      <c r="K445" s="160"/>
      <c r="L445" s="160"/>
      <c r="M445" s="160"/>
      <c r="N445" s="160"/>
      <c r="O445" s="160"/>
      <c r="P445" s="160"/>
      <c r="Q445" s="160"/>
      <c r="R445" s="160"/>
      <c r="S445" s="160"/>
      <c r="T445" s="160"/>
      <c r="U445" s="160"/>
      <c r="V445" s="160"/>
      <c r="W445" s="160"/>
      <c r="X445" s="160"/>
      <c r="Y445" s="151"/>
      <c r="Z445" s="151"/>
      <c r="AA445" s="151"/>
      <c r="AB445" s="151"/>
      <c r="AC445" s="151"/>
      <c r="AD445" s="151"/>
      <c r="AE445" s="151"/>
      <c r="AF445" s="151"/>
      <c r="AG445" s="151" t="s">
        <v>192</v>
      </c>
      <c r="AH445" s="151">
        <v>0</v>
      </c>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row>
    <row r="446" spans="1:60" outlineLevel="1" x14ac:dyDescent="0.25">
      <c r="A446" s="158"/>
      <c r="B446" s="159"/>
      <c r="C446" s="188" t="s">
        <v>1675</v>
      </c>
      <c r="D446" s="164"/>
      <c r="E446" s="165">
        <v>4.9000000000000004</v>
      </c>
      <c r="F446" s="160"/>
      <c r="G446" s="160"/>
      <c r="H446" s="160"/>
      <c r="I446" s="160"/>
      <c r="J446" s="160"/>
      <c r="K446" s="160"/>
      <c r="L446" s="160"/>
      <c r="M446" s="160"/>
      <c r="N446" s="160"/>
      <c r="O446" s="160"/>
      <c r="P446" s="160"/>
      <c r="Q446" s="160"/>
      <c r="R446" s="160"/>
      <c r="S446" s="160"/>
      <c r="T446" s="160"/>
      <c r="U446" s="160"/>
      <c r="V446" s="160"/>
      <c r="W446" s="160"/>
      <c r="X446" s="160"/>
      <c r="Y446" s="151"/>
      <c r="Z446" s="151"/>
      <c r="AA446" s="151"/>
      <c r="AB446" s="151"/>
      <c r="AC446" s="151"/>
      <c r="AD446" s="151"/>
      <c r="AE446" s="151"/>
      <c r="AF446" s="151"/>
      <c r="AG446" s="151" t="s">
        <v>192</v>
      </c>
      <c r="AH446" s="151">
        <v>0</v>
      </c>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row>
    <row r="447" spans="1:60" ht="20.399999999999999" outlineLevel="1" x14ac:dyDescent="0.25">
      <c r="A447" s="177">
        <v>48</v>
      </c>
      <c r="B447" s="178" t="s">
        <v>647</v>
      </c>
      <c r="C447" s="187" t="s">
        <v>648</v>
      </c>
      <c r="D447" s="179" t="s">
        <v>237</v>
      </c>
      <c r="E447" s="180">
        <v>3</v>
      </c>
      <c r="F447" s="181">
        <v>218.4</v>
      </c>
      <c r="G447" s="182">
        <f>ROUND(E447*F447,2)</f>
        <v>655.20000000000005</v>
      </c>
      <c r="H447" s="181"/>
      <c r="I447" s="182">
        <f>ROUND(E447*H447,2)</f>
        <v>0</v>
      </c>
      <c r="J447" s="181"/>
      <c r="K447" s="182">
        <f>ROUND(E447*J447,2)</f>
        <v>0</v>
      </c>
      <c r="L447" s="182">
        <v>21</v>
      </c>
      <c r="M447" s="182">
        <f>G447*(1+L447/100)</f>
        <v>792.79200000000003</v>
      </c>
      <c r="N447" s="182">
        <v>1.2E-4</v>
      </c>
      <c r="O447" s="182">
        <f>ROUND(E447*N447,2)</f>
        <v>0</v>
      </c>
      <c r="P447" s="182">
        <v>0</v>
      </c>
      <c r="Q447" s="182">
        <f>ROUND(E447*P447,2)</f>
        <v>0</v>
      </c>
      <c r="R447" s="182" t="s">
        <v>598</v>
      </c>
      <c r="S447" s="182" t="s">
        <v>185</v>
      </c>
      <c r="T447" s="183" t="s">
        <v>185</v>
      </c>
      <c r="U447" s="160">
        <v>0.68</v>
      </c>
      <c r="V447" s="160">
        <f>ROUND(E447*U447,2)</f>
        <v>2.04</v>
      </c>
      <c r="W447" s="160"/>
      <c r="X447" s="160" t="s">
        <v>239</v>
      </c>
      <c r="Y447" s="151"/>
      <c r="Z447" s="151"/>
      <c r="AA447" s="151"/>
      <c r="AB447" s="151"/>
      <c r="AC447" s="151"/>
      <c r="AD447" s="151"/>
      <c r="AE447" s="151"/>
      <c r="AF447" s="151"/>
      <c r="AG447" s="151" t="s">
        <v>240</v>
      </c>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row>
    <row r="448" spans="1:60" outlineLevel="1" x14ac:dyDescent="0.25">
      <c r="A448" s="158"/>
      <c r="B448" s="159"/>
      <c r="C448" s="188" t="s">
        <v>1501</v>
      </c>
      <c r="D448" s="164"/>
      <c r="E448" s="165"/>
      <c r="F448" s="160"/>
      <c r="G448" s="160"/>
      <c r="H448" s="160"/>
      <c r="I448" s="160"/>
      <c r="J448" s="160"/>
      <c r="K448" s="160"/>
      <c r="L448" s="160"/>
      <c r="M448" s="160"/>
      <c r="N448" s="160"/>
      <c r="O448" s="160"/>
      <c r="P448" s="160"/>
      <c r="Q448" s="160"/>
      <c r="R448" s="160"/>
      <c r="S448" s="160"/>
      <c r="T448" s="160"/>
      <c r="U448" s="160"/>
      <c r="V448" s="160"/>
      <c r="W448" s="160"/>
      <c r="X448" s="160"/>
      <c r="Y448" s="151"/>
      <c r="Z448" s="151"/>
      <c r="AA448" s="151"/>
      <c r="AB448" s="151"/>
      <c r="AC448" s="151"/>
      <c r="AD448" s="151"/>
      <c r="AE448" s="151"/>
      <c r="AF448" s="151"/>
      <c r="AG448" s="151" t="s">
        <v>192</v>
      </c>
      <c r="AH448" s="151">
        <v>0</v>
      </c>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row>
    <row r="449" spans="1:60" outlineLevel="1" x14ac:dyDescent="0.25">
      <c r="A449" s="158"/>
      <c r="B449" s="159"/>
      <c r="C449" s="188" t="s">
        <v>1672</v>
      </c>
      <c r="D449" s="164"/>
      <c r="E449" s="165">
        <v>3</v>
      </c>
      <c r="F449" s="160"/>
      <c r="G449" s="160"/>
      <c r="H449" s="160"/>
      <c r="I449" s="160"/>
      <c r="J449" s="160"/>
      <c r="K449" s="160"/>
      <c r="L449" s="160"/>
      <c r="M449" s="160"/>
      <c r="N449" s="160"/>
      <c r="O449" s="160"/>
      <c r="P449" s="160"/>
      <c r="Q449" s="160"/>
      <c r="R449" s="160"/>
      <c r="S449" s="160"/>
      <c r="T449" s="160"/>
      <c r="U449" s="160"/>
      <c r="V449" s="160"/>
      <c r="W449" s="160"/>
      <c r="X449" s="160"/>
      <c r="Y449" s="151"/>
      <c r="Z449" s="151"/>
      <c r="AA449" s="151"/>
      <c r="AB449" s="151"/>
      <c r="AC449" s="151"/>
      <c r="AD449" s="151"/>
      <c r="AE449" s="151"/>
      <c r="AF449" s="151"/>
      <c r="AG449" s="151" t="s">
        <v>192</v>
      </c>
      <c r="AH449" s="151">
        <v>0</v>
      </c>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row>
    <row r="450" spans="1:60" ht="20.399999999999999" outlineLevel="1" x14ac:dyDescent="0.25">
      <c r="A450" s="177">
        <v>49</v>
      </c>
      <c r="B450" s="178" t="s">
        <v>1208</v>
      </c>
      <c r="C450" s="187" t="s">
        <v>1209</v>
      </c>
      <c r="D450" s="179" t="s">
        <v>237</v>
      </c>
      <c r="E450" s="180">
        <v>36.1</v>
      </c>
      <c r="F450" s="181">
        <v>218.4</v>
      </c>
      <c r="G450" s="182">
        <f>ROUND(E450*F450,2)</f>
        <v>7884.24</v>
      </c>
      <c r="H450" s="181"/>
      <c r="I450" s="182">
        <f>ROUND(E450*H450,2)</f>
        <v>0</v>
      </c>
      <c r="J450" s="181"/>
      <c r="K450" s="182">
        <f>ROUND(E450*J450,2)</f>
        <v>0</v>
      </c>
      <c r="L450" s="182">
        <v>21</v>
      </c>
      <c r="M450" s="182">
        <f>G450*(1+L450/100)</f>
        <v>9539.9303999999993</v>
      </c>
      <c r="N450" s="182">
        <v>1.2E-4</v>
      </c>
      <c r="O450" s="182">
        <f>ROUND(E450*N450,2)</f>
        <v>0</v>
      </c>
      <c r="P450" s="182">
        <v>0</v>
      </c>
      <c r="Q450" s="182">
        <f>ROUND(E450*P450,2)</f>
        <v>0</v>
      </c>
      <c r="R450" s="182" t="s">
        <v>598</v>
      </c>
      <c r="S450" s="182" t="s">
        <v>185</v>
      </c>
      <c r="T450" s="183" t="s">
        <v>185</v>
      </c>
      <c r="U450" s="160">
        <v>0.46</v>
      </c>
      <c r="V450" s="160">
        <f>ROUND(E450*U450,2)</f>
        <v>16.61</v>
      </c>
      <c r="W450" s="160"/>
      <c r="X450" s="160" t="s">
        <v>239</v>
      </c>
      <c r="Y450" s="151"/>
      <c r="Z450" s="151"/>
      <c r="AA450" s="151"/>
      <c r="AB450" s="151"/>
      <c r="AC450" s="151"/>
      <c r="AD450" s="151"/>
      <c r="AE450" s="151"/>
      <c r="AF450" s="151"/>
      <c r="AG450" s="151" t="s">
        <v>240</v>
      </c>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row>
    <row r="451" spans="1:60" outlineLevel="1" x14ac:dyDescent="0.25">
      <c r="A451" s="158"/>
      <c r="B451" s="159"/>
      <c r="C451" s="188" t="s">
        <v>1501</v>
      </c>
      <c r="D451" s="164"/>
      <c r="E451" s="165"/>
      <c r="F451" s="160"/>
      <c r="G451" s="160"/>
      <c r="H451" s="160"/>
      <c r="I451" s="160"/>
      <c r="J451" s="160"/>
      <c r="K451" s="160"/>
      <c r="L451" s="160"/>
      <c r="M451" s="160"/>
      <c r="N451" s="160"/>
      <c r="O451" s="160"/>
      <c r="P451" s="160"/>
      <c r="Q451" s="160"/>
      <c r="R451" s="160"/>
      <c r="S451" s="160"/>
      <c r="T451" s="160"/>
      <c r="U451" s="160"/>
      <c r="V451" s="160"/>
      <c r="W451" s="160"/>
      <c r="X451" s="160"/>
      <c r="Y451" s="151"/>
      <c r="Z451" s="151"/>
      <c r="AA451" s="151"/>
      <c r="AB451" s="151"/>
      <c r="AC451" s="151"/>
      <c r="AD451" s="151"/>
      <c r="AE451" s="151"/>
      <c r="AF451" s="151"/>
      <c r="AG451" s="151" t="s">
        <v>192</v>
      </c>
      <c r="AH451" s="151">
        <v>0</v>
      </c>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row>
    <row r="452" spans="1:60" outlineLevel="1" x14ac:dyDescent="0.25">
      <c r="A452" s="158"/>
      <c r="B452" s="159"/>
      <c r="C452" s="188" t="s">
        <v>1676</v>
      </c>
      <c r="D452" s="164"/>
      <c r="E452" s="165">
        <v>5.8</v>
      </c>
      <c r="F452" s="160"/>
      <c r="G452" s="160"/>
      <c r="H452" s="160"/>
      <c r="I452" s="160"/>
      <c r="J452" s="160"/>
      <c r="K452" s="160"/>
      <c r="L452" s="160"/>
      <c r="M452" s="160"/>
      <c r="N452" s="160"/>
      <c r="O452" s="160"/>
      <c r="P452" s="160"/>
      <c r="Q452" s="160"/>
      <c r="R452" s="160"/>
      <c r="S452" s="160"/>
      <c r="T452" s="160"/>
      <c r="U452" s="160"/>
      <c r="V452" s="160"/>
      <c r="W452" s="160"/>
      <c r="X452" s="160"/>
      <c r="Y452" s="151"/>
      <c r="Z452" s="151"/>
      <c r="AA452" s="151"/>
      <c r="AB452" s="151"/>
      <c r="AC452" s="151"/>
      <c r="AD452" s="151"/>
      <c r="AE452" s="151"/>
      <c r="AF452" s="151"/>
      <c r="AG452" s="151" t="s">
        <v>192</v>
      </c>
      <c r="AH452" s="151">
        <v>0</v>
      </c>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row>
    <row r="453" spans="1:60" outlineLevel="1" x14ac:dyDescent="0.25">
      <c r="A453" s="158"/>
      <c r="B453" s="159"/>
      <c r="C453" s="188" t="s">
        <v>1677</v>
      </c>
      <c r="D453" s="164"/>
      <c r="E453" s="165">
        <v>16.399999999999999</v>
      </c>
      <c r="F453" s="160"/>
      <c r="G453" s="160"/>
      <c r="H453" s="160"/>
      <c r="I453" s="160"/>
      <c r="J453" s="160"/>
      <c r="K453" s="160"/>
      <c r="L453" s="160"/>
      <c r="M453" s="160"/>
      <c r="N453" s="160"/>
      <c r="O453" s="160"/>
      <c r="P453" s="160"/>
      <c r="Q453" s="160"/>
      <c r="R453" s="160"/>
      <c r="S453" s="160"/>
      <c r="T453" s="160"/>
      <c r="U453" s="160"/>
      <c r="V453" s="160"/>
      <c r="W453" s="160"/>
      <c r="X453" s="160"/>
      <c r="Y453" s="151"/>
      <c r="Z453" s="151"/>
      <c r="AA453" s="151"/>
      <c r="AB453" s="151"/>
      <c r="AC453" s="151"/>
      <c r="AD453" s="151"/>
      <c r="AE453" s="151"/>
      <c r="AF453" s="151"/>
      <c r="AG453" s="151" t="s">
        <v>192</v>
      </c>
      <c r="AH453" s="151">
        <v>0</v>
      </c>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row>
    <row r="454" spans="1:60" outlineLevel="1" x14ac:dyDescent="0.25">
      <c r="A454" s="158"/>
      <c r="B454" s="159"/>
      <c r="C454" s="188" t="s">
        <v>1674</v>
      </c>
      <c r="D454" s="164"/>
      <c r="E454" s="165">
        <v>9</v>
      </c>
      <c r="F454" s="160"/>
      <c r="G454" s="160"/>
      <c r="H454" s="160"/>
      <c r="I454" s="160"/>
      <c r="J454" s="160"/>
      <c r="K454" s="160"/>
      <c r="L454" s="160"/>
      <c r="M454" s="160"/>
      <c r="N454" s="160"/>
      <c r="O454" s="160"/>
      <c r="P454" s="160"/>
      <c r="Q454" s="160"/>
      <c r="R454" s="160"/>
      <c r="S454" s="160"/>
      <c r="T454" s="160"/>
      <c r="U454" s="160"/>
      <c r="V454" s="160"/>
      <c r="W454" s="160"/>
      <c r="X454" s="160"/>
      <c r="Y454" s="151"/>
      <c r="Z454" s="151"/>
      <c r="AA454" s="151"/>
      <c r="AB454" s="151"/>
      <c r="AC454" s="151"/>
      <c r="AD454" s="151"/>
      <c r="AE454" s="151"/>
      <c r="AF454" s="151"/>
      <c r="AG454" s="151" t="s">
        <v>192</v>
      </c>
      <c r="AH454" s="151">
        <v>0</v>
      </c>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row>
    <row r="455" spans="1:60" outlineLevel="1" x14ac:dyDescent="0.25">
      <c r="A455" s="158"/>
      <c r="B455" s="159"/>
      <c r="C455" s="188" t="s">
        <v>1675</v>
      </c>
      <c r="D455" s="164"/>
      <c r="E455" s="165">
        <v>4.9000000000000004</v>
      </c>
      <c r="F455" s="160"/>
      <c r="G455" s="160"/>
      <c r="H455" s="160"/>
      <c r="I455" s="160"/>
      <c r="J455" s="160"/>
      <c r="K455" s="160"/>
      <c r="L455" s="160"/>
      <c r="M455" s="160"/>
      <c r="N455" s="160"/>
      <c r="O455" s="160"/>
      <c r="P455" s="160"/>
      <c r="Q455" s="160"/>
      <c r="R455" s="160"/>
      <c r="S455" s="160"/>
      <c r="T455" s="160"/>
      <c r="U455" s="160"/>
      <c r="V455" s="160"/>
      <c r="W455" s="160"/>
      <c r="X455" s="160"/>
      <c r="Y455" s="151"/>
      <c r="Z455" s="151"/>
      <c r="AA455" s="151"/>
      <c r="AB455" s="151"/>
      <c r="AC455" s="151"/>
      <c r="AD455" s="151"/>
      <c r="AE455" s="151"/>
      <c r="AF455" s="151"/>
      <c r="AG455" s="151" t="s">
        <v>192</v>
      </c>
      <c r="AH455" s="151">
        <v>0</v>
      </c>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row>
    <row r="456" spans="1:60" outlineLevel="1" x14ac:dyDescent="0.25">
      <c r="A456" s="177">
        <v>50</v>
      </c>
      <c r="B456" s="178" t="s">
        <v>651</v>
      </c>
      <c r="C456" s="187" t="s">
        <v>652</v>
      </c>
      <c r="D456" s="179" t="s">
        <v>276</v>
      </c>
      <c r="E456" s="180">
        <v>15.048</v>
      </c>
      <c r="F456" s="181">
        <v>1296</v>
      </c>
      <c r="G456" s="182">
        <f>ROUND(E456*F456,2)</f>
        <v>19502.21</v>
      </c>
      <c r="H456" s="181"/>
      <c r="I456" s="182">
        <f>ROUND(E456*H456,2)</f>
        <v>0</v>
      </c>
      <c r="J456" s="181"/>
      <c r="K456" s="182">
        <f>ROUND(E456*J456,2)</f>
        <v>0</v>
      </c>
      <c r="L456" s="182">
        <v>21</v>
      </c>
      <c r="M456" s="182">
        <f>G456*(1+L456/100)</f>
        <v>23597.674099999997</v>
      </c>
      <c r="N456" s="182">
        <v>2.9499999999999999E-3</v>
      </c>
      <c r="O456" s="182">
        <f>ROUND(E456*N456,2)</f>
        <v>0.04</v>
      </c>
      <c r="P456" s="182">
        <v>0</v>
      </c>
      <c r="Q456" s="182">
        <f>ROUND(E456*P456,2)</f>
        <v>0</v>
      </c>
      <c r="R456" s="182" t="s">
        <v>598</v>
      </c>
      <c r="S456" s="182" t="s">
        <v>185</v>
      </c>
      <c r="T456" s="183" t="s">
        <v>185</v>
      </c>
      <c r="U456" s="160">
        <v>0</v>
      </c>
      <c r="V456" s="160">
        <f>ROUND(E456*U456,2)</f>
        <v>0</v>
      </c>
      <c r="W456" s="160"/>
      <c r="X456" s="160" t="s">
        <v>239</v>
      </c>
      <c r="Y456" s="151"/>
      <c r="Z456" s="151"/>
      <c r="AA456" s="151"/>
      <c r="AB456" s="151"/>
      <c r="AC456" s="151"/>
      <c r="AD456" s="151"/>
      <c r="AE456" s="151"/>
      <c r="AF456" s="151"/>
      <c r="AG456" s="151" t="s">
        <v>240</v>
      </c>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row>
    <row r="457" spans="1:60" outlineLevel="1" x14ac:dyDescent="0.25">
      <c r="A457" s="158"/>
      <c r="B457" s="159"/>
      <c r="C457" s="188" t="s">
        <v>1501</v>
      </c>
      <c r="D457" s="164"/>
      <c r="E457" s="165"/>
      <c r="F457" s="160"/>
      <c r="G457" s="160"/>
      <c r="H457" s="160"/>
      <c r="I457" s="160"/>
      <c r="J457" s="160"/>
      <c r="K457" s="160"/>
      <c r="L457" s="160"/>
      <c r="M457" s="160"/>
      <c r="N457" s="160"/>
      <c r="O457" s="160"/>
      <c r="P457" s="160"/>
      <c r="Q457" s="160"/>
      <c r="R457" s="160"/>
      <c r="S457" s="160"/>
      <c r="T457" s="160"/>
      <c r="U457" s="160"/>
      <c r="V457" s="160"/>
      <c r="W457" s="160"/>
      <c r="X457" s="160"/>
      <c r="Y457" s="151"/>
      <c r="Z457" s="151"/>
      <c r="AA457" s="151"/>
      <c r="AB457" s="151"/>
      <c r="AC457" s="151"/>
      <c r="AD457" s="151"/>
      <c r="AE457" s="151"/>
      <c r="AF457" s="151"/>
      <c r="AG457" s="151" t="s">
        <v>192</v>
      </c>
      <c r="AH457" s="151">
        <v>0</v>
      </c>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row>
    <row r="458" spans="1:60" outlineLevel="1" x14ac:dyDescent="0.25">
      <c r="A458" s="158"/>
      <c r="B458" s="159"/>
      <c r="C458" s="188" t="s">
        <v>1210</v>
      </c>
      <c r="D458" s="164"/>
      <c r="E458" s="165"/>
      <c r="F458" s="160"/>
      <c r="G458" s="160"/>
      <c r="H458" s="160"/>
      <c r="I458" s="160"/>
      <c r="J458" s="160"/>
      <c r="K458" s="160"/>
      <c r="L458" s="160"/>
      <c r="M458" s="160"/>
      <c r="N458" s="160"/>
      <c r="O458" s="160"/>
      <c r="P458" s="160"/>
      <c r="Q458" s="160"/>
      <c r="R458" s="160"/>
      <c r="S458" s="160"/>
      <c r="T458" s="160"/>
      <c r="U458" s="160"/>
      <c r="V458" s="160"/>
      <c r="W458" s="160"/>
      <c r="X458" s="160"/>
      <c r="Y458" s="151"/>
      <c r="Z458" s="151"/>
      <c r="AA458" s="151"/>
      <c r="AB458" s="151"/>
      <c r="AC458" s="151"/>
      <c r="AD458" s="151"/>
      <c r="AE458" s="151"/>
      <c r="AF458" s="151"/>
      <c r="AG458" s="151" t="s">
        <v>192</v>
      </c>
      <c r="AH458" s="151">
        <v>0</v>
      </c>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row>
    <row r="459" spans="1:60" outlineLevel="1" x14ac:dyDescent="0.25">
      <c r="A459" s="158"/>
      <c r="B459" s="159"/>
      <c r="C459" s="188" t="s">
        <v>1678</v>
      </c>
      <c r="D459" s="164"/>
      <c r="E459" s="165">
        <v>4.2789999999999999</v>
      </c>
      <c r="F459" s="160"/>
      <c r="G459" s="160"/>
      <c r="H459" s="160"/>
      <c r="I459" s="160"/>
      <c r="J459" s="160"/>
      <c r="K459" s="160"/>
      <c r="L459" s="160"/>
      <c r="M459" s="160"/>
      <c r="N459" s="160"/>
      <c r="O459" s="160"/>
      <c r="P459" s="160"/>
      <c r="Q459" s="160"/>
      <c r="R459" s="160"/>
      <c r="S459" s="160"/>
      <c r="T459" s="160"/>
      <c r="U459" s="160"/>
      <c r="V459" s="160"/>
      <c r="W459" s="160"/>
      <c r="X459" s="160"/>
      <c r="Y459" s="151"/>
      <c r="Z459" s="151"/>
      <c r="AA459" s="151"/>
      <c r="AB459" s="151"/>
      <c r="AC459" s="151"/>
      <c r="AD459" s="151"/>
      <c r="AE459" s="151"/>
      <c r="AF459" s="151"/>
      <c r="AG459" s="151" t="s">
        <v>192</v>
      </c>
      <c r="AH459" s="151">
        <v>0</v>
      </c>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row>
    <row r="460" spans="1:60" outlineLevel="1" x14ac:dyDescent="0.25">
      <c r="A460" s="158"/>
      <c r="B460" s="159"/>
      <c r="C460" s="188" t="s">
        <v>1679</v>
      </c>
      <c r="D460" s="164"/>
      <c r="E460" s="165">
        <v>2.5409999999999999</v>
      </c>
      <c r="F460" s="160"/>
      <c r="G460" s="160"/>
      <c r="H460" s="160"/>
      <c r="I460" s="160"/>
      <c r="J460" s="160"/>
      <c r="K460" s="160"/>
      <c r="L460" s="160"/>
      <c r="M460" s="160"/>
      <c r="N460" s="160"/>
      <c r="O460" s="160"/>
      <c r="P460" s="160"/>
      <c r="Q460" s="160"/>
      <c r="R460" s="160"/>
      <c r="S460" s="160"/>
      <c r="T460" s="160"/>
      <c r="U460" s="160"/>
      <c r="V460" s="160"/>
      <c r="W460" s="160"/>
      <c r="X460" s="160"/>
      <c r="Y460" s="151"/>
      <c r="Z460" s="151"/>
      <c r="AA460" s="151"/>
      <c r="AB460" s="151"/>
      <c r="AC460" s="151"/>
      <c r="AD460" s="151"/>
      <c r="AE460" s="151"/>
      <c r="AF460" s="151"/>
      <c r="AG460" s="151" t="s">
        <v>192</v>
      </c>
      <c r="AH460" s="151">
        <v>0</v>
      </c>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row>
    <row r="461" spans="1:60" outlineLevel="1" x14ac:dyDescent="0.25">
      <c r="A461" s="158"/>
      <c r="B461" s="159"/>
      <c r="C461" s="188" t="s">
        <v>1680</v>
      </c>
      <c r="D461" s="164"/>
      <c r="E461" s="165">
        <v>2.1560000000000001</v>
      </c>
      <c r="F461" s="160"/>
      <c r="G461" s="160"/>
      <c r="H461" s="160"/>
      <c r="I461" s="160"/>
      <c r="J461" s="160"/>
      <c r="K461" s="160"/>
      <c r="L461" s="160"/>
      <c r="M461" s="160"/>
      <c r="N461" s="160"/>
      <c r="O461" s="160"/>
      <c r="P461" s="160"/>
      <c r="Q461" s="160"/>
      <c r="R461" s="160"/>
      <c r="S461" s="160"/>
      <c r="T461" s="160"/>
      <c r="U461" s="160"/>
      <c r="V461" s="160"/>
      <c r="W461" s="160"/>
      <c r="X461" s="160"/>
      <c r="Y461" s="151"/>
      <c r="Z461" s="151"/>
      <c r="AA461" s="151"/>
      <c r="AB461" s="151"/>
      <c r="AC461" s="151"/>
      <c r="AD461" s="151"/>
      <c r="AE461" s="151"/>
      <c r="AF461" s="151"/>
      <c r="AG461" s="151" t="s">
        <v>192</v>
      </c>
      <c r="AH461" s="151">
        <v>0</v>
      </c>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row>
    <row r="462" spans="1:60" ht="20.399999999999999" outlineLevel="1" x14ac:dyDescent="0.25">
      <c r="A462" s="158"/>
      <c r="B462" s="159"/>
      <c r="C462" s="188" t="s">
        <v>1681</v>
      </c>
      <c r="D462" s="164"/>
      <c r="E462" s="165">
        <v>4.2404999999999999</v>
      </c>
      <c r="F462" s="160"/>
      <c r="G462" s="160"/>
      <c r="H462" s="160"/>
      <c r="I462" s="160"/>
      <c r="J462" s="160"/>
      <c r="K462" s="160"/>
      <c r="L462" s="160"/>
      <c r="M462" s="160"/>
      <c r="N462" s="160"/>
      <c r="O462" s="160"/>
      <c r="P462" s="160"/>
      <c r="Q462" s="160"/>
      <c r="R462" s="160"/>
      <c r="S462" s="160"/>
      <c r="T462" s="160"/>
      <c r="U462" s="160"/>
      <c r="V462" s="160"/>
      <c r="W462" s="160"/>
      <c r="X462" s="160"/>
      <c r="Y462" s="151"/>
      <c r="Z462" s="151"/>
      <c r="AA462" s="151"/>
      <c r="AB462" s="151"/>
      <c r="AC462" s="151"/>
      <c r="AD462" s="151"/>
      <c r="AE462" s="151"/>
      <c r="AF462" s="151"/>
      <c r="AG462" s="151" t="s">
        <v>192</v>
      </c>
      <c r="AH462" s="151">
        <v>0</v>
      </c>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row>
    <row r="463" spans="1:60" outlineLevel="1" x14ac:dyDescent="0.25">
      <c r="A463" s="158"/>
      <c r="B463" s="159"/>
      <c r="C463" s="195" t="s">
        <v>400</v>
      </c>
      <c r="D463" s="193"/>
      <c r="E463" s="194">
        <v>13.2165</v>
      </c>
      <c r="F463" s="160"/>
      <c r="G463" s="160"/>
      <c r="H463" s="160"/>
      <c r="I463" s="160"/>
      <c r="J463" s="160"/>
      <c r="K463" s="160"/>
      <c r="L463" s="160"/>
      <c r="M463" s="160"/>
      <c r="N463" s="160"/>
      <c r="O463" s="160"/>
      <c r="P463" s="160"/>
      <c r="Q463" s="160"/>
      <c r="R463" s="160"/>
      <c r="S463" s="160"/>
      <c r="T463" s="160"/>
      <c r="U463" s="160"/>
      <c r="V463" s="160"/>
      <c r="W463" s="160"/>
      <c r="X463" s="160"/>
      <c r="Y463" s="151"/>
      <c r="Z463" s="151"/>
      <c r="AA463" s="151"/>
      <c r="AB463" s="151"/>
      <c r="AC463" s="151"/>
      <c r="AD463" s="151"/>
      <c r="AE463" s="151"/>
      <c r="AF463" s="151"/>
      <c r="AG463" s="151" t="s">
        <v>192</v>
      </c>
      <c r="AH463" s="151">
        <v>1</v>
      </c>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row>
    <row r="464" spans="1:60" outlineLevel="1" x14ac:dyDescent="0.25">
      <c r="A464" s="158"/>
      <c r="B464" s="159"/>
      <c r="C464" s="188" t="s">
        <v>1682</v>
      </c>
      <c r="D464" s="164"/>
      <c r="E464" s="165"/>
      <c r="F464" s="160"/>
      <c r="G464" s="160"/>
      <c r="H464" s="160"/>
      <c r="I464" s="160"/>
      <c r="J464" s="160"/>
      <c r="K464" s="160"/>
      <c r="L464" s="160"/>
      <c r="M464" s="160"/>
      <c r="N464" s="160"/>
      <c r="O464" s="160"/>
      <c r="P464" s="160"/>
      <c r="Q464" s="160"/>
      <c r="R464" s="160"/>
      <c r="S464" s="160"/>
      <c r="T464" s="160"/>
      <c r="U464" s="160"/>
      <c r="V464" s="160"/>
      <c r="W464" s="160"/>
      <c r="X464" s="160"/>
      <c r="Y464" s="151"/>
      <c r="Z464" s="151"/>
      <c r="AA464" s="151"/>
      <c r="AB464" s="151"/>
      <c r="AC464" s="151"/>
      <c r="AD464" s="151"/>
      <c r="AE464" s="151"/>
      <c r="AF464" s="151"/>
      <c r="AG464" s="151" t="s">
        <v>192</v>
      </c>
      <c r="AH464" s="151">
        <v>0</v>
      </c>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row>
    <row r="465" spans="1:60" outlineLevel="1" x14ac:dyDescent="0.25">
      <c r="A465" s="158"/>
      <c r="B465" s="159"/>
      <c r="C465" s="188" t="s">
        <v>1683</v>
      </c>
      <c r="D465" s="164"/>
      <c r="E465" s="165">
        <v>0.90200000000000002</v>
      </c>
      <c r="F465" s="160"/>
      <c r="G465" s="160"/>
      <c r="H465" s="160"/>
      <c r="I465" s="160"/>
      <c r="J465" s="160"/>
      <c r="K465" s="160"/>
      <c r="L465" s="160"/>
      <c r="M465" s="160"/>
      <c r="N465" s="160"/>
      <c r="O465" s="160"/>
      <c r="P465" s="160"/>
      <c r="Q465" s="160"/>
      <c r="R465" s="160"/>
      <c r="S465" s="160"/>
      <c r="T465" s="160"/>
      <c r="U465" s="160"/>
      <c r="V465" s="160"/>
      <c r="W465" s="160"/>
      <c r="X465" s="160"/>
      <c r="Y465" s="151"/>
      <c r="Z465" s="151"/>
      <c r="AA465" s="151"/>
      <c r="AB465" s="151"/>
      <c r="AC465" s="151"/>
      <c r="AD465" s="151"/>
      <c r="AE465" s="151"/>
      <c r="AF465" s="151"/>
      <c r="AG465" s="151" t="s">
        <v>192</v>
      </c>
      <c r="AH465" s="151">
        <v>0</v>
      </c>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row>
    <row r="466" spans="1:60" outlineLevel="1" x14ac:dyDescent="0.25">
      <c r="A466" s="158"/>
      <c r="B466" s="159"/>
      <c r="C466" s="188" t="s">
        <v>1684</v>
      </c>
      <c r="D466" s="164"/>
      <c r="E466" s="165">
        <v>0.495</v>
      </c>
      <c r="F466" s="160"/>
      <c r="G466" s="160"/>
      <c r="H466" s="160"/>
      <c r="I466" s="160"/>
      <c r="J466" s="160"/>
      <c r="K466" s="160"/>
      <c r="L466" s="160"/>
      <c r="M466" s="160"/>
      <c r="N466" s="160"/>
      <c r="O466" s="160"/>
      <c r="P466" s="160"/>
      <c r="Q466" s="160"/>
      <c r="R466" s="160"/>
      <c r="S466" s="160"/>
      <c r="T466" s="160"/>
      <c r="U466" s="160"/>
      <c r="V466" s="160"/>
      <c r="W466" s="160"/>
      <c r="X466" s="160"/>
      <c r="Y466" s="151"/>
      <c r="Z466" s="151"/>
      <c r="AA466" s="151"/>
      <c r="AB466" s="151"/>
      <c r="AC466" s="151"/>
      <c r="AD466" s="151"/>
      <c r="AE466" s="151"/>
      <c r="AF466" s="151"/>
      <c r="AG466" s="151" t="s">
        <v>192</v>
      </c>
      <c r="AH466" s="151">
        <v>0</v>
      </c>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row>
    <row r="467" spans="1:60" outlineLevel="1" x14ac:dyDescent="0.25">
      <c r="A467" s="158"/>
      <c r="B467" s="159"/>
      <c r="C467" s="188" t="s">
        <v>1685</v>
      </c>
      <c r="D467" s="164"/>
      <c r="E467" s="165">
        <v>0.26950000000000002</v>
      </c>
      <c r="F467" s="160"/>
      <c r="G467" s="160"/>
      <c r="H467" s="160"/>
      <c r="I467" s="160"/>
      <c r="J467" s="160"/>
      <c r="K467" s="160"/>
      <c r="L467" s="160"/>
      <c r="M467" s="160"/>
      <c r="N467" s="160"/>
      <c r="O467" s="160"/>
      <c r="P467" s="160"/>
      <c r="Q467" s="160"/>
      <c r="R467" s="160"/>
      <c r="S467" s="160"/>
      <c r="T467" s="160"/>
      <c r="U467" s="160"/>
      <c r="V467" s="160"/>
      <c r="W467" s="160"/>
      <c r="X467" s="160"/>
      <c r="Y467" s="151"/>
      <c r="Z467" s="151"/>
      <c r="AA467" s="151"/>
      <c r="AB467" s="151"/>
      <c r="AC467" s="151"/>
      <c r="AD467" s="151"/>
      <c r="AE467" s="151"/>
      <c r="AF467" s="151"/>
      <c r="AG467" s="151" t="s">
        <v>192</v>
      </c>
      <c r="AH467" s="151">
        <v>0</v>
      </c>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row>
    <row r="468" spans="1:60" outlineLevel="1" x14ac:dyDescent="0.25">
      <c r="A468" s="158"/>
      <c r="B468" s="159"/>
      <c r="C468" s="188" t="s">
        <v>1686</v>
      </c>
      <c r="D468" s="164"/>
      <c r="E468" s="165">
        <v>0.16500000000000001</v>
      </c>
      <c r="F468" s="160"/>
      <c r="G468" s="160"/>
      <c r="H468" s="160"/>
      <c r="I468" s="160"/>
      <c r="J468" s="160"/>
      <c r="K468" s="160"/>
      <c r="L468" s="160"/>
      <c r="M468" s="160"/>
      <c r="N468" s="160"/>
      <c r="O468" s="160"/>
      <c r="P468" s="160"/>
      <c r="Q468" s="160"/>
      <c r="R468" s="160"/>
      <c r="S468" s="160"/>
      <c r="T468" s="160"/>
      <c r="U468" s="160"/>
      <c r="V468" s="160"/>
      <c r="W468" s="160"/>
      <c r="X468" s="160"/>
      <c r="Y468" s="151"/>
      <c r="Z468" s="151"/>
      <c r="AA468" s="151"/>
      <c r="AB468" s="151"/>
      <c r="AC468" s="151"/>
      <c r="AD468" s="151"/>
      <c r="AE468" s="151"/>
      <c r="AF468" s="151"/>
      <c r="AG468" s="151" t="s">
        <v>192</v>
      </c>
      <c r="AH468" s="151">
        <v>0</v>
      </c>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row>
    <row r="469" spans="1:60" outlineLevel="1" x14ac:dyDescent="0.25">
      <c r="A469" s="158"/>
      <c r="B469" s="159"/>
      <c r="C469" s="195" t="s">
        <v>400</v>
      </c>
      <c r="D469" s="193"/>
      <c r="E469" s="194">
        <v>1.8314999999999999</v>
      </c>
      <c r="F469" s="160"/>
      <c r="G469" s="160"/>
      <c r="H469" s="160"/>
      <c r="I469" s="160"/>
      <c r="J469" s="160"/>
      <c r="K469" s="160"/>
      <c r="L469" s="160"/>
      <c r="M469" s="160"/>
      <c r="N469" s="160"/>
      <c r="O469" s="160"/>
      <c r="P469" s="160"/>
      <c r="Q469" s="160"/>
      <c r="R469" s="160"/>
      <c r="S469" s="160"/>
      <c r="T469" s="160"/>
      <c r="U469" s="160"/>
      <c r="V469" s="160"/>
      <c r="W469" s="160"/>
      <c r="X469" s="160"/>
      <c r="Y469" s="151"/>
      <c r="Z469" s="151"/>
      <c r="AA469" s="151"/>
      <c r="AB469" s="151"/>
      <c r="AC469" s="151"/>
      <c r="AD469" s="151"/>
      <c r="AE469" s="151"/>
      <c r="AF469" s="151"/>
      <c r="AG469" s="151" t="s">
        <v>192</v>
      </c>
      <c r="AH469" s="151">
        <v>1</v>
      </c>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row>
    <row r="470" spans="1:60" ht="20.399999999999999" outlineLevel="1" x14ac:dyDescent="0.25">
      <c r="A470" s="177">
        <v>51</v>
      </c>
      <c r="B470" s="178" t="s">
        <v>665</v>
      </c>
      <c r="C470" s="187" t="s">
        <v>666</v>
      </c>
      <c r="D470" s="179" t="s">
        <v>360</v>
      </c>
      <c r="E470" s="180">
        <v>8</v>
      </c>
      <c r="F470" s="181">
        <v>2542</v>
      </c>
      <c r="G470" s="182">
        <f>ROUND(E470*F470,2)</f>
        <v>20336</v>
      </c>
      <c r="H470" s="181"/>
      <c r="I470" s="182">
        <f>ROUND(E470*H470,2)</f>
        <v>0</v>
      </c>
      <c r="J470" s="181"/>
      <c r="K470" s="182">
        <f>ROUND(E470*J470,2)</f>
        <v>0</v>
      </c>
      <c r="L470" s="182">
        <v>21</v>
      </c>
      <c r="M470" s="182">
        <f>G470*(1+L470/100)</f>
        <v>24606.559999999998</v>
      </c>
      <c r="N470" s="182">
        <v>1.6000000000000001E-4</v>
      </c>
      <c r="O470" s="182">
        <f>ROUND(E470*N470,2)</f>
        <v>0</v>
      </c>
      <c r="P470" s="182">
        <v>3.5749999999999997E-2</v>
      </c>
      <c r="Q470" s="182">
        <f>ROUND(E470*P470,2)</f>
        <v>0.28999999999999998</v>
      </c>
      <c r="R470" s="182" t="s">
        <v>598</v>
      </c>
      <c r="S470" s="182" t="s">
        <v>185</v>
      </c>
      <c r="T470" s="183" t="s">
        <v>185</v>
      </c>
      <c r="U470" s="160">
        <v>0.4032</v>
      </c>
      <c r="V470" s="160">
        <f>ROUND(E470*U470,2)</f>
        <v>3.23</v>
      </c>
      <c r="W470" s="160"/>
      <c r="X470" s="160" t="s">
        <v>239</v>
      </c>
      <c r="Y470" s="151"/>
      <c r="Z470" s="151"/>
      <c r="AA470" s="151"/>
      <c r="AB470" s="151"/>
      <c r="AC470" s="151"/>
      <c r="AD470" s="151"/>
      <c r="AE470" s="151"/>
      <c r="AF470" s="151"/>
      <c r="AG470" s="151" t="s">
        <v>240</v>
      </c>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row>
    <row r="471" spans="1:60" outlineLevel="1" x14ac:dyDescent="0.25">
      <c r="A471" s="158"/>
      <c r="B471" s="159"/>
      <c r="C471" s="188" t="s">
        <v>1501</v>
      </c>
      <c r="D471" s="164"/>
      <c r="E471" s="165"/>
      <c r="F471" s="160"/>
      <c r="G471" s="160"/>
      <c r="H471" s="160"/>
      <c r="I471" s="160"/>
      <c r="J471" s="160"/>
      <c r="K471" s="160"/>
      <c r="L471" s="160"/>
      <c r="M471" s="160"/>
      <c r="N471" s="160"/>
      <c r="O471" s="160"/>
      <c r="P471" s="160"/>
      <c r="Q471" s="160"/>
      <c r="R471" s="160"/>
      <c r="S471" s="160"/>
      <c r="T471" s="160"/>
      <c r="U471" s="160"/>
      <c r="V471" s="160"/>
      <c r="W471" s="160"/>
      <c r="X471" s="160"/>
      <c r="Y471" s="151"/>
      <c r="Z471" s="151"/>
      <c r="AA471" s="151"/>
      <c r="AB471" s="151"/>
      <c r="AC471" s="151"/>
      <c r="AD471" s="151"/>
      <c r="AE471" s="151"/>
      <c r="AF471" s="151"/>
      <c r="AG471" s="151" t="s">
        <v>192</v>
      </c>
      <c r="AH471" s="151">
        <v>0</v>
      </c>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row>
    <row r="472" spans="1:60" outlineLevel="1" x14ac:dyDescent="0.25">
      <c r="A472" s="158"/>
      <c r="B472" s="159"/>
      <c r="C472" s="188" t="s">
        <v>1687</v>
      </c>
      <c r="D472" s="164"/>
      <c r="E472" s="165">
        <v>4</v>
      </c>
      <c r="F472" s="160"/>
      <c r="G472" s="160"/>
      <c r="H472" s="160"/>
      <c r="I472" s="160"/>
      <c r="J472" s="160"/>
      <c r="K472" s="160"/>
      <c r="L472" s="160"/>
      <c r="M472" s="160"/>
      <c r="N472" s="160"/>
      <c r="O472" s="160"/>
      <c r="P472" s="160"/>
      <c r="Q472" s="160"/>
      <c r="R472" s="160"/>
      <c r="S472" s="160"/>
      <c r="T472" s="160"/>
      <c r="U472" s="160"/>
      <c r="V472" s="160"/>
      <c r="W472" s="160"/>
      <c r="X472" s="160"/>
      <c r="Y472" s="151"/>
      <c r="Z472" s="151"/>
      <c r="AA472" s="151"/>
      <c r="AB472" s="151"/>
      <c r="AC472" s="151"/>
      <c r="AD472" s="151"/>
      <c r="AE472" s="151"/>
      <c r="AF472" s="151"/>
      <c r="AG472" s="151" t="s">
        <v>192</v>
      </c>
      <c r="AH472" s="151">
        <v>0</v>
      </c>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row>
    <row r="473" spans="1:60" outlineLevel="1" x14ac:dyDescent="0.25">
      <c r="A473" s="158"/>
      <c r="B473" s="159"/>
      <c r="C473" s="188" t="s">
        <v>1688</v>
      </c>
      <c r="D473" s="164"/>
      <c r="E473" s="165">
        <v>4</v>
      </c>
      <c r="F473" s="160"/>
      <c r="G473" s="160"/>
      <c r="H473" s="160"/>
      <c r="I473" s="160"/>
      <c r="J473" s="160"/>
      <c r="K473" s="160"/>
      <c r="L473" s="160"/>
      <c r="M473" s="160"/>
      <c r="N473" s="160"/>
      <c r="O473" s="160"/>
      <c r="P473" s="160"/>
      <c r="Q473" s="160"/>
      <c r="R473" s="160"/>
      <c r="S473" s="160"/>
      <c r="T473" s="160"/>
      <c r="U473" s="160"/>
      <c r="V473" s="160"/>
      <c r="W473" s="160"/>
      <c r="X473" s="160"/>
      <c r="Y473" s="151"/>
      <c r="Z473" s="151"/>
      <c r="AA473" s="151"/>
      <c r="AB473" s="151"/>
      <c r="AC473" s="151"/>
      <c r="AD473" s="151"/>
      <c r="AE473" s="151"/>
      <c r="AF473" s="151"/>
      <c r="AG473" s="151" t="s">
        <v>192</v>
      </c>
      <c r="AH473" s="151">
        <v>0</v>
      </c>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row>
    <row r="474" spans="1:60" ht="20.399999999999999" outlineLevel="1" x14ac:dyDescent="0.25">
      <c r="A474" s="177">
        <v>52</v>
      </c>
      <c r="B474" s="178" t="s">
        <v>1221</v>
      </c>
      <c r="C474" s="187" t="s">
        <v>1222</v>
      </c>
      <c r="D474" s="179" t="s">
        <v>360</v>
      </c>
      <c r="E474" s="180">
        <v>4.8</v>
      </c>
      <c r="F474" s="181">
        <v>3235</v>
      </c>
      <c r="G474" s="182">
        <f>ROUND(E474*F474,2)</f>
        <v>15528</v>
      </c>
      <c r="H474" s="181"/>
      <c r="I474" s="182">
        <f>ROUND(E474*H474,2)</f>
        <v>0</v>
      </c>
      <c r="J474" s="181"/>
      <c r="K474" s="182">
        <f>ROUND(E474*J474,2)</f>
        <v>0</v>
      </c>
      <c r="L474" s="182">
        <v>21</v>
      </c>
      <c r="M474" s="182">
        <f>G474*(1+L474/100)</f>
        <v>18788.88</v>
      </c>
      <c r="N474" s="182">
        <v>1.6000000000000001E-4</v>
      </c>
      <c r="O474" s="182">
        <f>ROUND(E474*N474,2)</f>
        <v>0</v>
      </c>
      <c r="P474" s="182">
        <v>3.5749999999999997E-2</v>
      </c>
      <c r="Q474" s="182">
        <f>ROUND(E474*P474,2)</f>
        <v>0.17</v>
      </c>
      <c r="R474" s="182" t="s">
        <v>598</v>
      </c>
      <c r="S474" s="182" t="s">
        <v>185</v>
      </c>
      <c r="T474" s="183" t="s">
        <v>185</v>
      </c>
      <c r="U474" s="160">
        <v>0.36930000000000002</v>
      </c>
      <c r="V474" s="160">
        <f>ROUND(E474*U474,2)</f>
        <v>1.77</v>
      </c>
      <c r="W474" s="160"/>
      <c r="X474" s="160" t="s">
        <v>239</v>
      </c>
      <c r="Y474" s="151"/>
      <c r="Z474" s="151"/>
      <c r="AA474" s="151"/>
      <c r="AB474" s="151"/>
      <c r="AC474" s="151"/>
      <c r="AD474" s="151"/>
      <c r="AE474" s="151"/>
      <c r="AF474" s="151"/>
      <c r="AG474" s="151" t="s">
        <v>240</v>
      </c>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row>
    <row r="475" spans="1:60" outlineLevel="1" x14ac:dyDescent="0.25">
      <c r="A475" s="158"/>
      <c r="B475" s="159"/>
      <c r="C475" s="188" t="s">
        <v>1501</v>
      </c>
      <c r="D475" s="164"/>
      <c r="E475" s="165"/>
      <c r="F475" s="160"/>
      <c r="G475" s="160"/>
      <c r="H475" s="160"/>
      <c r="I475" s="160"/>
      <c r="J475" s="160"/>
      <c r="K475" s="160"/>
      <c r="L475" s="160"/>
      <c r="M475" s="160"/>
      <c r="N475" s="160"/>
      <c r="O475" s="160"/>
      <c r="P475" s="160"/>
      <c r="Q475" s="160"/>
      <c r="R475" s="160"/>
      <c r="S475" s="160"/>
      <c r="T475" s="160"/>
      <c r="U475" s="160"/>
      <c r="V475" s="160"/>
      <c r="W475" s="160"/>
      <c r="X475" s="160"/>
      <c r="Y475" s="151"/>
      <c r="Z475" s="151"/>
      <c r="AA475" s="151"/>
      <c r="AB475" s="151"/>
      <c r="AC475" s="151"/>
      <c r="AD475" s="151"/>
      <c r="AE475" s="151"/>
      <c r="AF475" s="151"/>
      <c r="AG475" s="151" t="s">
        <v>192</v>
      </c>
      <c r="AH475" s="151">
        <v>0</v>
      </c>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row>
    <row r="476" spans="1:60" outlineLevel="1" x14ac:dyDescent="0.25">
      <c r="A476" s="158"/>
      <c r="B476" s="159"/>
      <c r="C476" s="188" t="s">
        <v>1653</v>
      </c>
      <c r="D476" s="164"/>
      <c r="E476" s="165">
        <v>4.8</v>
      </c>
      <c r="F476" s="160"/>
      <c r="G476" s="160"/>
      <c r="H476" s="160"/>
      <c r="I476" s="160"/>
      <c r="J476" s="160"/>
      <c r="K476" s="160"/>
      <c r="L476" s="160"/>
      <c r="M476" s="160"/>
      <c r="N476" s="160"/>
      <c r="O476" s="160"/>
      <c r="P476" s="160"/>
      <c r="Q476" s="160"/>
      <c r="R476" s="160"/>
      <c r="S476" s="160"/>
      <c r="T476" s="160"/>
      <c r="U476" s="160"/>
      <c r="V476" s="160"/>
      <c r="W476" s="160"/>
      <c r="X476" s="160"/>
      <c r="Y476" s="151"/>
      <c r="Z476" s="151"/>
      <c r="AA476" s="151"/>
      <c r="AB476" s="151"/>
      <c r="AC476" s="151"/>
      <c r="AD476" s="151"/>
      <c r="AE476" s="151"/>
      <c r="AF476" s="151"/>
      <c r="AG476" s="151" t="s">
        <v>192</v>
      </c>
      <c r="AH476" s="151">
        <v>0</v>
      </c>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row>
    <row r="477" spans="1:60" ht="20.399999999999999" outlineLevel="1" x14ac:dyDescent="0.25">
      <c r="A477" s="177">
        <v>53</v>
      </c>
      <c r="B477" s="178" t="s">
        <v>1689</v>
      </c>
      <c r="C477" s="187" t="s">
        <v>1690</v>
      </c>
      <c r="D477" s="179" t="s">
        <v>360</v>
      </c>
      <c r="E477" s="180">
        <v>13.35</v>
      </c>
      <c r="F477" s="181">
        <v>3516</v>
      </c>
      <c r="G477" s="182">
        <f>ROUND(E477*F477,2)</f>
        <v>46938.6</v>
      </c>
      <c r="H477" s="181"/>
      <c r="I477" s="182">
        <f>ROUND(E477*H477,2)</f>
        <v>0</v>
      </c>
      <c r="J477" s="181"/>
      <c r="K477" s="182">
        <f>ROUND(E477*J477,2)</f>
        <v>0</v>
      </c>
      <c r="L477" s="182">
        <v>21</v>
      </c>
      <c r="M477" s="182">
        <f>G477*(1+L477/100)</f>
        <v>56795.705999999998</v>
      </c>
      <c r="N477" s="182">
        <v>1.6000000000000001E-4</v>
      </c>
      <c r="O477" s="182">
        <f>ROUND(E477*N477,2)</f>
        <v>0</v>
      </c>
      <c r="P477" s="182">
        <v>3.5749999999999997E-2</v>
      </c>
      <c r="Q477" s="182">
        <f>ROUND(E477*P477,2)</f>
        <v>0.48</v>
      </c>
      <c r="R477" s="182" t="s">
        <v>598</v>
      </c>
      <c r="S477" s="182" t="s">
        <v>185</v>
      </c>
      <c r="T477" s="183" t="s">
        <v>185</v>
      </c>
      <c r="U477" s="160">
        <v>0.32746999999999998</v>
      </c>
      <c r="V477" s="160">
        <f>ROUND(E477*U477,2)</f>
        <v>4.37</v>
      </c>
      <c r="W477" s="160"/>
      <c r="X477" s="160" t="s">
        <v>239</v>
      </c>
      <c r="Y477" s="151"/>
      <c r="Z477" s="151"/>
      <c r="AA477" s="151"/>
      <c r="AB477" s="151"/>
      <c r="AC477" s="151"/>
      <c r="AD477" s="151"/>
      <c r="AE477" s="151"/>
      <c r="AF477" s="151"/>
      <c r="AG477" s="151" t="s">
        <v>240</v>
      </c>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row>
    <row r="478" spans="1:60" outlineLevel="1" x14ac:dyDescent="0.25">
      <c r="A478" s="158"/>
      <c r="B478" s="159"/>
      <c r="C478" s="188" t="s">
        <v>1501</v>
      </c>
      <c r="D478" s="164"/>
      <c r="E478" s="165"/>
      <c r="F478" s="160"/>
      <c r="G478" s="160"/>
      <c r="H478" s="160"/>
      <c r="I478" s="160"/>
      <c r="J478" s="160"/>
      <c r="K478" s="160"/>
      <c r="L478" s="160"/>
      <c r="M478" s="160"/>
      <c r="N478" s="160"/>
      <c r="O478" s="160"/>
      <c r="P478" s="160"/>
      <c r="Q478" s="160"/>
      <c r="R478" s="160"/>
      <c r="S478" s="160"/>
      <c r="T478" s="160"/>
      <c r="U478" s="160"/>
      <c r="V478" s="160"/>
      <c r="W478" s="160"/>
      <c r="X478" s="160"/>
      <c r="Y478" s="151"/>
      <c r="Z478" s="151"/>
      <c r="AA478" s="151"/>
      <c r="AB478" s="151"/>
      <c r="AC478" s="151"/>
      <c r="AD478" s="151"/>
      <c r="AE478" s="151"/>
      <c r="AF478" s="151"/>
      <c r="AG478" s="151" t="s">
        <v>192</v>
      </c>
      <c r="AH478" s="151">
        <v>0</v>
      </c>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row>
    <row r="479" spans="1:60" outlineLevel="1" x14ac:dyDescent="0.25">
      <c r="A479" s="158"/>
      <c r="B479" s="159"/>
      <c r="C479" s="188" t="s">
        <v>1654</v>
      </c>
      <c r="D479" s="164"/>
      <c r="E479" s="165">
        <v>6.35</v>
      </c>
      <c r="F479" s="160"/>
      <c r="G479" s="160"/>
      <c r="H479" s="160"/>
      <c r="I479" s="160"/>
      <c r="J479" s="160"/>
      <c r="K479" s="160"/>
      <c r="L479" s="160"/>
      <c r="M479" s="160"/>
      <c r="N479" s="160"/>
      <c r="O479" s="160"/>
      <c r="P479" s="160"/>
      <c r="Q479" s="160"/>
      <c r="R479" s="160"/>
      <c r="S479" s="160"/>
      <c r="T479" s="160"/>
      <c r="U479" s="160"/>
      <c r="V479" s="160"/>
      <c r="W479" s="160"/>
      <c r="X479" s="160"/>
      <c r="Y479" s="151"/>
      <c r="Z479" s="151"/>
      <c r="AA479" s="151"/>
      <c r="AB479" s="151"/>
      <c r="AC479" s="151"/>
      <c r="AD479" s="151"/>
      <c r="AE479" s="151"/>
      <c r="AF479" s="151"/>
      <c r="AG479" s="151" t="s">
        <v>192</v>
      </c>
      <c r="AH479" s="151">
        <v>0</v>
      </c>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row>
    <row r="480" spans="1:60" outlineLevel="1" x14ac:dyDescent="0.25">
      <c r="A480" s="158"/>
      <c r="B480" s="159"/>
      <c r="C480" s="188" t="s">
        <v>1655</v>
      </c>
      <c r="D480" s="164"/>
      <c r="E480" s="165">
        <v>7</v>
      </c>
      <c r="F480" s="160"/>
      <c r="G480" s="160"/>
      <c r="H480" s="160"/>
      <c r="I480" s="160"/>
      <c r="J480" s="160"/>
      <c r="K480" s="160"/>
      <c r="L480" s="160"/>
      <c r="M480" s="160"/>
      <c r="N480" s="160"/>
      <c r="O480" s="160"/>
      <c r="P480" s="160"/>
      <c r="Q480" s="160"/>
      <c r="R480" s="160"/>
      <c r="S480" s="160"/>
      <c r="T480" s="160"/>
      <c r="U480" s="160"/>
      <c r="V480" s="160"/>
      <c r="W480" s="160"/>
      <c r="X480" s="160"/>
      <c r="Y480" s="151"/>
      <c r="Z480" s="151"/>
      <c r="AA480" s="151"/>
      <c r="AB480" s="151"/>
      <c r="AC480" s="151"/>
      <c r="AD480" s="151"/>
      <c r="AE480" s="151"/>
      <c r="AF480" s="151"/>
      <c r="AG480" s="151" t="s">
        <v>192</v>
      </c>
      <c r="AH480" s="151">
        <v>0</v>
      </c>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row>
    <row r="481" spans="1:60" ht="20.399999999999999" outlineLevel="1" x14ac:dyDescent="0.25">
      <c r="A481" s="177">
        <v>54</v>
      </c>
      <c r="B481" s="178" t="s">
        <v>668</v>
      </c>
      <c r="C481" s="187" t="s">
        <v>669</v>
      </c>
      <c r="D481" s="179" t="s">
        <v>255</v>
      </c>
      <c r="E481" s="180">
        <v>5</v>
      </c>
      <c r="F481" s="181">
        <v>7980</v>
      </c>
      <c r="G481" s="182">
        <f>ROUND(E481*F481,2)</f>
        <v>39900</v>
      </c>
      <c r="H481" s="181"/>
      <c r="I481" s="182">
        <f>ROUND(E481*H481,2)</f>
        <v>0</v>
      </c>
      <c r="J481" s="181"/>
      <c r="K481" s="182">
        <f>ROUND(E481*J481,2)</f>
        <v>0</v>
      </c>
      <c r="L481" s="182">
        <v>21</v>
      </c>
      <c r="M481" s="182">
        <f>G481*(1+L481/100)</f>
        <v>48279</v>
      </c>
      <c r="N481" s="182">
        <v>7.6999999999999996E-4</v>
      </c>
      <c r="O481" s="182">
        <f>ROUND(E481*N481,2)</f>
        <v>0</v>
      </c>
      <c r="P481" s="182">
        <v>0</v>
      </c>
      <c r="Q481" s="182">
        <f>ROUND(E481*P481,2)</f>
        <v>0</v>
      </c>
      <c r="R481" s="182" t="s">
        <v>598</v>
      </c>
      <c r="S481" s="182" t="s">
        <v>185</v>
      </c>
      <c r="T481" s="183" t="s">
        <v>185</v>
      </c>
      <c r="U481" s="160">
        <v>5.8710000000000004</v>
      </c>
      <c r="V481" s="160">
        <f>ROUND(E481*U481,2)</f>
        <v>29.36</v>
      </c>
      <c r="W481" s="160"/>
      <c r="X481" s="160" t="s">
        <v>239</v>
      </c>
      <c r="Y481" s="151"/>
      <c r="Z481" s="151"/>
      <c r="AA481" s="151"/>
      <c r="AB481" s="151"/>
      <c r="AC481" s="151"/>
      <c r="AD481" s="151"/>
      <c r="AE481" s="151"/>
      <c r="AF481" s="151"/>
      <c r="AG481" s="151" t="s">
        <v>240</v>
      </c>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row>
    <row r="482" spans="1:60" outlineLevel="1" x14ac:dyDescent="0.25">
      <c r="A482" s="158"/>
      <c r="B482" s="159"/>
      <c r="C482" s="188" t="s">
        <v>670</v>
      </c>
      <c r="D482" s="164"/>
      <c r="E482" s="165"/>
      <c r="F482" s="160"/>
      <c r="G482" s="160"/>
      <c r="H482" s="160"/>
      <c r="I482" s="160"/>
      <c r="J482" s="160"/>
      <c r="K482" s="160"/>
      <c r="L482" s="160"/>
      <c r="M482" s="160"/>
      <c r="N482" s="160"/>
      <c r="O482" s="160"/>
      <c r="P482" s="160"/>
      <c r="Q482" s="160"/>
      <c r="R482" s="160"/>
      <c r="S482" s="160"/>
      <c r="T482" s="160"/>
      <c r="U482" s="160"/>
      <c r="V482" s="160"/>
      <c r="W482" s="160"/>
      <c r="X482" s="160"/>
      <c r="Y482" s="151"/>
      <c r="Z482" s="151"/>
      <c r="AA482" s="151"/>
      <c r="AB482" s="151"/>
      <c r="AC482" s="151"/>
      <c r="AD482" s="151"/>
      <c r="AE482" s="151"/>
      <c r="AF482" s="151"/>
      <c r="AG482" s="151" t="s">
        <v>192</v>
      </c>
      <c r="AH482" s="151">
        <v>0</v>
      </c>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row>
    <row r="483" spans="1:60" outlineLevel="1" x14ac:dyDescent="0.25">
      <c r="A483" s="158"/>
      <c r="B483" s="159"/>
      <c r="C483" s="188" t="s">
        <v>1501</v>
      </c>
      <c r="D483" s="164"/>
      <c r="E483" s="165"/>
      <c r="F483" s="160"/>
      <c r="G483" s="160"/>
      <c r="H483" s="160"/>
      <c r="I483" s="160"/>
      <c r="J483" s="160"/>
      <c r="K483" s="160"/>
      <c r="L483" s="160"/>
      <c r="M483" s="160"/>
      <c r="N483" s="160"/>
      <c r="O483" s="160"/>
      <c r="P483" s="160"/>
      <c r="Q483" s="160"/>
      <c r="R483" s="160"/>
      <c r="S483" s="160"/>
      <c r="T483" s="160"/>
      <c r="U483" s="160"/>
      <c r="V483" s="160"/>
      <c r="W483" s="160"/>
      <c r="X483" s="160"/>
      <c r="Y483" s="151"/>
      <c r="Z483" s="151"/>
      <c r="AA483" s="151"/>
      <c r="AB483" s="151"/>
      <c r="AC483" s="151"/>
      <c r="AD483" s="151"/>
      <c r="AE483" s="151"/>
      <c r="AF483" s="151"/>
      <c r="AG483" s="151" t="s">
        <v>192</v>
      </c>
      <c r="AH483" s="151">
        <v>0</v>
      </c>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row>
    <row r="484" spans="1:60" outlineLevel="1" x14ac:dyDescent="0.25">
      <c r="A484" s="158"/>
      <c r="B484" s="159"/>
      <c r="C484" s="188" t="s">
        <v>1691</v>
      </c>
      <c r="D484" s="164"/>
      <c r="E484" s="165">
        <v>1</v>
      </c>
      <c r="F484" s="160"/>
      <c r="G484" s="160"/>
      <c r="H484" s="160"/>
      <c r="I484" s="160"/>
      <c r="J484" s="160"/>
      <c r="K484" s="160"/>
      <c r="L484" s="160"/>
      <c r="M484" s="160"/>
      <c r="N484" s="160"/>
      <c r="O484" s="160"/>
      <c r="P484" s="160"/>
      <c r="Q484" s="160"/>
      <c r="R484" s="160"/>
      <c r="S484" s="160"/>
      <c r="T484" s="160"/>
      <c r="U484" s="160"/>
      <c r="V484" s="160"/>
      <c r="W484" s="160"/>
      <c r="X484" s="160"/>
      <c r="Y484" s="151"/>
      <c r="Z484" s="151"/>
      <c r="AA484" s="151"/>
      <c r="AB484" s="151"/>
      <c r="AC484" s="151"/>
      <c r="AD484" s="151"/>
      <c r="AE484" s="151"/>
      <c r="AF484" s="151"/>
      <c r="AG484" s="151" t="s">
        <v>192</v>
      </c>
      <c r="AH484" s="151">
        <v>0</v>
      </c>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row>
    <row r="485" spans="1:60" outlineLevel="1" x14ac:dyDescent="0.25">
      <c r="A485" s="158"/>
      <c r="B485" s="159"/>
      <c r="C485" s="188" t="s">
        <v>1692</v>
      </c>
      <c r="D485" s="164"/>
      <c r="E485" s="165">
        <v>1</v>
      </c>
      <c r="F485" s="160"/>
      <c r="G485" s="160"/>
      <c r="H485" s="160"/>
      <c r="I485" s="160"/>
      <c r="J485" s="160"/>
      <c r="K485" s="160"/>
      <c r="L485" s="160"/>
      <c r="M485" s="160"/>
      <c r="N485" s="160"/>
      <c r="O485" s="160"/>
      <c r="P485" s="160"/>
      <c r="Q485" s="160"/>
      <c r="R485" s="160"/>
      <c r="S485" s="160"/>
      <c r="T485" s="160"/>
      <c r="U485" s="160"/>
      <c r="V485" s="160"/>
      <c r="W485" s="160"/>
      <c r="X485" s="160"/>
      <c r="Y485" s="151"/>
      <c r="Z485" s="151"/>
      <c r="AA485" s="151"/>
      <c r="AB485" s="151"/>
      <c r="AC485" s="151"/>
      <c r="AD485" s="151"/>
      <c r="AE485" s="151"/>
      <c r="AF485" s="151"/>
      <c r="AG485" s="151" t="s">
        <v>192</v>
      </c>
      <c r="AH485" s="151">
        <v>0</v>
      </c>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row>
    <row r="486" spans="1:60" outlineLevel="1" x14ac:dyDescent="0.25">
      <c r="A486" s="158"/>
      <c r="B486" s="159"/>
      <c r="C486" s="188" t="s">
        <v>1693</v>
      </c>
      <c r="D486" s="164"/>
      <c r="E486" s="165">
        <v>1</v>
      </c>
      <c r="F486" s="160"/>
      <c r="G486" s="160"/>
      <c r="H486" s="160"/>
      <c r="I486" s="160"/>
      <c r="J486" s="160"/>
      <c r="K486" s="160"/>
      <c r="L486" s="160"/>
      <c r="M486" s="160"/>
      <c r="N486" s="160"/>
      <c r="O486" s="160"/>
      <c r="P486" s="160"/>
      <c r="Q486" s="160"/>
      <c r="R486" s="160"/>
      <c r="S486" s="160"/>
      <c r="T486" s="160"/>
      <c r="U486" s="160"/>
      <c r="V486" s="160"/>
      <c r="W486" s="160"/>
      <c r="X486" s="160"/>
      <c r="Y486" s="151"/>
      <c r="Z486" s="151"/>
      <c r="AA486" s="151"/>
      <c r="AB486" s="151"/>
      <c r="AC486" s="151"/>
      <c r="AD486" s="151"/>
      <c r="AE486" s="151"/>
      <c r="AF486" s="151"/>
      <c r="AG486" s="151" t="s">
        <v>192</v>
      </c>
      <c r="AH486" s="151">
        <v>0</v>
      </c>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row>
    <row r="487" spans="1:60" outlineLevel="1" x14ac:dyDescent="0.25">
      <c r="A487" s="158"/>
      <c r="B487" s="159"/>
      <c r="C487" s="188" t="s">
        <v>1694</v>
      </c>
      <c r="D487" s="164"/>
      <c r="E487" s="165">
        <v>1</v>
      </c>
      <c r="F487" s="160"/>
      <c r="G487" s="160"/>
      <c r="H487" s="160"/>
      <c r="I487" s="160"/>
      <c r="J487" s="160"/>
      <c r="K487" s="160"/>
      <c r="L487" s="160"/>
      <c r="M487" s="160"/>
      <c r="N487" s="160"/>
      <c r="O487" s="160"/>
      <c r="P487" s="160"/>
      <c r="Q487" s="160"/>
      <c r="R487" s="160"/>
      <c r="S487" s="160"/>
      <c r="T487" s="160"/>
      <c r="U487" s="160"/>
      <c r="V487" s="160"/>
      <c r="W487" s="160"/>
      <c r="X487" s="160"/>
      <c r="Y487" s="151"/>
      <c r="Z487" s="151"/>
      <c r="AA487" s="151"/>
      <c r="AB487" s="151"/>
      <c r="AC487" s="151"/>
      <c r="AD487" s="151"/>
      <c r="AE487" s="151"/>
      <c r="AF487" s="151"/>
      <c r="AG487" s="151" t="s">
        <v>192</v>
      </c>
      <c r="AH487" s="151">
        <v>0</v>
      </c>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row>
    <row r="488" spans="1:60" outlineLevel="1" x14ac:dyDescent="0.25">
      <c r="A488" s="158"/>
      <c r="B488" s="159"/>
      <c r="C488" s="188" t="s">
        <v>1695</v>
      </c>
      <c r="D488" s="164"/>
      <c r="E488" s="165">
        <v>1</v>
      </c>
      <c r="F488" s="160"/>
      <c r="G488" s="160"/>
      <c r="H488" s="160"/>
      <c r="I488" s="160"/>
      <c r="J488" s="160"/>
      <c r="K488" s="160"/>
      <c r="L488" s="160"/>
      <c r="M488" s="160"/>
      <c r="N488" s="160"/>
      <c r="O488" s="160"/>
      <c r="P488" s="160"/>
      <c r="Q488" s="160"/>
      <c r="R488" s="160"/>
      <c r="S488" s="160"/>
      <c r="T488" s="160"/>
      <c r="U488" s="160"/>
      <c r="V488" s="160"/>
      <c r="W488" s="160"/>
      <c r="X488" s="160"/>
      <c r="Y488" s="151"/>
      <c r="Z488" s="151"/>
      <c r="AA488" s="151"/>
      <c r="AB488" s="151"/>
      <c r="AC488" s="151"/>
      <c r="AD488" s="151"/>
      <c r="AE488" s="151"/>
      <c r="AF488" s="151"/>
      <c r="AG488" s="151" t="s">
        <v>192</v>
      </c>
      <c r="AH488" s="151">
        <v>0</v>
      </c>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row>
    <row r="489" spans="1:60" outlineLevel="1" x14ac:dyDescent="0.25">
      <c r="A489" s="177">
        <v>55</v>
      </c>
      <c r="B489" s="178" t="s">
        <v>674</v>
      </c>
      <c r="C489" s="187" t="s">
        <v>675</v>
      </c>
      <c r="D489" s="179" t="s">
        <v>276</v>
      </c>
      <c r="E489" s="180">
        <v>3.5367199999999999</v>
      </c>
      <c r="F489" s="181">
        <v>2166</v>
      </c>
      <c r="G489" s="182">
        <f>ROUND(E489*F489,2)</f>
        <v>7660.54</v>
      </c>
      <c r="H489" s="181"/>
      <c r="I489" s="182">
        <f>ROUND(E489*H489,2)</f>
        <v>0</v>
      </c>
      <c r="J489" s="181"/>
      <c r="K489" s="182">
        <f>ROUND(E489*J489,2)</f>
        <v>0</v>
      </c>
      <c r="L489" s="182">
        <v>21</v>
      </c>
      <c r="M489" s="182">
        <f>G489*(1+L489/100)</f>
        <v>9269.2533999999996</v>
      </c>
      <c r="N489" s="182">
        <v>3.1099999999999999E-3</v>
      </c>
      <c r="O489" s="182">
        <f>ROUND(E489*N489,2)</f>
        <v>0.01</v>
      </c>
      <c r="P489" s="182">
        <v>0</v>
      </c>
      <c r="Q489" s="182">
        <f>ROUND(E489*P489,2)</f>
        <v>0</v>
      </c>
      <c r="R489" s="182" t="s">
        <v>598</v>
      </c>
      <c r="S489" s="182" t="s">
        <v>185</v>
      </c>
      <c r="T489" s="183" t="s">
        <v>185</v>
      </c>
      <c r="U489" s="160">
        <v>0</v>
      </c>
      <c r="V489" s="160">
        <f>ROUND(E489*U489,2)</f>
        <v>0</v>
      </c>
      <c r="W489" s="160"/>
      <c r="X489" s="160" t="s">
        <v>239</v>
      </c>
      <c r="Y489" s="151"/>
      <c r="Z489" s="151"/>
      <c r="AA489" s="151"/>
      <c r="AB489" s="151"/>
      <c r="AC489" s="151"/>
      <c r="AD489" s="151"/>
      <c r="AE489" s="151"/>
      <c r="AF489" s="151"/>
      <c r="AG489" s="151" t="s">
        <v>240</v>
      </c>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row>
    <row r="490" spans="1:60" outlineLevel="1" x14ac:dyDescent="0.25">
      <c r="A490" s="158"/>
      <c r="B490" s="159"/>
      <c r="C490" s="188" t="s">
        <v>1501</v>
      </c>
      <c r="D490" s="164"/>
      <c r="E490" s="165"/>
      <c r="F490" s="160"/>
      <c r="G490" s="160"/>
      <c r="H490" s="160"/>
      <c r="I490" s="160"/>
      <c r="J490" s="160"/>
      <c r="K490" s="160"/>
      <c r="L490" s="160"/>
      <c r="M490" s="160"/>
      <c r="N490" s="160"/>
      <c r="O490" s="160"/>
      <c r="P490" s="160"/>
      <c r="Q490" s="160"/>
      <c r="R490" s="160"/>
      <c r="S490" s="160"/>
      <c r="T490" s="160"/>
      <c r="U490" s="160"/>
      <c r="V490" s="160"/>
      <c r="W490" s="160"/>
      <c r="X490" s="160"/>
      <c r="Y490" s="151"/>
      <c r="Z490" s="151"/>
      <c r="AA490" s="151"/>
      <c r="AB490" s="151"/>
      <c r="AC490" s="151"/>
      <c r="AD490" s="151"/>
      <c r="AE490" s="151"/>
      <c r="AF490" s="151"/>
      <c r="AG490" s="151" t="s">
        <v>192</v>
      </c>
      <c r="AH490" s="151">
        <v>0</v>
      </c>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row>
    <row r="491" spans="1:60" ht="20.399999999999999" outlineLevel="1" x14ac:dyDescent="0.25">
      <c r="A491" s="158"/>
      <c r="B491" s="159"/>
      <c r="C491" s="188" t="s">
        <v>1696</v>
      </c>
      <c r="D491" s="164"/>
      <c r="E491" s="165">
        <v>6.7320000000000005E-2</v>
      </c>
      <c r="F491" s="160"/>
      <c r="G491" s="160"/>
      <c r="H491" s="160"/>
      <c r="I491" s="160"/>
      <c r="J491" s="160"/>
      <c r="K491" s="160"/>
      <c r="L491" s="160"/>
      <c r="M491" s="160"/>
      <c r="N491" s="160"/>
      <c r="O491" s="160"/>
      <c r="P491" s="160"/>
      <c r="Q491" s="160"/>
      <c r="R491" s="160"/>
      <c r="S491" s="160"/>
      <c r="T491" s="160"/>
      <c r="U491" s="160"/>
      <c r="V491" s="160"/>
      <c r="W491" s="160"/>
      <c r="X491" s="160"/>
      <c r="Y491" s="151"/>
      <c r="Z491" s="151"/>
      <c r="AA491" s="151"/>
      <c r="AB491" s="151"/>
      <c r="AC491" s="151"/>
      <c r="AD491" s="151"/>
      <c r="AE491" s="151"/>
      <c r="AF491" s="151"/>
      <c r="AG491" s="151" t="s">
        <v>192</v>
      </c>
      <c r="AH491" s="151">
        <v>0</v>
      </c>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row>
    <row r="492" spans="1:60" outlineLevel="1" x14ac:dyDescent="0.25">
      <c r="A492" s="158"/>
      <c r="B492" s="159"/>
      <c r="C492" s="188" t="s">
        <v>1193</v>
      </c>
      <c r="D492" s="164"/>
      <c r="E492" s="165"/>
      <c r="F492" s="160"/>
      <c r="G492" s="160"/>
      <c r="H492" s="160"/>
      <c r="I492" s="160"/>
      <c r="J492" s="160"/>
      <c r="K492" s="160"/>
      <c r="L492" s="160"/>
      <c r="M492" s="160"/>
      <c r="N492" s="160"/>
      <c r="O492" s="160"/>
      <c r="P492" s="160"/>
      <c r="Q492" s="160"/>
      <c r="R492" s="160"/>
      <c r="S492" s="160"/>
      <c r="T492" s="160"/>
      <c r="U492" s="160"/>
      <c r="V492" s="160"/>
      <c r="W492" s="160"/>
      <c r="X492" s="160"/>
      <c r="Y492" s="151"/>
      <c r="Z492" s="151"/>
      <c r="AA492" s="151"/>
      <c r="AB492" s="151"/>
      <c r="AC492" s="151"/>
      <c r="AD492" s="151"/>
      <c r="AE492" s="151"/>
      <c r="AF492" s="151"/>
      <c r="AG492" s="151" t="s">
        <v>192</v>
      </c>
      <c r="AH492" s="151">
        <v>0</v>
      </c>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row>
    <row r="493" spans="1:60" outlineLevel="1" x14ac:dyDescent="0.25">
      <c r="A493" s="158"/>
      <c r="B493" s="159"/>
      <c r="C493" s="195" t="s">
        <v>400</v>
      </c>
      <c r="D493" s="193"/>
      <c r="E493" s="194">
        <v>6.7320000000000005E-2</v>
      </c>
      <c r="F493" s="160"/>
      <c r="G493" s="160"/>
      <c r="H493" s="160"/>
      <c r="I493" s="160"/>
      <c r="J493" s="160"/>
      <c r="K493" s="160"/>
      <c r="L493" s="160"/>
      <c r="M493" s="160"/>
      <c r="N493" s="160"/>
      <c r="O493" s="160"/>
      <c r="P493" s="160"/>
      <c r="Q493" s="160"/>
      <c r="R493" s="160"/>
      <c r="S493" s="160"/>
      <c r="T493" s="160"/>
      <c r="U493" s="160"/>
      <c r="V493" s="160"/>
      <c r="W493" s="160"/>
      <c r="X493" s="160"/>
      <c r="Y493" s="151"/>
      <c r="Z493" s="151"/>
      <c r="AA493" s="151"/>
      <c r="AB493" s="151"/>
      <c r="AC493" s="151"/>
      <c r="AD493" s="151"/>
      <c r="AE493" s="151"/>
      <c r="AF493" s="151"/>
      <c r="AG493" s="151" t="s">
        <v>192</v>
      </c>
      <c r="AH493" s="151">
        <v>1</v>
      </c>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row>
    <row r="494" spans="1:60" outlineLevel="1" x14ac:dyDescent="0.25">
      <c r="A494" s="158"/>
      <c r="B494" s="159"/>
      <c r="C494" s="188" t="s">
        <v>1194</v>
      </c>
      <c r="D494" s="164"/>
      <c r="E494" s="165"/>
      <c r="F494" s="160"/>
      <c r="G494" s="160"/>
      <c r="H494" s="160"/>
      <c r="I494" s="160"/>
      <c r="J494" s="160"/>
      <c r="K494" s="160"/>
      <c r="L494" s="160"/>
      <c r="M494" s="160"/>
      <c r="N494" s="160"/>
      <c r="O494" s="160"/>
      <c r="P494" s="160"/>
      <c r="Q494" s="160"/>
      <c r="R494" s="160"/>
      <c r="S494" s="160"/>
      <c r="T494" s="160"/>
      <c r="U494" s="160"/>
      <c r="V494" s="160"/>
      <c r="W494" s="160"/>
      <c r="X494" s="160"/>
      <c r="Y494" s="151"/>
      <c r="Z494" s="151"/>
      <c r="AA494" s="151"/>
      <c r="AB494" s="151"/>
      <c r="AC494" s="151"/>
      <c r="AD494" s="151"/>
      <c r="AE494" s="151"/>
      <c r="AF494" s="151"/>
      <c r="AG494" s="151" t="s">
        <v>192</v>
      </c>
      <c r="AH494" s="151">
        <v>0</v>
      </c>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row>
    <row r="495" spans="1:60" outlineLevel="1" x14ac:dyDescent="0.25">
      <c r="A495" s="158"/>
      <c r="B495" s="159"/>
      <c r="C495" s="188" t="s">
        <v>1697</v>
      </c>
      <c r="D495" s="164"/>
      <c r="E495" s="165">
        <v>0.25661</v>
      </c>
      <c r="F495" s="160"/>
      <c r="G495" s="160"/>
      <c r="H495" s="160"/>
      <c r="I495" s="160"/>
      <c r="J495" s="160"/>
      <c r="K495" s="160"/>
      <c r="L495" s="160"/>
      <c r="M495" s="160"/>
      <c r="N495" s="160"/>
      <c r="O495" s="160"/>
      <c r="P495" s="160"/>
      <c r="Q495" s="160"/>
      <c r="R495" s="160"/>
      <c r="S495" s="160"/>
      <c r="T495" s="160"/>
      <c r="U495" s="160"/>
      <c r="V495" s="160"/>
      <c r="W495" s="160"/>
      <c r="X495" s="160"/>
      <c r="Y495" s="151"/>
      <c r="Z495" s="151"/>
      <c r="AA495" s="151"/>
      <c r="AB495" s="151"/>
      <c r="AC495" s="151"/>
      <c r="AD495" s="151"/>
      <c r="AE495" s="151"/>
      <c r="AF495" s="151"/>
      <c r="AG495" s="151" t="s">
        <v>192</v>
      </c>
      <c r="AH495" s="151">
        <v>0</v>
      </c>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row>
    <row r="496" spans="1:60" outlineLevel="1" x14ac:dyDescent="0.25">
      <c r="A496" s="158"/>
      <c r="B496" s="159"/>
      <c r="C496" s="188" t="s">
        <v>1698</v>
      </c>
      <c r="D496" s="164"/>
      <c r="E496" s="165">
        <v>0.52825999999999995</v>
      </c>
      <c r="F496" s="160"/>
      <c r="G496" s="160"/>
      <c r="H496" s="160"/>
      <c r="I496" s="160"/>
      <c r="J496" s="160"/>
      <c r="K496" s="160"/>
      <c r="L496" s="160"/>
      <c r="M496" s="160"/>
      <c r="N496" s="160"/>
      <c r="O496" s="160"/>
      <c r="P496" s="160"/>
      <c r="Q496" s="160"/>
      <c r="R496" s="160"/>
      <c r="S496" s="160"/>
      <c r="T496" s="160"/>
      <c r="U496" s="160"/>
      <c r="V496" s="160"/>
      <c r="W496" s="160"/>
      <c r="X496" s="160"/>
      <c r="Y496" s="151"/>
      <c r="Z496" s="151"/>
      <c r="AA496" s="151"/>
      <c r="AB496" s="151"/>
      <c r="AC496" s="151"/>
      <c r="AD496" s="151"/>
      <c r="AE496" s="151"/>
      <c r="AF496" s="151"/>
      <c r="AG496" s="151" t="s">
        <v>192</v>
      </c>
      <c r="AH496" s="151">
        <v>0</v>
      </c>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row>
    <row r="497" spans="1:60" outlineLevel="1" x14ac:dyDescent="0.25">
      <c r="A497" s="158"/>
      <c r="B497" s="159"/>
      <c r="C497" s="188" t="s">
        <v>1699</v>
      </c>
      <c r="D497" s="164"/>
      <c r="E497" s="165">
        <v>0.53617999999999999</v>
      </c>
      <c r="F497" s="160"/>
      <c r="G497" s="160"/>
      <c r="H497" s="160"/>
      <c r="I497" s="160"/>
      <c r="J497" s="160"/>
      <c r="K497" s="160"/>
      <c r="L497" s="160"/>
      <c r="M497" s="160"/>
      <c r="N497" s="160"/>
      <c r="O497" s="160"/>
      <c r="P497" s="160"/>
      <c r="Q497" s="160"/>
      <c r="R497" s="160"/>
      <c r="S497" s="160"/>
      <c r="T497" s="160"/>
      <c r="U497" s="160"/>
      <c r="V497" s="160"/>
      <c r="W497" s="160"/>
      <c r="X497" s="160"/>
      <c r="Y497" s="151"/>
      <c r="Z497" s="151"/>
      <c r="AA497" s="151"/>
      <c r="AB497" s="151"/>
      <c r="AC497" s="151"/>
      <c r="AD497" s="151"/>
      <c r="AE497" s="151"/>
      <c r="AF497" s="151"/>
      <c r="AG497" s="151" t="s">
        <v>192</v>
      </c>
      <c r="AH497" s="151">
        <v>0</v>
      </c>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row>
    <row r="498" spans="1:60" outlineLevel="1" x14ac:dyDescent="0.25">
      <c r="A498" s="158"/>
      <c r="B498" s="159"/>
      <c r="C498" s="195" t="s">
        <v>400</v>
      </c>
      <c r="D498" s="193"/>
      <c r="E498" s="194">
        <v>1.3210599999999999</v>
      </c>
      <c r="F498" s="160"/>
      <c r="G498" s="160"/>
      <c r="H498" s="160"/>
      <c r="I498" s="160"/>
      <c r="J498" s="160"/>
      <c r="K498" s="160"/>
      <c r="L498" s="160"/>
      <c r="M498" s="160"/>
      <c r="N498" s="160"/>
      <c r="O498" s="160"/>
      <c r="P498" s="160"/>
      <c r="Q498" s="160"/>
      <c r="R498" s="160"/>
      <c r="S498" s="160"/>
      <c r="T498" s="160"/>
      <c r="U498" s="160"/>
      <c r="V498" s="160"/>
      <c r="W498" s="160"/>
      <c r="X498" s="160"/>
      <c r="Y498" s="151"/>
      <c r="Z498" s="151"/>
      <c r="AA498" s="151"/>
      <c r="AB498" s="151"/>
      <c r="AC498" s="151"/>
      <c r="AD498" s="151"/>
      <c r="AE498" s="151"/>
      <c r="AF498" s="151"/>
      <c r="AG498" s="151" t="s">
        <v>192</v>
      </c>
      <c r="AH498" s="151">
        <v>1</v>
      </c>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row>
    <row r="499" spans="1:60" outlineLevel="1" x14ac:dyDescent="0.25">
      <c r="A499" s="158"/>
      <c r="B499" s="159"/>
      <c r="C499" s="188" t="s">
        <v>1700</v>
      </c>
      <c r="D499" s="164"/>
      <c r="E499" s="165">
        <v>0.45640999999999998</v>
      </c>
      <c r="F499" s="160"/>
      <c r="G499" s="160"/>
      <c r="H499" s="160"/>
      <c r="I499" s="160"/>
      <c r="J499" s="160"/>
      <c r="K499" s="160"/>
      <c r="L499" s="160"/>
      <c r="M499" s="160"/>
      <c r="N499" s="160"/>
      <c r="O499" s="160"/>
      <c r="P499" s="160"/>
      <c r="Q499" s="160"/>
      <c r="R499" s="160"/>
      <c r="S499" s="160"/>
      <c r="T499" s="160"/>
      <c r="U499" s="160"/>
      <c r="V499" s="160"/>
      <c r="W499" s="160"/>
      <c r="X499" s="160"/>
      <c r="Y499" s="151"/>
      <c r="Z499" s="151"/>
      <c r="AA499" s="151"/>
      <c r="AB499" s="151"/>
      <c r="AC499" s="151"/>
      <c r="AD499" s="151"/>
      <c r="AE499" s="151"/>
      <c r="AF499" s="151"/>
      <c r="AG499" s="151" t="s">
        <v>192</v>
      </c>
      <c r="AH499" s="151">
        <v>0</v>
      </c>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row>
    <row r="500" spans="1:60" outlineLevel="1" x14ac:dyDescent="0.25">
      <c r="A500" s="158"/>
      <c r="B500" s="159"/>
      <c r="C500" s="188" t="s">
        <v>1701</v>
      </c>
      <c r="D500" s="164"/>
      <c r="E500" s="165">
        <v>0.45640999999999998</v>
      </c>
      <c r="F500" s="160"/>
      <c r="G500" s="160"/>
      <c r="H500" s="160"/>
      <c r="I500" s="160"/>
      <c r="J500" s="160"/>
      <c r="K500" s="160"/>
      <c r="L500" s="160"/>
      <c r="M500" s="160"/>
      <c r="N500" s="160"/>
      <c r="O500" s="160"/>
      <c r="P500" s="160"/>
      <c r="Q500" s="160"/>
      <c r="R500" s="160"/>
      <c r="S500" s="160"/>
      <c r="T500" s="160"/>
      <c r="U500" s="160"/>
      <c r="V500" s="160"/>
      <c r="W500" s="160"/>
      <c r="X500" s="160"/>
      <c r="Y500" s="151"/>
      <c r="Z500" s="151"/>
      <c r="AA500" s="151"/>
      <c r="AB500" s="151"/>
      <c r="AC500" s="151"/>
      <c r="AD500" s="151"/>
      <c r="AE500" s="151"/>
      <c r="AF500" s="151"/>
      <c r="AG500" s="151" t="s">
        <v>192</v>
      </c>
      <c r="AH500" s="151">
        <v>0</v>
      </c>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row>
    <row r="501" spans="1:60" outlineLevel="1" x14ac:dyDescent="0.25">
      <c r="A501" s="158"/>
      <c r="B501" s="159"/>
      <c r="C501" s="188" t="s">
        <v>1702</v>
      </c>
      <c r="D501" s="164"/>
      <c r="E501" s="165">
        <v>0.27600000000000002</v>
      </c>
      <c r="F501" s="160"/>
      <c r="G501" s="160"/>
      <c r="H501" s="160"/>
      <c r="I501" s="160"/>
      <c r="J501" s="160"/>
      <c r="K501" s="160"/>
      <c r="L501" s="160"/>
      <c r="M501" s="160"/>
      <c r="N501" s="160"/>
      <c r="O501" s="160"/>
      <c r="P501" s="160"/>
      <c r="Q501" s="160"/>
      <c r="R501" s="160"/>
      <c r="S501" s="160"/>
      <c r="T501" s="160"/>
      <c r="U501" s="160"/>
      <c r="V501" s="160"/>
      <c r="W501" s="160"/>
      <c r="X501" s="160"/>
      <c r="Y501" s="151"/>
      <c r="Z501" s="151"/>
      <c r="AA501" s="151"/>
      <c r="AB501" s="151"/>
      <c r="AC501" s="151"/>
      <c r="AD501" s="151"/>
      <c r="AE501" s="151"/>
      <c r="AF501" s="151"/>
      <c r="AG501" s="151" t="s">
        <v>192</v>
      </c>
      <c r="AH501" s="151">
        <v>0</v>
      </c>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row>
    <row r="502" spans="1:60" outlineLevel="1" x14ac:dyDescent="0.25">
      <c r="A502" s="158"/>
      <c r="B502" s="159"/>
      <c r="C502" s="188" t="s">
        <v>1703</v>
      </c>
      <c r="D502" s="164"/>
      <c r="E502" s="165">
        <v>0.45640999999999998</v>
      </c>
      <c r="F502" s="160"/>
      <c r="G502" s="160"/>
      <c r="H502" s="160"/>
      <c r="I502" s="160"/>
      <c r="J502" s="160"/>
      <c r="K502" s="160"/>
      <c r="L502" s="160"/>
      <c r="M502" s="160"/>
      <c r="N502" s="160"/>
      <c r="O502" s="160"/>
      <c r="P502" s="160"/>
      <c r="Q502" s="160"/>
      <c r="R502" s="160"/>
      <c r="S502" s="160"/>
      <c r="T502" s="160"/>
      <c r="U502" s="160"/>
      <c r="V502" s="160"/>
      <c r="W502" s="160"/>
      <c r="X502" s="160"/>
      <c r="Y502" s="151"/>
      <c r="Z502" s="151"/>
      <c r="AA502" s="151"/>
      <c r="AB502" s="151"/>
      <c r="AC502" s="151"/>
      <c r="AD502" s="151"/>
      <c r="AE502" s="151"/>
      <c r="AF502" s="151"/>
      <c r="AG502" s="151" t="s">
        <v>192</v>
      </c>
      <c r="AH502" s="151">
        <v>0</v>
      </c>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row>
    <row r="503" spans="1:60" outlineLevel="1" x14ac:dyDescent="0.25">
      <c r="A503" s="158"/>
      <c r="B503" s="159"/>
      <c r="C503" s="188" t="s">
        <v>1704</v>
      </c>
      <c r="D503" s="164"/>
      <c r="E503" s="165">
        <v>0.50312999999999997</v>
      </c>
      <c r="F503" s="160"/>
      <c r="G503" s="160"/>
      <c r="H503" s="160"/>
      <c r="I503" s="160"/>
      <c r="J503" s="160"/>
      <c r="K503" s="160"/>
      <c r="L503" s="160"/>
      <c r="M503" s="160"/>
      <c r="N503" s="160"/>
      <c r="O503" s="160"/>
      <c r="P503" s="160"/>
      <c r="Q503" s="160"/>
      <c r="R503" s="160"/>
      <c r="S503" s="160"/>
      <c r="T503" s="160"/>
      <c r="U503" s="160"/>
      <c r="V503" s="160"/>
      <c r="W503" s="160"/>
      <c r="X503" s="160"/>
      <c r="Y503" s="151"/>
      <c r="Z503" s="151"/>
      <c r="AA503" s="151"/>
      <c r="AB503" s="151"/>
      <c r="AC503" s="151"/>
      <c r="AD503" s="151"/>
      <c r="AE503" s="151"/>
      <c r="AF503" s="151"/>
      <c r="AG503" s="151" t="s">
        <v>192</v>
      </c>
      <c r="AH503" s="151">
        <v>0</v>
      </c>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row>
    <row r="504" spans="1:60" outlineLevel="1" x14ac:dyDescent="0.25">
      <c r="A504" s="158"/>
      <c r="B504" s="159"/>
      <c r="C504" s="195" t="s">
        <v>400</v>
      </c>
      <c r="D504" s="193"/>
      <c r="E504" s="194">
        <v>2.1483400000000001</v>
      </c>
      <c r="F504" s="160"/>
      <c r="G504" s="160"/>
      <c r="H504" s="160"/>
      <c r="I504" s="160"/>
      <c r="J504" s="160"/>
      <c r="K504" s="160"/>
      <c r="L504" s="160"/>
      <c r="M504" s="160"/>
      <c r="N504" s="160"/>
      <c r="O504" s="160"/>
      <c r="P504" s="160"/>
      <c r="Q504" s="160"/>
      <c r="R504" s="160"/>
      <c r="S504" s="160"/>
      <c r="T504" s="160"/>
      <c r="U504" s="160"/>
      <c r="V504" s="160"/>
      <c r="W504" s="160"/>
      <c r="X504" s="160"/>
      <c r="Y504" s="151"/>
      <c r="Z504" s="151"/>
      <c r="AA504" s="151"/>
      <c r="AB504" s="151"/>
      <c r="AC504" s="151"/>
      <c r="AD504" s="151"/>
      <c r="AE504" s="151"/>
      <c r="AF504" s="151"/>
      <c r="AG504" s="151" t="s">
        <v>192</v>
      </c>
      <c r="AH504" s="151">
        <v>1</v>
      </c>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row>
    <row r="505" spans="1:60" ht="20.399999999999999" outlineLevel="1" x14ac:dyDescent="0.25">
      <c r="A505" s="177">
        <v>56</v>
      </c>
      <c r="B505" s="178" t="s">
        <v>681</v>
      </c>
      <c r="C505" s="187" t="s">
        <v>682</v>
      </c>
      <c r="D505" s="179" t="s">
        <v>276</v>
      </c>
      <c r="E505" s="180">
        <v>18.584720000000001</v>
      </c>
      <c r="F505" s="181">
        <v>1968</v>
      </c>
      <c r="G505" s="182">
        <f>ROUND(E505*F505,2)</f>
        <v>36574.730000000003</v>
      </c>
      <c r="H505" s="181"/>
      <c r="I505" s="182">
        <f>ROUND(E505*H505,2)</f>
        <v>0</v>
      </c>
      <c r="J505" s="181"/>
      <c r="K505" s="182">
        <f>ROUND(E505*J505,2)</f>
        <v>0</v>
      </c>
      <c r="L505" s="182">
        <v>21</v>
      </c>
      <c r="M505" s="182">
        <f>G505*(1+L505/100)</f>
        <v>44255.423300000002</v>
      </c>
      <c r="N505" s="182">
        <v>1.21E-2</v>
      </c>
      <c r="O505" s="182">
        <f>ROUND(E505*N505,2)</f>
        <v>0.22</v>
      </c>
      <c r="P505" s="182">
        <v>0</v>
      </c>
      <c r="Q505" s="182">
        <f>ROUND(E505*P505,2)</f>
        <v>0</v>
      </c>
      <c r="R505" s="182" t="s">
        <v>598</v>
      </c>
      <c r="S505" s="182" t="s">
        <v>185</v>
      </c>
      <c r="T505" s="183" t="s">
        <v>185</v>
      </c>
      <c r="U505" s="160">
        <v>0</v>
      </c>
      <c r="V505" s="160">
        <f>ROUND(E505*U505,2)</f>
        <v>0</v>
      </c>
      <c r="W505" s="160"/>
      <c r="X505" s="160" t="s">
        <v>239</v>
      </c>
      <c r="Y505" s="151"/>
      <c r="Z505" s="151"/>
      <c r="AA505" s="151"/>
      <c r="AB505" s="151"/>
      <c r="AC505" s="151"/>
      <c r="AD505" s="151"/>
      <c r="AE505" s="151"/>
      <c r="AF505" s="151"/>
      <c r="AG505" s="151" t="s">
        <v>240</v>
      </c>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row>
    <row r="506" spans="1:60" outlineLevel="1" x14ac:dyDescent="0.25">
      <c r="A506" s="158"/>
      <c r="B506" s="159"/>
      <c r="C506" s="188" t="s">
        <v>1501</v>
      </c>
      <c r="D506" s="164"/>
      <c r="E506" s="165"/>
      <c r="F506" s="160"/>
      <c r="G506" s="160"/>
      <c r="H506" s="160"/>
      <c r="I506" s="160"/>
      <c r="J506" s="160"/>
      <c r="K506" s="160"/>
      <c r="L506" s="160"/>
      <c r="M506" s="160"/>
      <c r="N506" s="160"/>
      <c r="O506" s="160"/>
      <c r="P506" s="160"/>
      <c r="Q506" s="160"/>
      <c r="R506" s="160"/>
      <c r="S506" s="160"/>
      <c r="T506" s="160"/>
      <c r="U506" s="160"/>
      <c r="V506" s="160"/>
      <c r="W506" s="160"/>
      <c r="X506" s="160"/>
      <c r="Y506" s="151"/>
      <c r="Z506" s="151"/>
      <c r="AA506" s="151"/>
      <c r="AB506" s="151"/>
      <c r="AC506" s="151"/>
      <c r="AD506" s="151"/>
      <c r="AE506" s="151"/>
      <c r="AF506" s="151"/>
      <c r="AG506" s="151" t="s">
        <v>192</v>
      </c>
      <c r="AH506" s="151">
        <v>0</v>
      </c>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row>
    <row r="507" spans="1:60" outlineLevel="1" x14ac:dyDescent="0.25">
      <c r="A507" s="158"/>
      <c r="B507" s="159"/>
      <c r="C507" s="188" t="s">
        <v>1210</v>
      </c>
      <c r="D507" s="164"/>
      <c r="E507" s="165"/>
      <c r="F507" s="160"/>
      <c r="G507" s="160"/>
      <c r="H507" s="160"/>
      <c r="I507" s="160"/>
      <c r="J507" s="160"/>
      <c r="K507" s="160"/>
      <c r="L507" s="160"/>
      <c r="M507" s="160"/>
      <c r="N507" s="160"/>
      <c r="O507" s="160"/>
      <c r="P507" s="160"/>
      <c r="Q507" s="160"/>
      <c r="R507" s="160"/>
      <c r="S507" s="160"/>
      <c r="T507" s="160"/>
      <c r="U507" s="160"/>
      <c r="V507" s="160"/>
      <c r="W507" s="160"/>
      <c r="X507" s="160"/>
      <c r="Y507" s="151"/>
      <c r="Z507" s="151"/>
      <c r="AA507" s="151"/>
      <c r="AB507" s="151"/>
      <c r="AC507" s="151"/>
      <c r="AD507" s="151"/>
      <c r="AE507" s="151"/>
      <c r="AF507" s="151"/>
      <c r="AG507" s="151" t="s">
        <v>192</v>
      </c>
      <c r="AH507" s="151">
        <v>0</v>
      </c>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row>
    <row r="508" spans="1:60" outlineLevel="1" x14ac:dyDescent="0.25">
      <c r="A508" s="158"/>
      <c r="B508" s="159"/>
      <c r="C508" s="188" t="s">
        <v>1678</v>
      </c>
      <c r="D508" s="164"/>
      <c r="E508" s="165">
        <v>4.2789999999999999</v>
      </c>
      <c r="F508" s="160"/>
      <c r="G508" s="160"/>
      <c r="H508" s="160"/>
      <c r="I508" s="160"/>
      <c r="J508" s="160"/>
      <c r="K508" s="160"/>
      <c r="L508" s="160"/>
      <c r="M508" s="160"/>
      <c r="N508" s="160"/>
      <c r="O508" s="160"/>
      <c r="P508" s="160"/>
      <c r="Q508" s="160"/>
      <c r="R508" s="160"/>
      <c r="S508" s="160"/>
      <c r="T508" s="160"/>
      <c r="U508" s="160"/>
      <c r="V508" s="160"/>
      <c r="W508" s="160"/>
      <c r="X508" s="160"/>
      <c r="Y508" s="151"/>
      <c r="Z508" s="151"/>
      <c r="AA508" s="151"/>
      <c r="AB508" s="151"/>
      <c r="AC508" s="151"/>
      <c r="AD508" s="151"/>
      <c r="AE508" s="151"/>
      <c r="AF508" s="151"/>
      <c r="AG508" s="151" t="s">
        <v>192</v>
      </c>
      <c r="AH508" s="151">
        <v>0</v>
      </c>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row>
    <row r="509" spans="1:60" outlineLevel="1" x14ac:dyDescent="0.25">
      <c r="A509" s="158"/>
      <c r="B509" s="159"/>
      <c r="C509" s="188" t="s">
        <v>1679</v>
      </c>
      <c r="D509" s="164"/>
      <c r="E509" s="165">
        <v>2.5409999999999999</v>
      </c>
      <c r="F509" s="160"/>
      <c r="G509" s="160"/>
      <c r="H509" s="160"/>
      <c r="I509" s="160"/>
      <c r="J509" s="160"/>
      <c r="K509" s="160"/>
      <c r="L509" s="160"/>
      <c r="M509" s="160"/>
      <c r="N509" s="160"/>
      <c r="O509" s="160"/>
      <c r="P509" s="160"/>
      <c r="Q509" s="160"/>
      <c r="R509" s="160"/>
      <c r="S509" s="160"/>
      <c r="T509" s="160"/>
      <c r="U509" s="160"/>
      <c r="V509" s="160"/>
      <c r="W509" s="160"/>
      <c r="X509" s="160"/>
      <c r="Y509" s="151"/>
      <c r="Z509" s="151"/>
      <c r="AA509" s="151"/>
      <c r="AB509" s="151"/>
      <c r="AC509" s="151"/>
      <c r="AD509" s="151"/>
      <c r="AE509" s="151"/>
      <c r="AF509" s="151"/>
      <c r="AG509" s="151" t="s">
        <v>192</v>
      </c>
      <c r="AH509" s="151">
        <v>0</v>
      </c>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row>
    <row r="510" spans="1:60" outlineLevel="1" x14ac:dyDescent="0.25">
      <c r="A510" s="158"/>
      <c r="B510" s="159"/>
      <c r="C510" s="188" t="s">
        <v>1680</v>
      </c>
      <c r="D510" s="164"/>
      <c r="E510" s="165">
        <v>2.1560000000000001</v>
      </c>
      <c r="F510" s="160"/>
      <c r="G510" s="160"/>
      <c r="H510" s="160"/>
      <c r="I510" s="160"/>
      <c r="J510" s="160"/>
      <c r="K510" s="160"/>
      <c r="L510" s="160"/>
      <c r="M510" s="160"/>
      <c r="N510" s="160"/>
      <c r="O510" s="160"/>
      <c r="P510" s="160"/>
      <c r="Q510" s="160"/>
      <c r="R510" s="160"/>
      <c r="S510" s="160"/>
      <c r="T510" s="160"/>
      <c r="U510" s="160"/>
      <c r="V510" s="160"/>
      <c r="W510" s="160"/>
      <c r="X510" s="160"/>
      <c r="Y510" s="151"/>
      <c r="Z510" s="151"/>
      <c r="AA510" s="151"/>
      <c r="AB510" s="151"/>
      <c r="AC510" s="151"/>
      <c r="AD510" s="151"/>
      <c r="AE510" s="151"/>
      <c r="AF510" s="151"/>
      <c r="AG510" s="151" t="s">
        <v>192</v>
      </c>
      <c r="AH510" s="151">
        <v>0</v>
      </c>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row>
    <row r="511" spans="1:60" ht="20.399999999999999" outlineLevel="1" x14ac:dyDescent="0.25">
      <c r="A511" s="158"/>
      <c r="B511" s="159"/>
      <c r="C511" s="188" t="s">
        <v>1681</v>
      </c>
      <c r="D511" s="164"/>
      <c r="E511" s="165">
        <v>4.2404999999999999</v>
      </c>
      <c r="F511" s="160"/>
      <c r="G511" s="160"/>
      <c r="H511" s="160"/>
      <c r="I511" s="160"/>
      <c r="J511" s="160"/>
      <c r="K511" s="160"/>
      <c r="L511" s="160"/>
      <c r="M511" s="160"/>
      <c r="N511" s="160"/>
      <c r="O511" s="160"/>
      <c r="P511" s="160"/>
      <c r="Q511" s="160"/>
      <c r="R511" s="160"/>
      <c r="S511" s="160"/>
      <c r="T511" s="160"/>
      <c r="U511" s="160"/>
      <c r="V511" s="160"/>
      <c r="W511" s="160"/>
      <c r="X511" s="160"/>
      <c r="Y511" s="151"/>
      <c r="Z511" s="151"/>
      <c r="AA511" s="151"/>
      <c r="AB511" s="151"/>
      <c r="AC511" s="151"/>
      <c r="AD511" s="151"/>
      <c r="AE511" s="151"/>
      <c r="AF511" s="151"/>
      <c r="AG511" s="151" t="s">
        <v>192</v>
      </c>
      <c r="AH511" s="151">
        <v>0</v>
      </c>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row>
    <row r="512" spans="1:60" outlineLevel="1" x14ac:dyDescent="0.25">
      <c r="A512" s="158"/>
      <c r="B512" s="159"/>
      <c r="C512" s="195" t="s">
        <v>400</v>
      </c>
      <c r="D512" s="193"/>
      <c r="E512" s="194">
        <v>13.2165</v>
      </c>
      <c r="F512" s="160"/>
      <c r="G512" s="160"/>
      <c r="H512" s="160"/>
      <c r="I512" s="160"/>
      <c r="J512" s="160"/>
      <c r="K512" s="160"/>
      <c r="L512" s="160"/>
      <c r="M512" s="160"/>
      <c r="N512" s="160"/>
      <c r="O512" s="160"/>
      <c r="P512" s="160"/>
      <c r="Q512" s="160"/>
      <c r="R512" s="160"/>
      <c r="S512" s="160"/>
      <c r="T512" s="160"/>
      <c r="U512" s="160"/>
      <c r="V512" s="160"/>
      <c r="W512" s="160"/>
      <c r="X512" s="160"/>
      <c r="Y512" s="151"/>
      <c r="Z512" s="151"/>
      <c r="AA512" s="151"/>
      <c r="AB512" s="151"/>
      <c r="AC512" s="151"/>
      <c r="AD512" s="151"/>
      <c r="AE512" s="151"/>
      <c r="AF512" s="151"/>
      <c r="AG512" s="151" t="s">
        <v>192</v>
      </c>
      <c r="AH512" s="151">
        <v>1</v>
      </c>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row>
    <row r="513" spans="1:60" outlineLevel="1" x14ac:dyDescent="0.25">
      <c r="A513" s="158"/>
      <c r="B513" s="159"/>
      <c r="C513" s="188" t="s">
        <v>1682</v>
      </c>
      <c r="D513" s="164"/>
      <c r="E513" s="165"/>
      <c r="F513" s="160"/>
      <c r="G513" s="160"/>
      <c r="H513" s="160"/>
      <c r="I513" s="160"/>
      <c r="J513" s="160"/>
      <c r="K513" s="160"/>
      <c r="L513" s="160"/>
      <c r="M513" s="160"/>
      <c r="N513" s="160"/>
      <c r="O513" s="160"/>
      <c r="P513" s="160"/>
      <c r="Q513" s="160"/>
      <c r="R513" s="160"/>
      <c r="S513" s="160"/>
      <c r="T513" s="160"/>
      <c r="U513" s="160"/>
      <c r="V513" s="160"/>
      <c r="W513" s="160"/>
      <c r="X513" s="160"/>
      <c r="Y513" s="151"/>
      <c r="Z513" s="151"/>
      <c r="AA513" s="151"/>
      <c r="AB513" s="151"/>
      <c r="AC513" s="151"/>
      <c r="AD513" s="151"/>
      <c r="AE513" s="151"/>
      <c r="AF513" s="151"/>
      <c r="AG513" s="151" t="s">
        <v>192</v>
      </c>
      <c r="AH513" s="151">
        <v>0</v>
      </c>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row>
    <row r="514" spans="1:60" outlineLevel="1" x14ac:dyDescent="0.25">
      <c r="A514" s="158"/>
      <c r="B514" s="159"/>
      <c r="C514" s="188" t="s">
        <v>1683</v>
      </c>
      <c r="D514" s="164"/>
      <c r="E514" s="165">
        <v>0.90200000000000002</v>
      </c>
      <c r="F514" s="160"/>
      <c r="G514" s="160"/>
      <c r="H514" s="160"/>
      <c r="I514" s="160"/>
      <c r="J514" s="160"/>
      <c r="K514" s="160"/>
      <c r="L514" s="160"/>
      <c r="M514" s="160"/>
      <c r="N514" s="160"/>
      <c r="O514" s="160"/>
      <c r="P514" s="160"/>
      <c r="Q514" s="160"/>
      <c r="R514" s="160"/>
      <c r="S514" s="160"/>
      <c r="T514" s="160"/>
      <c r="U514" s="160"/>
      <c r="V514" s="160"/>
      <c r="W514" s="160"/>
      <c r="X514" s="160"/>
      <c r="Y514" s="151"/>
      <c r="Z514" s="151"/>
      <c r="AA514" s="151"/>
      <c r="AB514" s="151"/>
      <c r="AC514" s="151"/>
      <c r="AD514" s="151"/>
      <c r="AE514" s="151"/>
      <c r="AF514" s="151"/>
      <c r="AG514" s="151" t="s">
        <v>192</v>
      </c>
      <c r="AH514" s="151">
        <v>0</v>
      </c>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row>
    <row r="515" spans="1:60" outlineLevel="1" x14ac:dyDescent="0.25">
      <c r="A515" s="158"/>
      <c r="B515" s="159"/>
      <c r="C515" s="188" t="s">
        <v>1684</v>
      </c>
      <c r="D515" s="164"/>
      <c r="E515" s="165">
        <v>0.495</v>
      </c>
      <c r="F515" s="160"/>
      <c r="G515" s="160"/>
      <c r="H515" s="160"/>
      <c r="I515" s="160"/>
      <c r="J515" s="160"/>
      <c r="K515" s="160"/>
      <c r="L515" s="160"/>
      <c r="M515" s="160"/>
      <c r="N515" s="160"/>
      <c r="O515" s="160"/>
      <c r="P515" s="160"/>
      <c r="Q515" s="160"/>
      <c r="R515" s="160"/>
      <c r="S515" s="160"/>
      <c r="T515" s="160"/>
      <c r="U515" s="160"/>
      <c r="V515" s="160"/>
      <c r="W515" s="160"/>
      <c r="X515" s="160"/>
      <c r="Y515" s="151"/>
      <c r="Z515" s="151"/>
      <c r="AA515" s="151"/>
      <c r="AB515" s="151"/>
      <c r="AC515" s="151"/>
      <c r="AD515" s="151"/>
      <c r="AE515" s="151"/>
      <c r="AF515" s="151"/>
      <c r="AG515" s="151" t="s">
        <v>192</v>
      </c>
      <c r="AH515" s="151">
        <v>0</v>
      </c>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row>
    <row r="516" spans="1:60" outlineLevel="1" x14ac:dyDescent="0.25">
      <c r="A516" s="158"/>
      <c r="B516" s="159"/>
      <c r="C516" s="188" t="s">
        <v>1685</v>
      </c>
      <c r="D516" s="164"/>
      <c r="E516" s="165">
        <v>0.26950000000000002</v>
      </c>
      <c r="F516" s="160"/>
      <c r="G516" s="160"/>
      <c r="H516" s="160"/>
      <c r="I516" s="160"/>
      <c r="J516" s="160"/>
      <c r="K516" s="160"/>
      <c r="L516" s="160"/>
      <c r="M516" s="160"/>
      <c r="N516" s="160"/>
      <c r="O516" s="160"/>
      <c r="P516" s="160"/>
      <c r="Q516" s="160"/>
      <c r="R516" s="160"/>
      <c r="S516" s="160"/>
      <c r="T516" s="160"/>
      <c r="U516" s="160"/>
      <c r="V516" s="160"/>
      <c r="W516" s="160"/>
      <c r="X516" s="160"/>
      <c r="Y516" s="151"/>
      <c r="Z516" s="151"/>
      <c r="AA516" s="151"/>
      <c r="AB516" s="151"/>
      <c r="AC516" s="151"/>
      <c r="AD516" s="151"/>
      <c r="AE516" s="151"/>
      <c r="AF516" s="151"/>
      <c r="AG516" s="151" t="s">
        <v>192</v>
      </c>
      <c r="AH516" s="151">
        <v>0</v>
      </c>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row>
    <row r="517" spans="1:60" outlineLevel="1" x14ac:dyDescent="0.25">
      <c r="A517" s="158"/>
      <c r="B517" s="159"/>
      <c r="C517" s="188" t="s">
        <v>1686</v>
      </c>
      <c r="D517" s="164"/>
      <c r="E517" s="165">
        <v>0.16500000000000001</v>
      </c>
      <c r="F517" s="160"/>
      <c r="G517" s="160"/>
      <c r="H517" s="160"/>
      <c r="I517" s="160"/>
      <c r="J517" s="160"/>
      <c r="K517" s="160"/>
      <c r="L517" s="160"/>
      <c r="M517" s="160"/>
      <c r="N517" s="160"/>
      <c r="O517" s="160"/>
      <c r="P517" s="160"/>
      <c r="Q517" s="160"/>
      <c r="R517" s="160"/>
      <c r="S517" s="160"/>
      <c r="T517" s="160"/>
      <c r="U517" s="160"/>
      <c r="V517" s="160"/>
      <c r="W517" s="160"/>
      <c r="X517" s="160"/>
      <c r="Y517" s="151"/>
      <c r="Z517" s="151"/>
      <c r="AA517" s="151"/>
      <c r="AB517" s="151"/>
      <c r="AC517" s="151"/>
      <c r="AD517" s="151"/>
      <c r="AE517" s="151"/>
      <c r="AF517" s="151"/>
      <c r="AG517" s="151" t="s">
        <v>192</v>
      </c>
      <c r="AH517" s="151">
        <v>0</v>
      </c>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row>
    <row r="518" spans="1:60" outlineLevel="1" x14ac:dyDescent="0.25">
      <c r="A518" s="158"/>
      <c r="B518" s="159"/>
      <c r="C518" s="195" t="s">
        <v>400</v>
      </c>
      <c r="D518" s="193"/>
      <c r="E518" s="194">
        <v>1.8314999999999999</v>
      </c>
      <c r="F518" s="160"/>
      <c r="G518" s="160"/>
      <c r="H518" s="160"/>
      <c r="I518" s="160"/>
      <c r="J518" s="160"/>
      <c r="K518" s="160"/>
      <c r="L518" s="160"/>
      <c r="M518" s="160"/>
      <c r="N518" s="160"/>
      <c r="O518" s="160"/>
      <c r="P518" s="160"/>
      <c r="Q518" s="160"/>
      <c r="R518" s="160"/>
      <c r="S518" s="160"/>
      <c r="T518" s="160"/>
      <c r="U518" s="160"/>
      <c r="V518" s="160"/>
      <c r="W518" s="160"/>
      <c r="X518" s="160"/>
      <c r="Y518" s="151"/>
      <c r="Z518" s="151"/>
      <c r="AA518" s="151"/>
      <c r="AB518" s="151"/>
      <c r="AC518" s="151"/>
      <c r="AD518" s="151"/>
      <c r="AE518" s="151"/>
      <c r="AF518" s="151"/>
      <c r="AG518" s="151" t="s">
        <v>192</v>
      </c>
      <c r="AH518" s="151">
        <v>1</v>
      </c>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row>
    <row r="519" spans="1:60" outlineLevel="1" x14ac:dyDescent="0.25">
      <c r="A519" s="158"/>
      <c r="B519" s="159"/>
      <c r="C519" s="188" t="s">
        <v>1501</v>
      </c>
      <c r="D519" s="164"/>
      <c r="E519" s="165"/>
      <c r="F519" s="160"/>
      <c r="G519" s="160"/>
      <c r="H519" s="160"/>
      <c r="I519" s="160"/>
      <c r="J519" s="160"/>
      <c r="K519" s="160"/>
      <c r="L519" s="160"/>
      <c r="M519" s="160"/>
      <c r="N519" s="160"/>
      <c r="O519" s="160"/>
      <c r="P519" s="160"/>
      <c r="Q519" s="160"/>
      <c r="R519" s="160"/>
      <c r="S519" s="160"/>
      <c r="T519" s="160"/>
      <c r="U519" s="160"/>
      <c r="V519" s="160"/>
      <c r="W519" s="160"/>
      <c r="X519" s="160"/>
      <c r="Y519" s="151"/>
      <c r="Z519" s="151"/>
      <c r="AA519" s="151"/>
      <c r="AB519" s="151"/>
      <c r="AC519" s="151"/>
      <c r="AD519" s="151"/>
      <c r="AE519" s="151"/>
      <c r="AF519" s="151"/>
      <c r="AG519" s="151" t="s">
        <v>192</v>
      </c>
      <c r="AH519" s="151">
        <v>0</v>
      </c>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row>
    <row r="520" spans="1:60" ht="20.399999999999999" outlineLevel="1" x14ac:dyDescent="0.25">
      <c r="A520" s="158"/>
      <c r="B520" s="159"/>
      <c r="C520" s="188" t="s">
        <v>1696</v>
      </c>
      <c r="D520" s="164"/>
      <c r="E520" s="165">
        <v>6.7320000000000005E-2</v>
      </c>
      <c r="F520" s="160"/>
      <c r="G520" s="160"/>
      <c r="H520" s="160"/>
      <c r="I520" s="160"/>
      <c r="J520" s="160"/>
      <c r="K520" s="160"/>
      <c r="L520" s="160"/>
      <c r="M520" s="160"/>
      <c r="N520" s="160"/>
      <c r="O520" s="160"/>
      <c r="P520" s="160"/>
      <c r="Q520" s="160"/>
      <c r="R520" s="160"/>
      <c r="S520" s="160"/>
      <c r="T520" s="160"/>
      <c r="U520" s="160"/>
      <c r="V520" s="160"/>
      <c r="W520" s="160"/>
      <c r="X520" s="160"/>
      <c r="Y520" s="151"/>
      <c r="Z520" s="151"/>
      <c r="AA520" s="151"/>
      <c r="AB520" s="151"/>
      <c r="AC520" s="151"/>
      <c r="AD520" s="151"/>
      <c r="AE520" s="151"/>
      <c r="AF520" s="151"/>
      <c r="AG520" s="151" t="s">
        <v>192</v>
      </c>
      <c r="AH520" s="151">
        <v>0</v>
      </c>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row>
    <row r="521" spans="1:60" outlineLevel="1" x14ac:dyDescent="0.25">
      <c r="A521" s="158"/>
      <c r="B521" s="159"/>
      <c r="C521" s="188" t="s">
        <v>1193</v>
      </c>
      <c r="D521" s="164"/>
      <c r="E521" s="165"/>
      <c r="F521" s="160"/>
      <c r="G521" s="160"/>
      <c r="H521" s="160"/>
      <c r="I521" s="160"/>
      <c r="J521" s="160"/>
      <c r="K521" s="160"/>
      <c r="L521" s="160"/>
      <c r="M521" s="160"/>
      <c r="N521" s="160"/>
      <c r="O521" s="160"/>
      <c r="P521" s="160"/>
      <c r="Q521" s="160"/>
      <c r="R521" s="160"/>
      <c r="S521" s="160"/>
      <c r="T521" s="160"/>
      <c r="U521" s="160"/>
      <c r="V521" s="160"/>
      <c r="W521" s="160"/>
      <c r="X521" s="160"/>
      <c r="Y521" s="151"/>
      <c r="Z521" s="151"/>
      <c r="AA521" s="151"/>
      <c r="AB521" s="151"/>
      <c r="AC521" s="151"/>
      <c r="AD521" s="151"/>
      <c r="AE521" s="151"/>
      <c r="AF521" s="151"/>
      <c r="AG521" s="151" t="s">
        <v>192</v>
      </c>
      <c r="AH521" s="151">
        <v>0</v>
      </c>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row>
    <row r="522" spans="1:60" outlineLevel="1" x14ac:dyDescent="0.25">
      <c r="A522" s="158"/>
      <c r="B522" s="159"/>
      <c r="C522" s="195" t="s">
        <v>400</v>
      </c>
      <c r="D522" s="193"/>
      <c r="E522" s="194">
        <v>6.7320000000000005E-2</v>
      </c>
      <c r="F522" s="160"/>
      <c r="G522" s="160"/>
      <c r="H522" s="160"/>
      <c r="I522" s="160"/>
      <c r="J522" s="160"/>
      <c r="K522" s="160"/>
      <c r="L522" s="160"/>
      <c r="M522" s="160"/>
      <c r="N522" s="160"/>
      <c r="O522" s="160"/>
      <c r="P522" s="160"/>
      <c r="Q522" s="160"/>
      <c r="R522" s="160"/>
      <c r="S522" s="160"/>
      <c r="T522" s="160"/>
      <c r="U522" s="160"/>
      <c r="V522" s="160"/>
      <c r="W522" s="160"/>
      <c r="X522" s="160"/>
      <c r="Y522" s="151"/>
      <c r="Z522" s="151"/>
      <c r="AA522" s="151"/>
      <c r="AB522" s="151"/>
      <c r="AC522" s="151"/>
      <c r="AD522" s="151"/>
      <c r="AE522" s="151"/>
      <c r="AF522" s="151"/>
      <c r="AG522" s="151" t="s">
        <v>192</v>
      </c>
      <c r="AH522" s="151">
        <v>1</v>
      </c>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row>
    <row r="523" spans="1:60" outlineLevel="1" x14ac:dyDescent="0.25">
      <c r="A523" s="158"/>
      <c r="B523" s="159"/>
      <c r="C523" s="188" t="s">
        <v>1194</v>
      </c>
      <c r="D523" s="164"/>
      <c r="E523" s="165"/>
      <c r="F523" s="160"/>
      <c r="G523" s="160"/>
      <c r="H523" s="160"/>
      <c r="I523" s="160"/>
      <c r="J523" s="160"/>
      <c r="K523" s="160"/>
      <c r="L523" s="160"/>
      <c r="M523" s="160"/>
      <c r="N523" s="160"/>
      <c r="O523" s="160"/>
      <c r="P523" s="160"/>
      <c r="Q523" s="160"/>
      <c r="R523" s="160"/>
      <c r="S523" s="160"/>
      <c r="T523" s="160"/>
      <c r="U523" s="160"/>
      <c r="V523" s="160"/>
      <c r="W523" s="160"/>
      <c r="X523" s="160"/>
      <c r="Y523" s="151"/>
      <c r="Z523" s="151"/>
      <c r="AA523" s="151"/>
      <c r="AB523" s="151"/>
      <c r="AC523" s="151"/>
      <c r="AD523" s="151"/>
      <c r="AE523" s="151"/>
      <c r="AF523" s="151"/>
      <c r="AG523" s="151" t="s">
        <v>192</v>
      </c>
      <c r="AH523" s="151">
        <v>0</v>
      </c>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row>
    <row r="524" spans="1:60" outlineLevel="1" x14ac:dyDescent="0.25">
      <c r="A524" s="158"/>
      <c r="B524" s="159"/>
      <c r="C524" s="188" t="s">
        <v>1697</v>
      </c>
      <c r="D524" s="164"/>
      <c r="E524" s="165">
        <v>0.25661</v>
      </c>
      <c r="F524" s="160"/>
      <c r="G524" s="160"/>
      <c r="H524" s="160"/>
      <c r="I524" s="160"/>
      <c r="J524" s="160"/>
      <c r="K524" s="160"/>
      <c r="L524" s="160"/>
      <c r="M524" s="160"/>
      <c r="N524" s="160"/>
      <c r="O524" s="160"/>
      <c r="P524" s="160"/>
      <c r="Q524" s="160"/>
      <c r="R524" s="160"/>
      <c r="S524" s="160"/>
      <c r="T524" s="160"/>
      <c r="U524" s="160"/>
      <c r="V524" s="160"/>
      <c r="W524" s="160"/>
      <c r="X524" s="160"/>
      <c r="Y524" s="151"/>
      <c r="Z524" s="151"/>
      <c r="AA524" s="151"/>
      <c r="AB524" s="151"/>
      <c r="AC524" s="151"/>
      <c r="AD524" s="151"/>
      <c r="AE524" s="151"/>
      <c r="AF524" s="151"/>
      <c r="AG524" s="151" t="s">
        <v>192</v>
      </c>
      <c r="AH524" s="151">
        <v>0</v>
      </c>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row>
    <row r="525" spans="1:60" outlineLevel="1" x14ac:dyDescent="0.25">
      <c r="A525" s="158"/>
      <c r="B525" s="159"/>
      <c r="C525" s="188" t="s">
        <v>1698</v>
      </c>
      <c r="D525" s="164"/>
      <c r="E525" s="165">
        <v>0.52825999999999995</v>
      </c>
      <c r="F525" s="160"/>
      <c r="G525" s="160"/>
      <c r="H525" s="160"/>
      <c r="I525" s="160"/>
      <c r="J525" s="160"/>
      <c r="K525" s="160"/>
      <c r="L525" s="160"/>
      <c r="M525" s="160"/>
      <c r="N525" s="160"/>
      <c r="O525" s="160"/>
      <c r="P525" s="160"/>
      <c r="Q525" s="160"/>
      <c r="R525" s="160"/>
      <c r="S525" s="160"/>
      <c r="T525" s="160"/>
      <c r="U525" s="160"/>
      <c r="V525" s="160"/>
      <c r="W525" s="160"/>
      <c r="X525" s="160"/>
      <c r="Y525" s="151"/>
      <c r="Z525" s="151"/>
      <c r="AA525" s="151"/>
      <c r="AB525" s="151"/>
      <c r="AC525" s="151"/>
      <c r="AD525" s="151"/>
      <c r="AE525" s="151"/>
      <c r="AF525" s="151"/>
      <c r="AG525" s="151" t="s">
        <v>192</v>
      </c>
      <c r="AH525" s="151">
        <v>0</v>
      </c>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row>
    <row r="526" spans="1:60" outlineLevel="1" x14ac:dyDescent="0.25">
      <c r="A526" s="158"/>
      <c r="B526" s="159"/>
      <c r="C526" s="188" t="s">
        <v>1699</v>
      </c>
      <c r="D526" s="164"/>
      <c r="E526" s="165">
        <v>0.53617999999999999</v>
      </c>
      <c r="F526" s="160"/>
      <c r="G526" s="160"/>
      <c r="H526" s="160"/>
      <c r="I526" s="160"/>
      <c r="J526" s="160"/>
      <c r="K526" s="160"/>
      <c r="L526" s="160"/>
      <c r="M526" s="160"/>
      <c r="N526" s="160"/>
      <c r="O526" s="160"/>
      <c r="P526" s="160"/>
      <c r="Q526" s="160"/>
      <c r="R526" s="160"/>
      <c r="S526" s="160"/>
      <c r="T526" s="160"/>
      <c r="U526" s="160"/>
      <c r="V526" s="160"/>
      <c r="W526" s="160"/>
      <c r="X526" s="160"/>
      <c r="Y526" s="151"/>
      <c r="Z526" s="151"/>
      <c r="AA526" s="151"/>
      <c r="AB526" s="151"/>
      <c r="AC526" s="151"/>
      <c r="AD526" s="151"/>
      <c r="AE526" s="151"/>
      <c r="AF526" s="151"/>
      <c r="AG526" s="151" t="s">
        <v>192</v>
      </c>
      <c r="AH526" s="151">
        <v>0</v>
      </c>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row>
    <row r="527" spans="1:60" outlineLevel="1" x14ac:dyDescent="0.25">
      <c r="A527" s="158"/>
      <c r="B527" s="159"/>
      <c r="C527" s="195" t="s">
        <v>400</v>
      </c>
      <c r="D527" s="193"/>
      <c r="E527" s="194">
        <v>1.3210599999999999</v>
      </c>
      <c r="F527" s="160"/>
      <c r="G527" s="160"/>
      <c r="H527" s="160"/>
      <c r="I527" s="160"/>
      <c r="J527" s="160"/>
      <c r="K527" s="160"/>
      <c r="L527" s="160"/>
      <c r="M527" s="160"/>
      <c r="N527" s="160"/>
      <c r="O527" s="160"/>
      <c r="P527" s="160"/>
      <c r="Q527" s="160"/>
      <c r="R527" s="160"/>
      <c r="S527" s="160"/>
      <c r="T527" s="160"/>
      <c r="U527" s="160"/>
      <c r="V527" s="160"/>
      <c r="W527" s="160"/>
      <c r="X527" s="160"/>
      <c r="Y527" s="151"/>
      <c r="Z527" s="151"/>
      <c r="AA527" s="151"/>
      <c r="AB527" s="151"/>
      <c r="AC527" s="151"/>
      <c r="AD527" s="151"/>
      <c r="AE527" s="151"/>
      <c r="AF527" s="151"/>
      <c r="AG527" s="151" t="s">
        <v>192</v>
      </c>
      <c r="AH527" s="151">
        <v>1</v>
      </c>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row>
    <row r="528" spans="1:60" outlineLevel="1" x14ac:dyDescent="0.25">
      <c r="A528" s="158"/>
      <c r="B528" s="159"/>
      <c r="C528" s="188" t="s">
        <v>1700</v>
      </c>
      <c r="D528" s="164"/>
      <c r="E528" s="165">
        <v>0.45640999999999998</v>
      </c>
      <c r="F528" s="160"/>
      <c r="G528" s="160"/>
      <c r="H528" s="160"/>
      <c r="I528" s="160"/>
      <c r="J528" s="160"/>
      <c r="K528" s="160"/>
      <c r="L528" s="160"/>
      <c r="M528" s="160"/>
      <c r="N528" s="160"/>
      <c r="O528" s="160"/>
      <c r="P528" s="160"/>
      <c r="Q528" s="160"/>
      <c r="R528" s="160"/>
      <c r="S528" s="160"/>
      <c r="T528" s="160"/>
      <c r="U528" s="160"/>
      <c r="V528" s="160"/>
      <c r="W528" s="160"/>
      <c r="X528" s="160"/>
      <c r="Y528" s="151"/>
      <c r="Z528" s="151"/>
      <c r="AA528" s="151"/>
      <c r="AB528" s="151"/>
      <c r="AC528" s="151"/>
      <c r="AD528" s="151"/>
      <c r="AE528" s="151"/>
      <c r="AF528" s="151"/>
      <c r="AG528" s="151" t="s">
        <v>192</v>
      </c>
      <c r="AH528" s="151">
        <v>0</v>
      </c>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row>
    <row r="529" spans="1:60" outlineLevel="1" x14ac:dyDescent="0.25">
      <c r="A529" s="158"/>
      <c r="B529" s="159"/>
      <c r="C529" s="188" t="s">
        <v>1701</v>
      </c>
      <c r="D529" s="164"/>
      <c r="E529" s="165">
        <v>0.45640999999999998</v>
      </c>
      <c r="F529" s="160"/>
      <c r="G529" s="160"/>
      <c r="H529" s="160"/>
      <c r="I529" s="160"/>
      <c r="J529" s="160"/>
      <c r="K529" s="160"/>
      <c r="L529" s="160"/>
      <c r="M529" s="160"/>
      <c r="N529" s="160"/>
      <c r="O529" s="160"/>
      <c r="P529" s="160"/>
      <c r="Q529" s="160"/>
      <c r="R529" s="160"/>
      <c r="S529" s="160"/>
      <c r="T529" s="160"/>
      <c r="U529" s="160"/>
      <c r="V529" s="160"/>
      <c r="W529" s="160"/>
      <c r="X529" s="160"/>
      <c r="Y529" s="151"/>
      <c r="Z529" s="151"/>
      <c r="AA529" s="151"/>
      <c r="AB529" s="151"/>
      <c r="AC529" s="151"/>
      <c r="AD529" s="151"/>
      <c r="AE529" s="151"/>
      <c r="AF529" s="151"/>
      <c r="AG529" s="151" t="s">
        <v>192</v>
      </c>
      <c r="AH529" s="151">
        <v>0</v>
      </c>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row>
    <row r="530" spans="1:60" outlineLevel="1" x14ac:dyDescent="0.25">
      <c r="A530" s="158"/>
      <c r="B530" s="159"/>
      <c r="C530" s="188" t="s">
        <v>1702</v>
      </c>
      <c r="D530" s="164"/>
      <c r="E530" s="165">
        <v>0.27600000000000002</v>
      </c>
      <c r="F530" s="160"/>
      <c r="G530" s="160"/>
      <c r="H530" s="160"/>
      <c r="I530" s="160"/>
      <c r="J530" s="160"/>
      <c r="K530" s="160"/>
      <c r="L530" s="160"/>
      <c r="M530" s="160"/>
      <c r="N530" s="160"/>
      <c r="O530" s="160"/>
      <c r="P530" s="160"/>
      <c r="Q530" s="160"/>
      <c r="R530" s="160"/>
      <c r="S530" s="160"/>
      <c r="T530" s="160"/>
      <c r="U530" s="160"/>
      <c r="V530" s="160"/>
      <c r="W530" s="160"/>
      <c r="X530" s="160"/>
      <c r="Y530" s="151"/>
      <c r="Z530" s="151"/>
      <c r="AA530" s="151"/>
      <c r="AB530" s="151"/>
      <c r="AC530" s="151"/>
      <c r="AD530" s="151"/>
      <c r="AE530" s="151"/>
      <c r="AF530" s="151"/>
      <c r="AG530" s="151" t="s">
        <v>192</v>
      </c>
      <c r="AH530" s="151">
        <v>0</v>
      </c>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row>
    <row r="531" spans="1:60" outlineLevel="1" x14ac:dyDescent="0.25">
      <c r="A531" s="158"/>
      <c r="B531" s="159"/>
      <c r="C531" s="188" t="s">
        <v>1703</v>
      </c>
      <c r="D531" s="164"/>
      <c r="E531" s="165">
        <v>0.45640999999999998</v>
      </c>
      <c r="F531" s="160"/>
      <c r="G531" s="160"/>
      <c r="H531" s="160"/>
      <c r="I531" s="160"/>
      <c r="J531" s="160"/>
      <c r="K531" s="160"/>
      <c r="L531" s="160"/>
      <c r="M531" s="160"/>
      <c r="N531" s="160"/>
      <c r="O531" s="160"/>
      <c r="P531" s="160"/>
      <c r="Q531" s="160"/>
      <c r="R531" s="160"/>
      <c r="S531" s="160"/>
      <c r="T531" s="160"/>
      <c r="U531" s="160"/>
      <c r="V531" s="160"/>
      <c r="W531" s="160"/>
      <c r="X531" s="160"/>
      <c r="Y531" s="151"/>
      <c r="Z531" s="151"/>
      <c r="AA531" s="151"/>
      <c r="AB531" s="151"/>
      <c r="AC531" s="151"/>
      <c r="AD531" s="151"/>
      <c r="AE531" s="151"/>
      <c r="AF531" s="151"/>
      <c r="AG531" s="151" t="s">
        <v>192</v>
      </c>
      <c r="AH531" s="151">
        <v>0</v>
      </c>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row>
    <row r="532" spans="1:60" outlineLevel="1" x14ac:dyDescent="0.25">
      <c r="A532" s="158"/>
      <c r="B532" s="159"/>
      <c r="C532" s="188" t="s">
        <v>1704</v>
      </c>
      <c r="D532" s="164"/>
      <c r="E532" s="165">
        <v>0.50312999999999997</v>
      </c>
      <c r="F532" s="160"/>
      <c r="G532" s="160"/>
      <c r="H532" s="160"/>
      <c r="I532" s="160"/>
      <c r="J532" s="160"/>
      <c r="K532" s="160"/>
      <c r="L532" s="160"/>
      <c r="M532" s="160"/>
      <c r="N532" s="160"/>
      <c r="O532" s="160"/>
      <c r="P532" s="160"/>
      <c r="Q532" s="160"/>
      <c r="R532" s="160"/>
      <c r="S532" s="160"/>
      <c r="T532" s="160"/>
      <c r="U532" s="160"/>
      <c r="V532" s="160"/>
      <c r="W532" s="160"/>
      <c r="X532" s="160"/>
      <c r="Y532" s="151"/>
      <c r="Z532" s="151"/>
      <c r="AA532" s="151"/>
      <c r="AB532" s="151"/>
      <c r="AC532" s="151"/>
      <c r="AD532" s="151"/>
      <c r="AE532" s="151"/>
      <c r="AF532" s="151"/>
      <c r="AG532" s="151" t="s">
        <v>192</v>
      </c>
      <c r="AH532" s="151">
        <v>0</v>
      </c>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row>
    <row r="533" spans="1:60" outlineLevel="1" x14ac:dyDescent="0.25">
      <c r="A533" s="158"/>
      <c r="B533" s="159"/>
      <c r="C533" s="195" t="s">
        <v>400</v>
      </c>
      <c r="D533" s="193"/>
      <c r="E533" s="194">
        <v>2.1483400000000001</v>
      </c>
      <c r="F533" s="160"/>
      <c r="G533" s="160"/>
      <c r="H533" s="160"/>
      <c r="I533" s="160"/>
      <c r="J533" s="160"/>
      <c r="K533" s="160"/>
      <c r="L533" s="160"/>
      <c r="M533" s="160"/>
      <c r="N533" s="160"/>
      <c r="O533" s="160"/>
      <c r="P533" s="160"/>
      <c r="Q533" s="160"/>
      <c r="R533" s="160"/>
      <c r="S533" s="160"/>
      <c r="T533" s="160"/>
      <c r="U533" s="160"/>
      <c r="V533" s="160"/>
      <c r="W533" s="160"/>
      <c r="X533" s="160"/>
      <c r="Y533" s="151"/>
      <c r="Z533" s="151"/>
      <c r="AA533" s="151"/>
      <c r="AB533" s="151"/>
      <c r="AC533" s="151"/>
      <c r="AD533" s="151"/>
      <c r="AE533" s="151"/>
      <c r="AF533" s="151"/>
      <c r="AG533" s="151" t="s">
        <v>192</v>
      </c>
      <c r="AH533" s="151">
        <v>1</v>
      </c>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row>
    <row r="534" spans="1:60" ht="20.399999999999999" outlineLevel="1" x14ac:dyDescent="0.25">
      <c r="A534" s="177">
        <v>57</v>
      </c>
      <c r="B534" s="178" t="s">
        <v>1236</v>
      </c>
      <c r="C534" s="187" t="s">
        <v>685</v>
      </c>
      <c r="D534" s="179" t="s">
        <v>255</v>
      </c>
      <c r="E534" s="180">
        <v>9</v>
      </c>
      <c r="F534" s="181">
        <v>345.6</v>
      </c>
      <c r="G534" s="182">
        <f>ROUND(E534*F534,2)</f>
        <v>3110.4</v>
      </c>
      <c r="H534" s="181"/>
      <c r="I534" s="182">
        <f>ROUND(E534*H534,2)</f>
        <v>0</v>
      </c>
      <c r="J534" s="181"/>
      <c r="K534" s="182">
        <f>ROUND(E534*J534,2)</f>
        <v>0</v>
      </c>
      <c r="L534" s="182">
        <v>21</v>
      </c>
      <c r="M534" s="182">
        <f>G534*(1+L534/100)</f>
        <v>3763.5839999999998</v>
      </c>
      <c r="N534" s="182">
        <v>0</v>
      </c>
      <c r="O534" s="182">
        <f>ROUND(E534*N534,2)</f>
        <v>0</v>
      </c>
      <c r="P534" s="182">
        <v>0</v>
      </c>
      <c r="Q534" s="182">
        <f>ROUND(E534*P534,2)</f>
        <v>0</v>
      </c>
      <c r="R534" s="182"/>
      <c r="S534" s="182" t="s">
        <v>277</v>
      </c>
      <c r="T534" s="183" t="s">
        <v>186</v>
      </c>
      <c r="U534" s="160">
        <v>0</v>
      </c>
      <c r="V534" s="160">
        <f>ROUND(E534*U534,2)</f>
        <v>0</v>
      </c>
      <c r="W534" s="160"/>
      <c r="X534" s="160" t="s">
        <v>239</v>
      </c>
      <c r="Y534" s="151"/>
      <c r="Z534" s="151"/>
      <c r="AA534" s="151"/>
      <c r="AB534" s="151"/>
      <c r="AC534" s="151"/>
      <c r="AD534" s="151"/>
      <c r="AE534" s="151"/>
      <c r="AF534" s="151"/>
      <c r="AG534" s="151" t="s">
        <v>240</v>
      </c>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row>
    <row r="535" spans="1:60" outlineLevel="1" x14ac:dyDescent="0.25">
      <c r="A535" s="158"/>
      <c r="B535" s="159"/>
      <c r="C535" s="188" t="s">
        <v>1501</v>
      </c>
      <c r="D535" s="164"/>
      <c r="E535" s="165"/>
      <c r="F535" s="160"/>
      <c r="G535" s="160"/>
      <c r="H535" s="160"/>
      <c r="I535" s="160"/>
      <c r="J535" s="160"/>
      <c r="K535" s="160"/>
      <c r="L535" s="160"/>
      <c r="M535" s="160"/>
      <c r="N535" s="160"/>
      <c r="O535" s="160"/>
      <c r="P535" s="160"/>
      <c r="Q535" s="160"/>
      <c r="R535" s="160"/>
      <c r="S535" s="160"/>
      <c r="T535" s="160"/>
      <c r="U535" s="160"/>
      <c r="V535" s="160"/>
      <c r="W535" s="160"/>
      <c r="X535" s="160"/>
      <c r="Y535" s="151"/>
      <c r="Z535" s="151"/>
      <c r="AA535" s="151"/>
      <c r="AB535" s="151"/>
      <c r="AC535" s="151"/>
      <c r="AD535" s="151"/>
      <c r="AE535" s="151"/>
      <c r="AF535" s="151"/>
      <c r="AG535" s="151" t="s">
        <v>192</v>
      </c>
      <c r="AH535" s="151">
        <v>0</v>
      </c>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row>
    <row r="536" spans="1:60" outlineLevel="1" x14ac:dyDescent="0.25">
      <c r="A536" s="158"/>
      <c r="B536" s="159"/>
      <c r="C536" s="188" t="s">
        <v>1533</v>
      </c>
      <c r="D536" s="164"/>
      <c r="E536" s="165">
        <v>7</v>
      </c>
      <c r="F536" s="160"/>
      <c r="G536" s="160"/>
      <c r="H536" s="160"/>
      <c r="I536" s="160"/>
      <c r="J536" s="160"/>
      <c r="K536" s="160"/>
      <c r="L536" s="160"/>
      <c r="M536" s="160"/>
      <c r="N536" s="160"/>
      <c r="O536" s="160"/>
      <c r="P536" s="160"/>
      <c r="Q536" s="160"/>
      <c r="R536" s="160"/>
      <c r="S536" s="160"/>
      <c r="T536" s="160"/>
      <c r="U536" s="160"/>
      <c r="V536" s="160"/>
      <c r="W536" s="160"/>
      <c r="X536" s="160"/>
      <c r="Y536" s="151"/>
      <c r="Z536" s="151"/>
      <c r="AA536" s="151"/>
      <c r="AB536" s="151"/>
      <c r="AC536" s="151"/>
      <c r="AD536" s="151"/>
      <c r="AE536" s="151"/>
      <c r="AF536" s="151"/>
      <c r="AG536" s="151" t="s">
        <v>192</v>
      </c>
      <c r="AH536" s="151">
        <v>0</v>
      </c>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row>
    <row r="537" spans="1:60" outlineLevel="1" x14ac:dyDescent="0.25">
      <c r="A537" s="158"/>
      <c r="B537" s="159"/>
      <c r="C537" s="188" t="s">
        <v>1534</v>
      </c>
      <c r="D537" s="164"/>
      <c r="E537" s="165">
        <v>2</v>
      </c>
      <c r="F537" s="160"/>
      <c r="G537" s="160"/>
      <c r="H537" s="160"/>
      <c r="I537" s="160"/>
      <c r="J537" s="160"/>
      <c r="K537" s="160"/>
      <c r="L537" s="160"/>
      <c r="M537" s="160"/>
      <c r="N537" s="160"/>
      <c r="O537" s="160"/>
      <c r="P537" s="160"/>
      <c r="Q537" s="160"/>
      <c r="R537" s="160"/>
      <c r="S537" s="160"/>
      <c r="T537" s="160"/>
      <c r="U537" s="160"/>
      <c r="V537" s="160"/>
      <c r="W537" s="160"/>
      <c r="X537" s="160"/>
      <c r="Y537" s="151"/>
      <c r="Z537" s="151"/>
      <c r="AA537" s="151"/>
      <c r="AB537" s="151"/>
      <c r="AC537" s="151"/>
      <c r="AD537" s="151"/>
      <c r="AE537" s="151"/>
      <c r="AF537" s="151"/>
      <c r="AG537" s="151" t="s">
        <v>192</v>
      </c>
      <c r="AH537" s="151">
        <v>0</v>
      </c>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row>
    <row r="538" spans="1:60" outlineLevel="1" x14ac:dyDescent="0.25">
      <c r="A538" s="177">
        <v>58</v>
      </c>
      <c r="B538" s="178" t="s">
        <v>1237</v>
      </c>
      <c r="C538" s="187" t="s">
        <v>1238</v>
      </c>
      <c r="D538" s="179" t="s">
        <v>255</v>
      </c>
      <c r="E538" s="180">
        <v>42</v>
      </c>
      <c r="F538" s="181">
        <v>290.39999999999998</v>
      </c>
      <c r="G538" s="182">
        <f>ROUND(E538*F538,2)</f>
        <v>12196.8</v>
      </c>
      <c r="H538" s="181"/>
      <c r="I538" s="182">
        <f>ROUND(E538*H538,2)</f>
        <v>0</v>
      </c>
      <c r="J538" s="181"/>
      <c r="K538" s="182">
        <f>ROUND(E538*J538,2)</f>
        <v>0</v>
      </c>
      <c r="L538" s="182">
        <v>21</v>
      </c>
      <c r="M538" s="182">
        <f>G538*(1+L538/100)</f>
        <v>14758.127999999999</v>
      </c>
      <c r="N538" s="182">
        <v>5.0000000000000001E-4</v>
      </c>
      <c r="O538" s="182">
        <f>ROUND(E538*N538,2)</f>
        <v>0.02</v>
      </c>
      <c r="P538" s="182">
        <v>0</v>
      </c>
      <c r="Q538" s="182">
        <f>ROUND(E538*P538,2)</f>
        <v>0</v>
      </c>
      <c r="R538" s="182"/>
      <c r="S538" s="182" t="s">
        <v>277</v>
      </c>
      <c r="T538" s="183" t="s">
        <v>186</v>
      </c>
      <c r="U538" s="160">
        <v>0</v>
      </c>
      <c r="V538" s="160">
        <f>ROUND(E538*U538,2)</f>
        <v>0</v>
      </c>
      <c r="W538" s="160"/>
      <c r="X538" s="160" t="s">
        <v>239</v>
      </c>
      <c r="Y538" s="151"/>
      <c r="Z538" s="151"/>
      <c r="AA538" s="151"/>
      <c r="AB538" s="151"/>
      <c r="AC538" s="151"/>
      <c r="AD538" s="151"/>
      <c r="AE538" s="151"/>
      <c r="AF538" s="151"/>
      <c r="AG538" s="151" t="s">
        <v>240</v>
      </c>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row>
    <row r="539" spans="1:60" outlineLevel="1" x14ac:dyDescent="0.25">
      <c r="A539" s="158"/>
      <c r="B539" s="159"/>
      <c r="C539" s="188" t="s">
        <v>1182</v>
      </c>
      <c r="D539" s="164"/>
      <c r="E539" s="165"/>
      <c r="F539" s="160"/>
      <c r="G539" s="160"/>
      <c r="H539" s="160"/>
      <c r="I539" s="160"/>
      <c r="J539" s="160"/>
      <c r="K539" s="160"/>
      <c r="L539" s="160"/>
      <c r="M539" s="160"/>
      <c r="N539" s="160"/>
      <c r="O539" s="160"/>
      <c r="P539" s="160"/>
      <c r="Q539" s="160"/>
      <c r="R539" s="160"/>
      <c r="S539" s="160"/>
      <c r="T539" s="160"/>
      <c r="U539" s="160"/>
      <c r="V539" s="160"/>
      <c r="W539" s="160"/>
      <c r="X539" s="160"/>
      <c r="Y539" s="151"/>
      <c r="Z539" s="151"/>
      <c r="AA539" s="151"/>
      <c r="AB539" s="151"/>
      <c r="AC539" s="151"/>
      <c r="AD539" s="151"/>
      <c r="AE539" s="151"/>
      <c r="AF539" s="151"/>
      <c r="AG539" s="151" t="s">
        <v>192</v>
      </c>
      <c r="AH539" s="151">
        <v>0</v>
      </c>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row>
    <row r="540" spans="1:60" outlineLevel="1" x14ac:dyDescent="0.25">
      <c r="A540" s="158"/>
      <c r="B540" s="159"/>
      <c r="C540" s="188" t="s">
        <v>1501</v>
      </c>
      <c r="D540" s="164"/>
      <c r="E540" s="165"/>
      <c r="F540" s="160"/>
      <c r="G540" s="160"/>
      <c r="H540" s="160"/>
      <c r="I540" s="160"/>
      <c r="J540" s="160"/>
      <c r="K540" s="160"/>
      <c r="L540" s="160"/>
      <c r="M540" s="160"/>
      <c r="N540" s="160"/>
      <c r="O540" s="160"/>
      <c r="P540" s="160"/>
      <c r="Q540" s="160"/>
      <c r="R540" s="160"/>
      <c r="S540" s="160"/>
      <c r="T540" s="160"/>
      <c r="U540" s="160"/>
      <c r="V540" s="160"/>
      <c r="W540" s="160"/>
      <c r="X540" s="160"/>
      <c r="Y540" s="151"/>
      <c r="Z540" s="151"/>
      <c r="AA540" s="151"/>
      <c r="AB540" s="151"/>
      <c r="AC540" s="151"/>
      <c r="AD540" s="151"/>
      <c r="AE540" s="151"/>
      <c r="AF540" s="151"/>
      <c r="AG540" s="151" t="s">
        <v>192</v>
      </c>
      <c r="AH540" s="151">
        <v>0</v>
      </c>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row>
    <row r="541" spans="1:60" outlineLevel="1" x14ac:dyDescent="0.25">
      <c r="A541" s="158"/>
      <c r="B541" s="159"/>
      <c r="C541" s="188" t="s">
        <v>1705</v>
      </c>
      <c r="D541" s="164"/>
      <c r="E541" s="165">
        <v>8</v>
      </c>
      <c r="F541" s="160"/>
      <c r="G541" s="160"/>
      <c r="H541" s="160"/>
      <c r="I541" s="160"/>
      <c r="J541" s="160"/>
      <c r="K541" s="160"/>
      <c r="L541" s="160"/>
      <c r="M541" s="160"/>
      <c r="N541" s="160"/>
      <c r="O541" s="160"/>
      <c r="P541" s="160"/>
      <c r="Q541" s="160"/>
      <c r="R541" s="160"/>
      <c r="S541" s="160"/>
      <c r="T541" s="160"/>
      <c r="U541" s="160"/>
      <c r="V541" s="160"/>
      <c r="W541" s="160"/>
      <c r="X541" s="160"/>
      <c r="Y541" s="151"/>
      <c r="Z541" s="151"/>
      <c r="AA541" s="151"/>
      <c r="AB541" s="151"/>
      <c r="AC541" s="151"/>
      <c r="AD541" s="151"/>
      <c r="AE541" s="151"/>
      <c r="AF541" s="151"/>
      <c r="AG541" s="151" t="s">
        <v>192</v>
      </c>
      <c r="AH541" s="151">
        <v>0</v>
      </c>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row>
    <row r="542" spans="1:60" outlineLevel="1" x14ac:dyDescent="0.25">
      <c r="A542" s="158"/>
      <c r="B542" s="159"/>
      <c r="C542" s="188" t="s">
        <v>1706</v>
      </c>
      <c r="D542" s="164"/>
      <c r="E542" s="165">
        <v>16</v>
      </c>
      <c r="F542" s="160"/>
      <c r="G542" s="160"/>
      <c r="H542" s="160"/>
      <c r="I542" s="160"/>
      <c r="J542" s="160"/>
      <c r="K542" s="160"/>
      <c r="L542" s="160"/>
      <c r="M542" s="160"/>
      <c r="N542" s="160"/>
      <c r="O542" s="160"/>
      <c r="P542" s="160"/>
      <c r="Q542" s="160"/>
      <c r="R542" s="160"/>
      <c r="S542" s="160"/>
      <c r="T542" s="160"/>
      <c r="U542" s="160"/>
      <c r="V542" s="160"/>
      <c r="W542" s="160"/>
      <c r="X542" s="160"/>
      <c r="Y542" s="151"/>
      <c r="Z542" s="151"/>
      <c r="AA542" s="151"/>
      <c r="AB542" s="151"/>
      <c r="AC542" s="151"/>
      <c r="AD542" s="151"/>
      <c r="AE542" s="151"/>
      <c r="AF542" s="151"/>
      <c r="AG542" s="151" t="s">
        <v>192</v>
      </c>
      <c r="AH542" s="151">
        <v>0</v>
      </c>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row>
    <row r="543" spans="1:60" outlineLevel="1" x14ac:dyDescent="0.25">
      <c r="A543" s="158"/>
      <c r="B543" s="159"/>
      <c r="C543" s="188" t="s">
        <v>1707</v>
      </c>
      <c r="D543" s="164"/>
      <c r="E543" s="165">
        <v>18</v>
      </c>
      <c r="F543" s="160"/>
      <c r="G543" s="160"/>
      <c r="H543" s="160"/>
      <c r="I543" s="160"/>
      <c r="J543" s="160"/>
      <c r="K543" s="160"/>
      <c r="L543" s="160"/>
      <c r="M543" s="160"/>
      <c r="N543" s="160"/>
      <c r="O543" s="160"/>
      <c r="P543" s="160"/>
      <c r="Q543" s="160"/>
      <c r="R543" s="160"/>
      <c r="S543" s="160"/>
      <c r="T543" s="160"/>
      <c r="U543" s="160"/>
      <c r="V543" s="160"/>
      <c r="W543" s="160"/>
      <c r="X543" s="160"/>
      <c r="Y543" s="151"/>
      <c r="Z543" s="151"/>
      <c r="AA543" s="151"/>
      <c r="AB543" s="151"/>
      <c r="AC543" s="151"/>
      <c r="AD543" s="151"/>
      <c r="AE543" s="151"/>
      <c r="AF543" s="151"/>
      <c r="AG543" s="151" t="s">
        <v>192</v>
      </c>
      <c r="AH543" s="151">
        <v>0</v>
      </c>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row>
    <row r="544" spans="1:60" outlineLevel="1" x14ac:dyDescent="0.25">
      <c r="A544" s="177">
        <v>59</v>
      </c>
      <c r="B544" s="178" t="s">
        <v>1243</v>
      </c>
      <c r="C544" s="187" t="s">
        <v>1244</v>
      </c>
      <c r="D544" s="179" t="s">
        <v>360</v>
      </c>
      <c r="E544" s="180">
        <v>35.4</v>
      </c>
      <c r="F544" s="181">
        <v>270</v>
      </c>
      <c r="G544" s="182">
        <f>ROUND(E544*F544,2)</f>
        <v>9558</v>
      </c>
      <c r="H544" s="181"/>
      <c r="I544" s="182">
        <f>ROUND(E544*H544,2)</f>
        <v>0</v>
      </c>
      <c r="J544" s="181"/>
      <c r="K544" s="182">
        <f>ROUND(E544*J544,2)</f>
        <v>0</v>
      </c>
      <c r="L544" s="182">
        <v>21</v>
      </c>
      <c r="M544" s="182">
        <f>G544*(1+L544/100)</f>
        <v>11565.18</v>
      </c>
      <c r="N544" s="182">
        <v>0</v>
      </c>
      <c r="O544" s="182">
        <f>ROUND(E544*N544,2)</f>
        <v>0</v>
      </c>
      <c r="P544" s="182">
        <v>0</v>
      </c>
      <c r="Q544" s="182">
        <f>ROUND(E544*P544,2)</f>
        <v>0</v>
      </c>
      <c r="R544" s="182"/>
      <c r="S544" s="182" t="s">
        <v>277</v>
      </c>
      <c r="T544" s="183" t="s">
        <v>186</v>
      </c>
      <c r="U544" s="160">
        <v>0.34</v>
      </c>
      <c r="V544" s="160">
        <f>ROUND(E544*U544,2)</f>
        <v>12.04</v>
      </c>
      <c r="W544" s="160"/>
      <c r="X544" s="160" t="s">
        <v>239</v>
      </c>
      <c r="Y544" s="151"/>
      <c r="Z544" s="151"/>
      <c r="AA544" s="151"/>
      <c r="AB544" s="151"/>
      <c r="AC544" s="151"/>
      <c r="AD544" s="151"/>
      <c r="AE544" s="151"/>
      <c r="AF544" s="151"/>
      <c r="AG544" s="151" t="s">
        <v>240</v>
      </c>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row>
    <row r="545" spans="1:60" outlineLevel="1" x14ac:dyDescent="0.25">
      <c r="A545" s="158"/>
      <c r="B545" s="159"/>
      <c r="C545" s="188" t="s">
        <v>1501</v>
      </c>
      <c r="D545" s="164"/>
      <c r="E545" s="165"/>
      <c r="F545" s="160"/>
      <c r="G545" s="160"/>
      <c r="H545" s="160"/>
      <c r="I545" s="160"/>
      <c r="J545" s="160"/>
      <c r="K545" s="160"/>
      <c r="L545" s="160"/>
      <c r="M545" s="160"/>
      <c r="N545" s="160"/>
      <c r="O545" s="160"/>
      <c r="P545" s="160"/>
      <c r="Q545" s="160"/>
      <c r="R545" s="160"/>
      <c r="S545" s="160"/>
      <c r="T545" s="160"/>
      <c r="U545" s="160"/>
      <c r="V545" s="160"/>
      <c r="W545" s="160"/>
      <c r="X545" s="160"/>
      <c r="Y545" s="151"/>
      <c r="Z545" s="151"/>
      <c r="AA545" s="151"/>
      <c r="AB545" s="151"/>
      <c r="AC545" s="151"/>
      <c r="AD545" s="151"/>
      <c r="AE545" s="151"/>
      <c r="AF545" s="151"/>
      <c r="AG545" s="151" t="s">
        <v>192</v>
      </c>
      <c r="AH545" s="151">
        <v>0</v>
      </c>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row>
    <row r="546" spans="1:60" ht="20.399999999999999" outlineLevel="1" x14ac:dyDescent="0.25">
      <c r="A546" s="158"/>
      <c r="B546" s="159"/>
      <c r="C546" s="188" t="s">
        <v>1661</v>
      </c>
      <c r="D546" s="164"/>
      <c r="E546" s="165">
        <v>2.04</v>
      </c>
      <c r="F546" s="160"/>
      <c r="G546" s="160"/>
      <c r="H546" s="160"/>
      <c r="I546" s="160"/>
      <c r="J546" s="160"/>
      <c r="K546" s="160"/>
      <c r="L546" s="160"/>
      <c r="M546" s="160"/>
      <c r="N546" s="160"/>
      <c r="O546" s="160"/>
      <c r="P546" s="160"/>
      <c r="Q546" s="160"/>
      <c r="R546" s="160"/>
      <c r="S546" s="160"/>
      <c r="T546" s="160"/>
      <c r="U546" s="160"/>
      <c r="V546" s="160"/>
      <c r="W546" s="160"/>
      <c r="X546" s="160"/>
      <c r="Y546" s="151"/>
      <c r="Z546" s="151"/>
      <c r="AA546" s="151"/>
      <c r="AB546" s="151"/>
      <c r="AC546" s="151"/>
      <c r="AD546" s="151"/>
      <c r="AE546" s="151"/>
      <c r="AF546" s="151"/>
      <c r="AG546" s="151" t="s">
        <v>192</v>
      </c>
      <c r="AH546" s="151">
        <v>0</v>
      </c>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row>
    <row r="547" spans="1:60" outlineLevel="1" x14ac:dyDescent="0.25">
      <c r="A547" s="158"/>
      <c r="B547" s="159"/>
      <c r="C547" s="195" t="s">
        <v>400</v>
      </c>
      <c r="D547" s="193"/>
      <c r="E547" s="194">
        <v>2.04</v>
      </c>
      <c r="F547" s="160"/>
      <c r="G547" s="160"/>
      <c r="H547" s="160"/>
      <c r="I547" s="160"/>
      <c r="J547" s="160"/>
      <c r="K547" s="160"/>
      <c r="L547" s="160"/>
      <c r="M547" s="160"/>
      <c r="N547" s="160"/>
      <c r="O547" s="160"/>
      <c r="P547" s="160"/>
      <c r="Q547" s="160"/>
      <c r="R547" s="160"/>
      <c r="S547" s="160"/>
      <c r="T547" s="160"/>
      <c r="U547" s="160"/>
      <c r="V547" s="160"/>
      <c r="W547" s="160"/>
      <c r="X547" s="160"/>
      <c r="Y547" s="151"/>
      <c r="Z547" s="151"/>
      <c r="AA547" s="151"/>
      <c r="AB547" s="151"/>
      <c r="AC547" s="151"/>
      <c r="AD547" s="151"/>
      <c r="AE547" s="151"/>
      <c r="AF547" s="151"/>
      <c r="AG547" s="151" t="s">
        <v>192</v>
      </c>
      <c r="AH547" s="151">
        <v>1</v>
      </c>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row>
    <row r="548" spans="1:60" outlineLevel="1" x14ac:dyDescent="0.25">
      <c r="A548" s="158"/>
      <c r="B548" s="159"/>
      <c r="C548" s="188" t="s">
        <v>1193</v>
      </c>
      <c r="D548" s="164"/>
      <c r="E548" s="165"/>
      <c r="F548" s="160"/>
      <c r="G548" s="160"/>
      <c r="H548" s="160"/>
      <c r="I548" s="160"/>
      <c r="J548" s="160"/>
      <c r="K548" s="160"/>
      <c r="L548" s="160"/>
      <c r="M548" s="160"/>
      <c r="N548" s="160"/>
      <c r="O548" s="160"/>
      <c r="P548" s="160"/>
      <c r="Q548" s="160"/>
      <c r="R548" s="160"/>
      <c r="S548" s="160"/>
      <c r="T548" s="160"/>
      <c r="U548" s="160"/>
      <c r="V548" s="160"/>
      <c r="W548" s="160"/>
      <c r="X548" s="160"/>
      <c r="Y548" s="151"/>
      <c r="Z548" s="151"/>
      <c r="AA548" s="151"/>
      <c r="AB548" s="151"/>
      <c r="AC548" s="151"/>
      <c r="AD548" s="151"/>
      <c r="AE548" s="151"/>
      <c r="AF548" s="151"/>
      <c r="AG548" s="151" t="s">
        <v>192</v>
      </c>
      <c r="AH548" s="151">
        <v>0</v>
      </c>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row>
    <row r="549" spans="1:60" outlineLevel="1" x14ac:dyDescent="0.25">
      <c r="A549" s="158"/>
      <c r="B549" s="159"/>
      <c r="C549" s="188" t="s">
        <v>1194</v>
      </c>
      <c r="D549" s="164"/>
      <c r="E549" s="165"/>
      <c r="F549" s="160"/>
      <c r="G549" s="160"/>
      <c r="H549" s="160"/>
      <c r="I549" s="160"/>
      <c r="J549" s="160"/>
      <c r="K549" s="160"/>
      <c r="L549" s="160"/>
      <c r="M549" s="160"/>
      <c r="N549" s="160"/>
      <c r="O549" s="160"/>
      <c r="P549" s="160"/>
      <c r="Q549" s="160"/>
      <c r="R549" s="160"/>
      <c r="S549" s="160"/>
      <c r="T549" s="160"/>
      <c r="U549" s="160"/>
      <c r="V549" s="160"/>
      <c r="W549" s="160"/>
      <c r="X549" s="160"/>
      <c r="Y549" s="151"/>
      <c r="Z549" s="151"/>
      <c r="AA549" s="151"/>
      <c r="AB549" s="151"/>
      <c r="AC549" s="151"/>
      <c r="AD549" s="151"/>
      <c r="AE549" s="151"/>
      <c r="AF549" s="151"/>
      <c r="AG549" s="151" t="s">
        <v>192</v>
      </c>
      <c r="AH549" s="151">
        <v>0</v>
      </c>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row>
    <row r="550" spans="1:60" outlineLevel="1" x14ac:dyDescent="0.25">
      <c r="A550" s="158"/>
      <c r="B550" s="159"/>
      <c r="C550" s="188" t="s">
        <v>1662</v>
      </c>
      <c r="D550" s="164"/>
      <c r="E550" s="165">
        <v>6.48</v>
      </c>
      <c r="F550" s="160"/>
      <c r="G550" s="160"/>
      <c r="H550" s="160"/>
      <c r="I550" s="160"/>
      <c r="J550" s="160"/>
      <c r="K550" s="160"/>
      <c r="L550" s="160"/>
      <c r="M550" s="160"/>
      <c r="N550" s="160"/>
      <c r="O550" s="160"/>
      <c r="P550" s="160"/>
      <c r="Q550" s="160"/>
      <c r="R550" s="160"/>
      <c r="S550" s="160"/>
      <c r="T550" s="160"/>
      <c r="U550" s="160"/>
      <c r="V550" s="160"/>
      <c r="W550" s="160"/>
      <c r="X550" s="160"/>
      <c r="Y550" s="151"/>
      <c r="Z550" s="151"/>
      <c r="AA550" s="151"/>
      <c r="AB550" s="151"/>
      <c r="AC550" s="151"/>
      <c r="AD550" s="151"/>
      <c r="AE550" s="151"/>
      <c r="AF550" s="151"/>
      <c r="AG550" s="151" t="s">
        <v>192</v>
      </c>
      <c r="AH550" s="151">
        <v>0</v>
      </c>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row>
    <row r="551" spans="1:60" outlineLevel="1" x14ac:dyDescent="0.25">
      <c r="A551" s="158"/>
      <c r="B551" s="159"/>
      <c r="C551" s="188" t="s">
        <v>1663</v>
      </c>
      <c r="D551" s="164"/>
      <c r="E551" s="165">
        <v>13.34</v>
      </c>
      <c r="F551" s="160"/>
      <c r="G551" s="160"/>
      <c r="H551" s="160"/>
      <c r="I551" s="160"/>
      <c r="J551" s="160"/>
      <c r="K551" s="160"/>
      <c r="L551" s="160"/>
      <c r="M551" s="160"/>
      <c r="N551" s="160"/>
      <c r="O551" s="160"/>
      <c r="P551" s="160"/>
      <c r="Q551" s="160"/>
      <c r="R551" s="160"/>
      <c r="S551" s="160"/>
      <c r="T551" s="160"/>
      <c r="U551" s="160"/>
      <c r="V551" s="160"/>
      <c r="W551" s="160"/>
      <c r="X551" s="160"/>
      <c r="Y551" s="151"/>
      <c r="Z551" s="151"/>
      <c r="AA551" s="151"/>
      <c r="AB551" s="151"/>
      <c r="AC551" s="151"/>
      <c r="AD551" s="151"/>
      <c r="AE551" s="151"/>
      <c r="AF551" s="151"/>
      <c r="AG551" s="151" t="s">
        <v>192</v>
      </c>
      <c r="AH551" s="151">
        <v>0</v>
      </c>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row>
    <row r="552" spans="1:60" outlineLevel="1" x14ac:dyDescent="0.25">
      <c r="A552" s="158"/>
      <c r="B552" s="159"/>
      <c r="C552" s="188" t="s">
        <v>1664</v>
      </c>
      <c r="D552" s="164"/>
      <c r="E552" s="165">
        <v>13.54</v>
      </c>
      <c r="F552" s="160"/>
      <c r="G552" s="160"/>
      <c r="H552" s="160"/>
      <c r="I552" s="160"/>
      <c r="J552" s="160"/>
      <c r="K552" s="160"/>
      <c r="L552" s="160"/>
      <c r="M552" s="160"/>
      <c r="N552" s="160"/>
      <c r="O552" s="160"/>
      <c r="P552" s="160"/>
      <c r="Q552" s="160"/>
      <c r="R552" s="160"/>
      <c r="S552" s="160"/>
      <c r="T552" s="160"/>
      <c r="U552" s="160"/>
      <c r="V552" s="160"/>
      <c r="W552" s="160"/>
      <c r="X552" s="160"/>
      <c r="Y552" s="151"/>
      <c r="Z552" s="151"/>
      <c r="AA552" s="151"/>
      <c r="AB552" s="151"/>
      <c r="AC552" s="151"/>
      <c r="AD552" s="151"/>
      <c r="AE552" s="151"/>
      <c r="AF552" s="151"/>
      <c r="AG552" s="151" t="s">
        <v>192</v>
      </c>
      <c r="AH552" s="151">
        <v>0</v>
      </c>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row>
    <row r="553" spans="1:60" outlineLevel="1" x14ac:dyDescent="0.25">
      <c r="A553" s="158"/>
      <c r="B553" s="159"/>
      <c r="C553" s="195" t="s">
        <v>400</v>
      </c>
      <c r="D553" s="193"/>
      <c r="E553" s="194">
        <v>33.36</v>
      </c>
      <c r="F553" s="160"/>
      <c r="G553" s="160"/>
      <c r="H553" s="160"/>
      <c r="I553" s="160"/>
      <c r="J553" s="160"/>
      <c r="K553" s="160"/>
      <c r="L553" s="160"/>
      <c r="M553" s="160"/>
      <c r="N553" s="160"/>
      <c r="O553" s="160"/>
      <c r="P553" s="160"/>
      <c r="Q553" s="160"/>
      <c r="R553" s="160"/>
      <c r="S553" s="160"/>
      <c r="T553" s="160"/>
      <c r="U553" s="160"/>
      <c r="V553" s="160"/>
      <c r="W553" s="160"/>
      <c r="X553" s="160"/>
      <c r="Y553" s="151"/>
      <c r="Z553" s="151"/>
      <c r="AA553" s="151"/>
      <c r="AB553" s="151"/>
      <c r="AC553" s="151"/>
      <c r="AD553" s="151"/>
      <c r="AE553" s="151"/>
      <c r="AF553" s="151"/>
      <c r="AG553" s="151" t="s">
        <v>192</v>
      </c>
      <c r="AH553" s="151">
        <v>1</v>
      </c>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row>
    <row r="554" spans="1:60" outlineLevel="1" x14ac:dyDescent="0.25">
      <c r="A554" s="177">
        <v>60</v>
      </c>
      <c r="B554" s="178" t="s">
        <v>686</v>
      </c>
      <c r="C554" s="187" t="s">
        <v>1250</v>
      </c>
      <c r="D554" s="179" t="s">
        <v>237</v>
      </c>
      <c r="E554" s="180">
        <v>693.08</v>
      </c>
      <c r="F554" s="181">
        <v>166.8</v>
      </c>
      <c r="G554" s="182">
        <f>ROUND(E554*F554,2)</f>
        <v>115605.74</v>
      </c>
      <c r="H554" s="181"/>
      <c r="I554" s="182">
        <f>ROUND(E554*H554,2)</f>
        <v>0</v>
      </c>
      <c r="J554" s="181"/>
      <c r="K554" s="182">
        <f>ROUND(E554*J554,2)</f>
        <v>0</v>
      </c>
      <c r="L554" s="182">
        <v>21</v>
      </c>
      <c r="M554" s="182">
        <f>G554*(1+L554/100)</f>
        <v>139882.9454</v>
      </c>
      <c r="N554" s="182">
        <v>0</v>
      </c>
      <c r="O554" s="182">
        <f>ROUND(E554*N554,2)</f>
        <v>0</v>
      </c>
      <c r="P554" s="182">
        <v>0</v>
      </c>
      <c r="Q554" s="182">
        <f>ROUND(E554*P554,2)</f>
        <v>0</v>
      </c>
      <c r="R554" s="182"/>
      <c r="S554" s="182" t="s">
        <v>277</v>
      </c>
      <c r="T554" s="183" t="s">
        <v>186</v>
      </c>
      <c r="U554" s="160">
        <v>0.77900000000000003</v>
      </c>
      <c r="V554" s="160">
        <f>ROUND(E554*U554,2)</f>
        <v>539.91</v>
      </c>
      <c r="W554" s="160"/>
      <c r="X554" s="160" t="s">
        <v>239</v>
      </c>
      <c r="Y554" s="151"/>
      <c r="Z554" s="151"/>
      <c r="AA554" s="151"/>
      <c r="AB554" s="151"/>
      <c r="AC554" s="151"/>
      <c r="AD554" s="151"/>
      <c r="AE554" s="151"/>
      <c r="AF554" s="151"/>
      <c r="AG554" s="151" t="s">
        <v>688</v>
      </c>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row>
    <row r="555" spans="1:60" outlineLevel="1" x14ac:dyDescent="0.25">
      <c r="A555" s="158"/>
      <c r="B555" s="159"/>
      <c r="C555" s="188" t="s">
        <v>1501</v>
      </c>
      <c r="D555" s="164"/>
      <c r="E555" s="165"/>
      <c r="F555" s="160"/>
      <c r="G555" s="160"/>
      <c r="H555" s="160"/>
      <c r="I555" s="160"/>
      <c r="J555" s="160"/>
      <c r="K555" s="160"/>
      <c r="L555" s="160"/>
      <c r="M555" s="160"/>
      <c r="N555" s="160"/>
      <c r="O555" s="160"/>
      <c r="P555" s="160"/>
      <c r="Q555" s="160"/>
      <c r="R555" s="160"/>
      <c r="S555" s="160"/>
      <c r="T555" s="160"/>
      <c r="U555" s="160"/>
      <c r="V555" s="160"/>
      <c r="W555" s="160"/>
      <c r="X555" s="160"/>
      <c r="Y555" s="151"/>
      <c r="Z555" s="151"/>
      <c r="AA555" s="151"/>
      <c r="AB555" s="151"/>
      <c r="AC555" s="151"/>
      <c r="AD555" s="151"/>
      <c r="AE555" s="151"/>
      <c r="AF555" s="151"/>
      <c r="AG555" s="151" t="s">
        <v>192</v>
      </c>
      <c r="AH555" s="151">
        <v>0</v>
      </c>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row>
    <row r="556" spans="1:60" outlineLevel="1" x14ac:dyDescent="0.25">
      <c r="A556" s="158"/>
      <c r="B556" s="159"/>
      <c r="C556" s="188" t="s">
        <v>1162</v>
      </c>
      <c r="D556" s="164"/>
      <c r="E556" s="165"/>
      <c r="F556" s="160"/>
      <c r="G556" s="160"/>
      <c r="H556" s="160"/>
      <c r="I556" s="160"/>
      <c r="J556" s="160"/>
      <c r="K556" s="160"/>
      <c r="L556" s="160"/>
      <c r="M556" s="160"/>
      <c r="N556" s="160"/>
      <c r="O556" s="160"/>
      <c r="P556" s="160"/>
      <c r="Q556" s="160"/>
      <c r="R556" s="160"/>
      <c r="S556" s="160"/>
      <c r="T556" s="160"/>
      <c r="U556" s="160"/>
      <c r="V556" s="160"/>
      <c r="W556" s="160"/>
      <c r="X556" s="160"/>
      <c r="Y556" s="151"/>
      <c r="Z556" s="151"/>
      <c r="AA556" s="151"/>
      <c r="AB556" s="151"/>
      <c r="AC556" s="151"/>
      <c r="AD556" s="151"/>
      <c r="AE556" s="151"/>
      <c r="AF556" s="151"/>
      <c r="AG556" s="151" t="s">
        <v>192</v>
      </c>
      <c r="AH556" s="151">
        <v>0</v>
      </c>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row>
    <row r="557" spans="1:60" outlineLevel="1" x14ac:dyDescent="0.25">
      <c r="A557" s="158"/>
      <c r="B557" s="159"/>
      <c r="C557" s="188" t="s">
        <v>204</v>
      </c>
      <c r="D557" s="164"/>
      <c r="E557" s="165"/>
      <c r="F557" s="160"/>
      <c r="G557" s="160"/>
      <c r="H557" s="160"/>
      <c r="I557" s="160"/>
      <c r="J557" s="160"/>
      <c r="K557" s="160"/>
      <c r="L557" s="160"/>
      <c r="M557" s="160"/>
      <c r="N557" s="160"/>
      <c r="O557" s="160"/>
      <c r="P557" s="160"/>
      <c r="Q557" s="160"/>
      <c r="R557" s="160"/>
      <c r="S557" s="160"/>
      <c r="T557" s="160"/>
      <c r="U557" s="160"/>
      <c r="V557" s="160"/>
      <c r="W557" s="160"/>
      <c r="X557" s="160"/>
      <c r="Y557" s="151"/>
      <c r="Z557" s="151"/>
      <c r="AA557" s="151"/>
      <c r="AB557" s="151"/>
      <c r="AC557" s="151"/>
      <c r="AD557" s="151"/>
      <c r="AE557" s="151"/>
      <c r="AF557" s="151"/>
      <c r="AG557" s="151" t="s">
        <v>192</v>
      </c>
      <c r="AH557" s="151">
        <v>0</v>
      </c>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row>
    <row r="558" spans="1:60" outlineLevel="1" x14ac:dyDescent="0.25">
      <c r="A558" s="158"/>
      <c r="B558" s="159"/>
      <c r="C558" s="188" t="s">
        <v>689</v>
      </c>
      <c r="D558" s="164"/>
      <c r="E558" s="165"/>
      <c r="F558" s="160"/>
      <c r="G558" s="160"/>
      <c r="H558" s="160"/>
      <c r="I558" s="160"/>
      <c r="J558" s="160"/>
      <c r="K558" s="160"/>
      <c r="L558" s="160"/>
      <c r="M558" s="160"/>
      <c r="N558" s="160"/>
      <c r="O558" s="160"/>
      <c r="P558" s="160"/>
      <c r="Q558" s="160"/>
      <c r="R558" s="160"/>
      <c r="S558" s="160"/>
      <c r="T558" s="160"/>
      <c r="U558" s="160"/>
      <c r="V558" s="160"/>
      <c r="W558" s="160"/>
      <c r="X558" s="160"/>
      <c r="Y558" s="151"/>
      <c r="Z558" s="151"/>
      <c r="AA558" s="151"/>
      <c r="AB558" s="151"/>
      <c r="AC558" s="151"/>
      <c r="AD558" s="151"/>
      <c r="AE558" s="151"/>
      <c r="AF558" s="151"/>
      <c r="AG558" s="151" t="s">
        <v>192</v>
      </c>
      <c r="AH558" s="151">
        <v>0</v>
      </c>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row>
    <row r="559" spans="1:60" outlineLevel="1" x14ac:dyDescent="0.25">
      <c r="A559" s="158"/>
      <c r="B559" s="159"/>
      <c r="C559" s="188" t="s">
        <v>1639</v>
      </c>
      <c r="D559" s="164"/>
      <c r="E559" s="165"/>
      <c r="F559" s="160"/>
      <c r="G559" s="160"/>
      <c r="H559" s="160"/>
      <c r="I559" s="160"/>
      <c r="J559" s="160"/>
      <c r="K559" s="160"/>
      <c r="L559" s="160"/>
      <c r="M559" s="160"/>
      <c r="N559" s="160"/>
      <c r="O559" s="160"/>
      <c r="P559" s="160"/>
      <c r="Q559" s="160"/>
      <c r="R559" s="160"/>
      <c r="S559" s="160"/>
      <c r="T559" s="160"/>
      <c r="U559" s="160"/>
      <c r="V559" s="160"/>
      <c r="W559" s="160"/>
      <c r="X559" s="160"/>
      <c r="Y559" s="151"/>
      <c r="Z559" s="151"/>
      <c r="AA559" s="151"/>
      <c r="AB559" s="151"/>
      <c r="AC559" s="151"/>
      <c r="AD559" s="151"/>
      <c r="AE559" s="151"/>
      <c r="AF559" s="151"/>
      <c r="AG559" s="151" t="s">
        <v>192</v>
      </c>
      <c r="AH559" s="151">
        <v>0</v>
      </c>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row>
    <row r="560" spans="1:60" outlineLevel="1" x14ac:dyDescent="0.25">
      <c r="A560" s="158"/>
      <c r="B560" s="159"/>
      <c r="C560" s="188" t="s">
        <v>1621</v>
      </c>
      <c r="D560" s="164"/>
      <c r="E560" s="165">
        <v>79.400000000000006</v>
      </c>
      <c r="F560" s="160"/>
      <c r="G560" s="160"/>
      <c r="H560" s="160"/>
      <c r="I560" s="160"/>
      <c r="J560" s="160"/>
      <c r="K560" s="160"/>
      <c r="L560" s="160"/>
      <c r="M560" s="160"/>
      <c r="N560" s="160"/>
      <c r="O560" s="160"/>
      <c r="P560" s="160"/>
      <c r="Q560" s="160"/>
      <c r="R560" s="160"/>
      <c r="S560" s="160"/>
      <c r="T560" s="160"/>
      <c r="U560" s="160"/>
      <c r="V560" s="160"/>
      <c r="W560" s="160"/>
      <c r="X560" s="160"/>
      <c r="Y560" s="151"/>
      <c r="Z560" s="151"/>
      <c r="AA560" s="151"/>
      <c r="AB560" s="151"/>
      <c r="AC560" s="151"/>
      <c r="AD560" s="151"/>
      <c r="AE560" s="151"/>
      <c r="AF560" s="151"/>
      <c r="AG560" s="151" t="s">
        <v>192</v>
      </c>
      <c r="AH560" s="151">
        <v>0</v>
      </c>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row>
    <row r="561" spans="1:60" outlineLevel="1" x14ac:dyDescent="0.25">
      <c r="A561" s="158"/>
      <c r="B561" s="159"/>
      <c r="C561" s="188" t="s">
        <v>1622</v>
      </c>
      <c r="D561" s="164"/>
      <c r="E561" s="165">
        <v>46.2</v>
      </c>
      <c r="F561" s="160"/>
      <c r="G561" s="160"/>
      <c r="H561" s="160"/>
      <c r="I561" s="160"/>
      <c r="J561" s="160"/>
      <c r="K561" s="160"/>
      <c r="L561" s="160"/>
      <c r="M561" s="160"/>
      <c r="N561" s="160"/>
      <c r="O561" s="160"/>
      <c r="P561" s="160"/>
      <c r="Q561" s="160"/>
      <c r="R561" s="160"/>
      <c r="S561" s="160"/>
      <c r="T561" s="160"/>
      <c r="U561" s="160"/>
      <c r="V561" s="160"/>
      <c r="W561" s="160"/>
      <c r="X561" s="160"/>
      <c r="Y561" s="151"/>
      <c r="Z561" s="151"/>
      <c r="AA561" s="151"/>
      <c r="AB561" s="151"/>
      <c r="AC561" s="151"/>
      <c r="AD561" s="151"/>
      <c r="AE561" s="151"/>
      <c r="AF561" s="151"/>
      <c r="AG561" s="151" t="s">
        <v>192</v>
      </c>
      <c r="AH561" s="151">
        <v>0</v>
      </c>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row>
    <row r="562" spans="1:60" outlineLevel="1" x14ac:dyDescent="0.25">
      <c r="A562" s="158"/>
      <c r="B562" s="159"/>
      <c r="C562" s="188" t="s">
        <v>1623</v>
      </c>
      <c r="D562" s="164"/>
      <c r="E562" s="165">
        <v>39.700000000000003</v>
      </c>
      <c r="F562" s="160"/>
      <c r="G562" s="160"/>
      <c r="H562" s="160"/>
      <c r="I562" s="160"/>
      <c r="J562" s="160"/>
      <c r="K562" s="160"/>
      <c r="L562" s="160"/>
      <c r="M562" s="160"/>
      <c r="N562" s="160"/>
      <c r="O562" s="160"/>
      <c r="P562" s="160"/>
      <c r="Q562" s="160"/>
      <c r="R562" s="160"/>
      <c r="S562" s="160"/>
      <c r="T562" s="160"/>
      <c r="U562" s="160"/>
      <c r="V562" s="160"/>
      <c r="W562" s="160"/>
      <c r="X562" s="160"/>
      <c r="Y562" s="151"/>
      <c r="Z562" s="151"/>
      <c r="AA562" s="151"/>
      <c r="AB562" s="151"/>
      <c r="AC562" s="151"/>
      <c r="AD562" s="151"/>
      <c r="AE562" s="151"/>
      <c r="AF562" s="151"/>
      <c r="AG562" s="151" t="s">
        <v>192</v>
      </c>
      <c r="AH562" s="151">
        <v>0</v>
      </c>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row>
    <row r="563" spans="1:60" outlineLevel="1" x14ac:dyDescent="0.25">
      <c r="A563" s="158"/>
      <c r="B563" s="159"/>
      <c r="C563" s="188" t="s">
        <v>1624</v>
      </c>
      <c r="D563" s="164"/>
      <c r="E563" s="165">
        <v>102.2</v>
      </c>
      <c r="F563" s="160"/>
      <c r="G563" s="160"/>
      <c r="H563" s="160"/>
      <c r="I563" s="160"/>
      <c r="J563" s="160"/>
      <c r="K563" s="160"/>
      <c r="L563" s="160"/>
      <c r="M563" s="160"/>
      <c r="N563" s="160"/>
      <c r="O563" s="160"/>
      <c r="P563" s="160"/>
      <c r="Q563" s="160"/>
      <c r="R563" s="160"/>
      <c r="S563" s="160"/>
      <c r="T563" s="160"/>
      <c r="U563" s="160"/>
      <c r="V563" s="160"/>
      <c r="W563" s="160"/>
      <c r="X563" s="160"/>
      <c r="Y563" s="151"/>
      <c r="Z563" s="151"/>
      <c r="AA563" s="151"/>
      <c r="AB563" s="151"/>
      <c r="AC563" s="151"/>
      <c r="AD563" s="151"/>
      <c r="AE563" s="151"/>
      <c r="AF563" s="151"/>
      <c r="AG563" s="151" t="s">
        <v>192</v>
      </c>
      <c r="AH563" s="151">
        <v>0</v>
      </c>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row>
    <row r="564" spans="1:60" outlineLevel="1" x14ac:dyDescent="0.25">
      <c r="A564" s="158"/>
      <c r="B564" s="159"/>
      <c r="C564" s="188" t="s">
        <v>1625</v>
      </c>
      <c r="D564" s="164"/>
      <c r="E564" s="165">
        <v>77.099999999999994</v>
      </c>
      <c r="F564" s="160"/>
      <c r="G564" s="160"/>
      <c r="H564" s="160"/>
      <c r="I564" s="160"/>
      <c r="J564" s="160"/>
      <c r="K564" s="160"/>
      <c r="L564" s="160"/>
      <c r="M564" s="160"/>
      <c r="N564" s="160"/>
      <c r="O564" s="160"/>
      <c r="P564" s="160"/>
      <c r="Q564" s="160"/>
      <c r="R564" s="160"/>
      <c r="S564" s="160"/>
      <c r="T564" s="160"/>
      <c r="U564" s="160"/>
      <c r="V564" s="160"/>
      <c r="W564" s="160"/>
      <c r="X564" s="160"/>
      <c r="Y564" s="151"/>
      <c r="Z564" s="151"/>
      <c r="AA564" s="151"/>
      <c r="AB564" s="151"/>
      <c r="AC564" s="151"/>
      <c r="AD564" s="151"/>
      <c r="AE564" s="151"/>
      <c r="AF564" s="151"/>
      <c r="AG564" s="151" t="s">
        <v>192</v>
      </c>
      <c r="AH564" s="151">
        <v>0</v>
      </c>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row>
    <row r="565" spans="1:60" outlineLevel="1" x14ac:dyDescent="0.25">
      <c r="A565" s="158"/>
      <c r="B565" s="159"/>
      <c r="C565" s="195" t="s">
        <v>400</v>
      </c>
      <c r="D565" s="193"/>
      <c r="E565" s="194">
        <v>344.6</v>
      </c>
      <c r="F565" s="160"/>
      <c r="G565" s="160"/>
      <c r="H565" s="160"/>
      <c r="I565" s="160"/>
      <c r="J565" s="160"/>
      <c r="K565" s="160"/>
      <c r="L565" s="160"/>
      <c r="M565" s="160"/>
      <c r="N565" s="160"/>
      <c r="O565" s="160"/>
      <c r="P565" s="160"/>
      <c r="Q565" s="160"/>
      <c r="R565" s="160"/>
      <c r="S565" s="160"/>
      <c r="T565" s="160"/>
      <c r="U565" s="160"/>
      <c r="V565" s="160"/>
      <c r="W565" s="160"/>
      <c r="X565" s="160"/>
      <c r="Y565" s="151"/>
      <c r="Z565" s="151"/>
      <c r="AA565" s="151"/>
      <c r="AB565" s="151"/>
      <c r="AC565" s="151"/>
      <c r="AD565" s="151"/>
      <c r="AE565" s="151"/>
      <c r="AF565" s="151"/>
      <c r="AG565" s="151" t="s">
        <v>192</v>
      </c>
      <c r="AH565" s="151">
        <v>1</v>
      </c>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row>
    <row r="566" spans="1:60" outlineLevel="1" x14ac:dyDescent="0.25">
      <c r="A566" s="158"/>
      <c r="B566" s="159"/>
      <c r="C566" s="188" t="s">
        <v>1640</v>
      </c>
      <c r="D566" s="164"/>
      <c r="E566" s="165"/>
      <c r="F566" s="160"/>
      <c r="G566" s="160"/>
      <c r="H566" s="160"/>
      <c r="I566" s="160"/>
      <c r="J566" s="160"/>
      <c r="K566" s="160"/>
      <c r="L566" s="160"/>
      <c r="M566" s="160"/>
      <c r="N566" s="160"/>
      <c r="O566" s="160"/>
      <c r="P566" s="160"/>
      <c r="Q566" s="160"/>
      <c r="R566" s="160"/>
      <c r="S566" s="160"/>
      <c r="T566" s="160"/>
      <c r="U566" s="160"/>
      <c r="V566" s="160"/>
      <c r="W566" s="160"/>
      <c r="X566" s="160"/>
      <c r="Y566" s="151"/>
      <c r="Z566" s="151"/>
      <c r="AA566" s="151"/>
      <c r="AB566" s="151"/>
      <c r="AC566" s="151"/>
      <c r="AD566" s="151"/>
      <c r="AE566" s="151"/>
      <c r="AF566" s="151"/>
      <c r="AG566" s="151" t="s">
        <v>192</v>
      </c>
      <c r="AH566" s="151">
        <v>0</v>
      </c>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row>
    <row r="567" spans="1:60" outlineLevel="1" x14ac:dyDescent="0.25">
      <c r="A567" s="158"/>
      <c r="B567" s="159"/>
      <c r="C567" s="188" t="s">
        <v>1641</v>
      </c>
      <c r="D567" s="164"/>
      <c r="E567" s="165">
        <v>39.6</v>
      </c>
      <c r="F567" s="160"/>
      <c r="G567" s="160"/>
      <c r="H567" s="160"/>
      <c r="I567" s="160"/>
      <c r="J567" s="160"/>
      <c r="K567" s="160"/>
      <c r="L567" s="160"/>
      <c r="M567" s="160"/>
      <c r="N567" s="160"/>
      <c r="O567" s="160"/>
      <c r="P567" s="160"/>
      <c r="Q567" s="160"/>
      <c r="R567" s="160"/>
      <c r="S567" s="160"/>
      <c r="T567" s="160"/>
      <c r="U567" s="160"/>
      <c r="V567" s="160"/>
      <c r="W567" s="160"/>
      <c r="X567" s="160"/>
      <c r="Y567" s="151"/>
      <c r="Z567" s="151"/>
      <c r="AA567" s="151"/>
      <c r="AB567" s="151"/>
      <c r="AC567" s="151"/>
      <c r="AD567" s="151"/>
      <c r="AE567" s="151"/>
      <c r="AF567" s="151"/>
      <c r="AG567" s="151" t="s">
        <v>192</v>
      </c>
      <c r="AH567" s="151">
        <v>0</v>
      </c>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row>
    <row r="568" spans="1:60" outlineLevel="1" x14ac:dyDescent="0.25">
      <c r="A568" s="158"/>
      <c r="B568" s="159"/>
      <c r="C568" s="188" t="s">
        <v>1642</v>
      </c>
      <c r="D568" s="164"/>
      <c r="E568" s="165">
        <v>55.44</v>
      </c>
      <c r="F568" s="160"/>
      <c r="G568" s="160"/>
      <c r="H568" s="160"/>
      <c r="I568" s="160"/>
      <c r="J568" s="160"/>
      <c r="K568" s="160"/>
      <c r="L568" s="160"/>
      <c r="M568" s="160"/>
      <c r="N568" s="160"/>
      <c r="O568" s="160"/>
      <c r="P568" s="160"/>
      <c r="Q568" s="160"/>
      <c r="R568" s="160"/>
      <c r="S568" s="160"/>
      <c r="T568" s="160"/>
      <c r="U568" s="160"/>
      <c r="V568" s="160"/>
      <c r="W568" s="160"/>
      <c r="X568" s="160"/>
      <c r="Y568" s="151"/>
      <c r="Z568" s="151"/>
      <c r="AA568" s="151"/>
      <c r="AB568" s="151"/>
      <c r="AC568" s="151"/>
      <c r="AD568" s="151"/>
      <c r="AE568" s="151"/>
      <c r="AF568" s="151"/>
      <c r="AG568" s="151" t="s">
        <v>192</v>
      </c>
      <c r="AH568" s="151">
        <v>0</v>
      </c>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row>
    <row r="569" spans="1:60" outlineLevel="1" x14ac:dyDescent="0.25">
      <c r="A569" s="158"/>
      <c r="B569" s="159"/>
      <c r="C569" s="188" t="s">
        <v>1643</v>
      </c>
      <c r="D569" s="164"/>
      <c r="E569" s="165">
        <v>55.44</v>
      </c>
      <c r="F569" s="160"/>
      <c r="G569" s="160"/>
      <c r="H569" s="160"/>
      <c r="I569" s="160"/>
      <c r="J569" s="160"/>
      <c r="K569" s="160"/>
      <c r="L569" s="160"/>
      <c r="M569" s="160"/>
      <c r="N569" s="160"/>
      <c r="O569" s="160"/>
      <c r="P569" s="160"/>
      <c r="Q569" s="160"/>
      <c r="R569" s="160"/>
      <c r="S569" s="160"/>
      <c r="T569" s="160"/>
      <c r="U569" s="160"/>
      <c r="V569" s="160"/>
      <c r="W569" s="160"/>
      <c r="X569" s="160"/>
      <c r="Y569" s="151"/>
      <c r="Z569" s="151"/>
      <c r="AA569" s="151"/>
      <c r="AB569" s="151"/>
      <c r="AC569" s="151"/>
      <c r="AD569" s="151"/>
      <c r="AE569" s="151"/>
      <c r="AF569" s="151"/>
      <c r="AG569" s="151" t="s">
        <v>192</v>
      </c>
      <c r="AH569" s="151">
        <v>0</v>
      </c>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row>
    <row r="570" spans="1:60" outlineLevel="1" x14ac:dyDescent="0.25">
      <c r="A570" s="158"/>
      <c r="B570" s="159"/>
      <c r="C570" s="188" t="s">
        <v>1644</v>
      </c>
      <c r="D570" s="164"/>
      <c r="E570" s="165">
        <v>98</v>
      </c>
      <c r="F570" s="160"/>
      <c r="G570" s="160"/>
      <c r="H570" s="160"/>
      <c r="I570" s="160"/>
      <c r="J570" s="160"/>
      <c r="K570" s="160"/>
      <c r="L570" s="160"/>
      <c r="M570" s="160"/>
      <c r="N570" s="160"/>
      <c r="O570" s="160"/>
      <c r="P570" s="160"/>
      <c r="Q570" s="160"/>
      <c r="R570" s="160"/>
      <c r="S570" s="160"/>
      <c r="T570" s="160"/>
      <c r="U570" s="160"/>
      <c r="V570" s="160"/>
      <c r="W570" s="160"/>
      <c r="X570" s="160"/>
      <c r="Y570" s="151"/>
      <c r="Z570" s="151"/>
      <c r="AA570" s="151"/>
      <c r="AB570" s="151"/>
      <c r="AC570" s="151"/>
      <c r="AD570" s="151"/>
      <c r="AE570" s="151"/>
      <c r="AF570" s="151"/>
      <c r="AG570" s="151" t="s">
        <v>192</v>
      </c>
      <c r="AH570" s="151">
        <v>0</v>
      </c>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row>
    <row r="571" spans="1:60" outlineLevel="1" x14ac:dyDescent="0.25">
      <c r="A571" s="158"/>
      <c r="B571" s="159"/>
      <c r="C571" s="188" t="s">
        <v>1645</v>
      </c>
      <c r="D571" s="164"/>
      <c r="E571" s="165">
        <v>70</v>
      </c>
      <c r="F571" s="160"/>
      <c r="G571" s="160"/>
      <c r="H571" s="160"/>
      <c r="I571" s="160"/>
      <c r="J571" s="160"/>
      <c r="K571" s="160"/>
      <c r="L571" s="160"/>
      <c r="M571" s="160"/>
      <c r="N571" s="160"/>
      <c r="O571" s="160"/>
      <c r="P571" s="160"/>
      <c r="Q571" s="160"/>
      <c r="R571" s="160"/>
      <c r="S571" s="160"/>
      <c r="T571" s="160"/>
      <c r="U571" s="160"/>
      <c r="V571" s="160"/>
      <c r="W571" s="160"/>
      <c r="X571" s="160"/>
      <c r="Y571" s="151"/>
      <c r="Z571" s="151"/>
      <c r="AA571" s="151"/>
      <c r="AB571" s="151"/>
      <c r="AC571" s="151"/>
      <c r="AD571" s="151"/>
      <c r="AE571" s="151"/>
      <c r="AF571" s="151"/>
      <c r="AG571" s="151" t="s">
        <v>192</v>
      </c>
      <c r="AH571" s="151">
        <v>0</v>
      </c>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row>
    <row r="572" spans="1:60" outlineLevel="1" x14ac:dyDescent="0.25">
      <c r="A572" s="158"/>
      <c r="B572" s="159"/>
      <c r="C572" s="195" t="s">
        <v>400</v>
      </c>
      <c r="D572" s="193"/>
      <c r="E572" s="194">
        <v>318.48</v>
      </c>
      <c r="F572" s="160"/>
      <c r="G572" s="160"/>
      <c r="H572" s="160"/>
      <c r="I572" s="160"/>
      <c r="J572" s="160"/>
      <c r="K572" s="160"/>
      <c r="L572" s="160"/>
      <c r="M572" s="160"/>
      <c r="N572" s="160"/>
      <c r="O572" s="160"/>
      <c r="P572" s="160"/>
      <c r="Q572" s="160"/>
      <c r="R572" s="160"/>
      <c r="S572" s="160"/>
      <c r="T572" s="160"/>
      <c r="U572" s="160"/>
      <c r="V572" s="160"/>
      <c r="W572" s="160"/>
      <c r="X572" s="160"/>
      <c r="Y572" s="151"/>
      <c r="Z572" s="151"/>
      <c r="AA572" s="151"/>
      <c r="AB572" s="151"/>
      <c r="AC572" s="151"/>
      <c r="AD572" s="151"/>
      <c r="AE572" s="151"/>
      <c r="AF572" s="151"/>
      <c r="AG572" s="151" t="s">
        <v>192</v>
      </c>
      <c r="AH572" s="151">
        <v>1</v>
      </c>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row>
    <row r="573" spans="1:60" outlineLevel="1" x14ac:dyDescent="0.25">
      <c r="A573" s="158"/>
      <c r="B573" s="159"/>
      <c r="C573" s="188" t="s">
        <v>1646</v>
      </c>
      <c r="D573" s="164"/>
      <c r="E573" s="165"/>
      <c r="F573" s="160"/>
      <c r="G573" s="160"/>
      <c r="H573" s="160"/>
      <c r="I573" s="160"/>
      <c r="J573" s="160"/>
      <c r="K573" s="160"/>
      <c r="L573" s="160"/>
      <c r="M573" s="160"/>
      <c r="N573" s="160"/>
      <c r="O573" s="160"/>
      <c r="P573" s="160"/>
      <c r="Q573" s="160"/>
      <c r="R573" s="160"/>
      <c r="S573" s="160"/>
      <c r="T573" s="160"/>
      <c r="U573" s="160"/>
      <c r="V573" s="160"/>
      <c r="W573" s="160"/>
      <c r="X573" s="160"/>
      <c r="Y573" s="151"/>
      <c r="Z573" s="151"/>
      <c r="AA573" s="151"/>
      <c r="AB573" s="151"/>
      <c r="AC573" s="151"/>
      <c r="AD573" s="151"/>
      <c r="AE573" s="151"/>
      <c r="AF573" s="151"/>
      <c r="AG573" s="151" t="s">
        <v>192</v>
      </c>
      <c r="AH573" s="151">
        <v>0</v>
      </c>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row>
    <row r="574" spans="1:60" outlineLevel="1" x14ac:dyDescent="0.25">
      <c r="A574" s="158"/>
      <c r="B574" s="159"/>
      <c r="C574" s="188" t="s">
        <v>1647</v>
      </c>
      <c r="D574" s="164"/>
      <c r="E574" s="165">
        <v>30</v>
      </c>
      <c r="F574" s="160"/>
      <c r="G574" s="160"/>
      <c r="H574" s="160"/>
      <c r="I574" s="160"/>
      <c r="J574" s="160"/>
      <c r="K574" s="160"/>
      <c r="L574" s="160"/>
      <c r="M574" s="160"/>
      <c r="N574" s="160"/>
      <c r="O574" s="160"/>
      <c r="P574" s="160"/>
      <c r="Q574" s="160"/>
      <c r="R574" s="160"/>
      <c r="S574" s="160"/>
      <c r="T574" s="160"/>
      <c r="U574" s="160"/>
      <c r="V574" s="160"/>
      <c r="W574" s="160"/>
      <c r="X574" s="160"/>
      <c r="Y574" s="151"/>
      <c r="Z574" s="151"/>
      <c r="AA574" s="151"/>
      <c r="AB574" s="151"/>
      <c r="AC574" s="151"/>
      <c r="AD574" s="151"/>
      <c r="AE574" s="151"/>
      <c r="AF574" s="151"/>
      <c r="AG574" s="151" t="s">
        <v>192</v>
      </c>
      <c r="AH574" s="151">
        <v>0</v>
      </c>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row>
    <row r="575" spans="1:60" outlineLevel="1" x14ac:dyDescent="0.25">
      <c r="A575" s="158"/>
      <c r="B575" s="159"/>
      <c r="C575" s="195" t="s">
        <v>400</v>
      </c>
      <c r="D575" s="193"/>
      <c r="E575" s="194">
        <v>30</v>
      </c>
      <c r="F575" s="160"/>
      <c r="G575" s="160"/>
      <c r="H575" s="160"/>
      <c r="I575" s="160"/>
      <c r="J575" s="160"/>
      <c r="K575" s="160"/>
      <c r="L575" s="160"/>
      <c r="M575" s="160"/>
      <c r="N575" s="160"/>
      <c r="O575" s="160"/>
      <c r="P575" s="160"/>
      <c r="Q575" s="160"/>
      <c r="R575" s="160"/>
      <c r="S575" s="160"/>
      <c r="T575" s="160"/>
      <c r="U575" s="160"/>
      <c r="V575" s="160"/>
      <c r="W575" s="160"/>
      <c r="X575" s="160"/>
      <c r="Y575" s="151"/>
      <c r="Z575" s="151"/>
      <c r="AA575" s="151"/>
      <c r="AB575" s="151"/>
      <c r="AC575" s="151"/>
      <c r="AD575" s="151"/>
      <c r="AE575" s="151"/>
      <c r="AF575" s="151"/>
      <c r="AG575" s="151" t="s">
        <v>192</v>
      </c>
      <c r="AH575" s="151">
        <v>1</v>
      </c>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row>
    <row r="576" spans="1:60" outlineLevel="1" x14ac:dyDescent="0.25">
      <c r="A576" s="177">
        <v>61</v>
      </c>
      <c r="B576" s="178" t="s">
        <v>510</v>
      </c>
      <c r="C576" s="187" t="s">
        <v>511</v>
      </c>
      <c r="D576" s="179" t="s">
        <v>237</v>
      </c>
      <c r="E576" s="180">
        <v>779.66</v>
      </c>
      <c r="F576" s="181">
        <v>82.8</v>
      </c>
      <c r="G576" s="182">
        <f>ROUND(E576*F576,2)</f>
        <v>64555.85</v>
      </c>
      <c r="H576" s="181"/>
      <c r="I576" s="182">
        <f>ROUND(E576*H576,2)</f>
        <v>0</v>
      </c>
      <c r="J576" s="181"/>
      <c r="K576" s="182">
        <f>ROUND(E576*J576,2)</f>
        <v>0</v>
      </c>
      <c r="L576" s="182">
        <v>21</v>
      </c>
      <c r="M576" s="182">
        <f>G576*(1+L576/100)</f>
        <v>78112.578499999989</v>
      </c>
      <c r="N576" s="182">
        <v>0</v>
      </c>
      <c r="O576" s="182">
        <f>ROUND(E576*N576,2)</f>
        <v>0</v>
      </c>
      <c r="P576" s="182">
        <v>1E-4</v>
      </c>
      <c r="Q576" s="182">
        <f>ROUND(E576*P576,2)</f>
        <v>0.08</v>
      </c>
      <c r="R576" s="182"/>
      <c r="S576" s="182" t="s">
        <v>277</v>
      </c>
      <c r="T576" s="183" t="s">
        <v>186</v>
      </c>
      <c r="U576" s="160">
        <v>0</v>
      </c>
      <c r="V576" s="160">
        <f>ROUND(E576*U576,2)</f>
        <v>0</v>
      </c>
      <c r="W576" s="160"/>
      <c r="X576" s="160" t="s">
        <v>239</v>
      </c>
      <c r="Y576" s="151"/>
      <c r="Z576" s="151"/>
      <c r="AA576" s="151"/>
      <c r="AB576" s="151"/>
      <c r="AC576" s="151"/>
      <c r="AD576" s="151"/>
      <c r="AE576" s="151"/>
      <c r="AF576" s="151"/>
      <c r="AG576" s="151" t="s">
        <v>282</v>
      </c>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row>
    <row r="577" spans="1:60" outlineLevel="1" x14ac:dyDescent="0.25">
      <c r="A577" s="158"/>
      <c r="B577" s="159"/>
      <c r="C577" s="188" t="s">
        <v>1501</v>
      </c>
      <c r="D577" s="164"/>
      <c r="E577" s="165"/>
      <c r="F577" s="160"/>
      <c r="G577" s="160"/>
      <c r="H577" s="160"/>
      <c r="I577" s="160"/>
      <c r="J577" s="160"/>
      <c r="K577" s="160"/>
      <c r="L577" s="160"/>
      <c r="M577" s="160"/>
      <c r="N577" s="160"/>
      <c r="O577" s="160"/>
      <c r="P577" s="160"/>
      <c r="Q577" s="160"/>
      <c r="R577" s="160"/>
      <c r="S577" s="160"/>
      <c r="T577" s="160"/>
      <c r="U577" s="160"/>
      <c r="V577" s="160"/>
      <c r="W577" s="160"/>
      <c r="X577" s="160"/>
      <c r="Y577" s="151"/>
      <c r="Z577" s="151"/>
      <c r="AA577" s="151"/>
      <c r="AB577" s="151"/>
      <c r="AC577" s="151"/>
      <c r="AD577" s="151"/>
      <c r="AE577" s="151"/>
      <c r="AF577" s="151"/>
      <c r="AG577" s="151" t="s">
        <v>192</v>
      </c>
      <c r="AH577" s="151">
        <v>0</v>
      </c>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row>
    <row r="578" spans="1:60" outlineLevel="1" x14ac:dyDescent="0.25">
      <c r="A578" s="158"/>
      <c r="B578" s="159"/>
      <c r="C578" s="188" t="s">
        <v>1162</v>
      </c>
      <c r="D578" s="164"/>
      <c r="E578" s="165"/>
      <c r="F578" s="160"/>
      <c r="G578" s="160"/>
      <c r="H578" s="160"/>
      <c r="I578" s="160"/>
      <c r="J578" s="160"/>
      <c r="K578" s="160"/>
      <c r="L578" s="160"/>
      <c r="M578" s="160"/>
      <c r="N578" s="160"/>
      <c r="O578" s="160"/>
      <c r="P578" s="160"/>
      <c r="Q578" s="160"/>
      <c r="R578" s="160"/>
      <c r="S578" s="160"/>
      <c r="T578" s="160"/>
      <c r="U578" s="160"/>
      <c r="V578" s="160"/>
      <c r="W578" s="160"/>
      <c r="X578" s="160"/>
      <c r="Y578" s="151"/>
      <c r="Z578" s="151"/>
      <c r="AA578" s="151"/>
      <c r="AB578" s="151"/>
      <c r="AC578" s="151"/>
      <c r="AD578" s="151"/>
      <c r="AE578" s="151"/>
      <c r="AF578" s="151"/>
      <c r="AG578" s="151" t="s">
        <v>192</v>
      </c>
      <c r="AH578" s="151">
        <v>0</v>
      </c>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row>
    <row r="579" spans="1:60" outlineLevel="1" x14ac:dyDescent="0.25">
      <c r="A579" s="158"/>
      <c r="B579" s="159"/>
      <c r="C579" s="188" t="s">
        <v>204</v>
      </c>
      <c r="D579" s="164"/>
      <c r="E579" s="165"/>
      <c r="F579" s="160"/>
      <c r="G579" s="160"/>
      <c r="H579" s="160"/>
      <c r="I579" s="160"/>
      <c r="J579" s="160"/>
      <c r="K579" s="160"/>
      <c r="L579" s="160"/>
      <c r="M579" s="160"/>
      <c r="N579" s="160"/>
      <c r="O579" s="160"/>
      <c r="P579" s="160"/>
      <c r="Q579" s="160"/>
      <c r="R579" s="160"/>
      <c r="S579" s="160"/>
      <c r="T579" s="160"/>
      <c r="U579" s="160"/>
      <c r="V579" s="160"/>
      <c r="W579" s="160"/>
      <c r="X579" s="160"/>
      <c r="Y579" s="151"/>
      <c r="Z579" s="151"/>
      <c r="AA579" s="151"/>
      <c r="AB579" s="151"/>
      <c r="AC579" s="151"/>
      <c r="AD579" s="151"/>
      <c r="AE579" s="151"/>
      <c r="AF579" s="151"/>
      <c r="AG579" s="151" t="s">
        <v>192</v>
      </c>
      <c r="AH579" s="151">
        <v>0</v>
      </c>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row>
    <row r="580" spans="1:60" outlineLevel="1" x14ac:dyDescent="0.25">
      <c r="A580" s="158"/>
      <c r="B580" s="159"/>
      <c r="C580" s="188" t="s">
        <v>1639</v>
      </c>
      <c r="D580" s="164"/>
      <c r="E580" s="165"/>
      <c r="F580" s="160"/>
      <c r="G580" s="160"/>
      <c r="H580" s="160"/>
      <c r="I580" s="160"/>
      <c r="J580" s="160"/>
      <c r="K580" s="160"/>
      <c r="L580" s="160"/>
      <c r="M580" s="160"/>
      <c r="N580" s="160"/>
      <c r="O580" s="160"/>
      <c r="P580" s="160"/>
      <c r="Q580" s="160"/>
      <c r="R580" s="160"/>
      <c r="S580" s="160"/>
      <c r="T580" s="160"/>
      <c r="U580" s="160"/>
      <c r="V580" s="160"/>
      <c r="W580" s="160"/>
      <c r="X580" s="160"/>
      <c r="Y580" s="151"/>
      <c r="Z580" s="151"/>
      <c r="AA580" s="151"/>
      <c r="AB580" s="151"/>
      <c r="AC580" s="151"/>
      <c r="AD580" s="151"/>
      <c r="AE580" s="151"/>
      <c r="AF580" s="151"/>
      <c r="AG580" s="151" t="s">
        <v>192</v>
      </c>
      <c r="AH580" s="151">
        <v>0</v>
      </c>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row>
    <row r="581" spans="1:60" outlineLevel="1" x14ac:dyDescent="0.25">
      <c r="A581" s="158"/>
      <c r="B581" s="159"/>
      <c r="C581" s="188" t="s">
        <v>1621</v>
      </c>
      <c r="D581" s="164"/>
      <c r="E581" s="165">
        <v>79.400000000000006</v>
      </c>
      <c r="F581" s="160"/>
      <c r="G581" s="160"/>
      <c r="H581" s="160"/>
      <c r="I581" s="160"/>
      <c r="J581" s="160"/>
      <c r="K581" s="160"/>
      <c r="L581" s="160"/>
      <c r="M581" s="160"/>
      <c r="N581" s="160"/>
      <c r="O581" s="160"/>
      <c r="P581" s="160"/>
      <c r="Q581" s="160"/>
      <c r="R581" s="160"/>
      <c r="S581" s="160"/>
      <c r="T581" s="160"/>
      <c r="U581" s="160"/>
      <c r="V581" s="160"/>
      <c r="W581" s="160"/>
      <c r="X581" s="160"/>
      <c r="Y581" s="151"/>
      <c r="Z581" s="151"/>
      <c r="AA581" s="151"/>
      <c r="AB581" s="151"/>
      <c r="AC581" s="151"/>
      <c r="AD581" s="151"/>
      <c r="AE581" s="151"/>
      <c r="AF581" s="151"/>
      <c r="AG581" s="151" t="s">
        <v>192</v>
      </c>
      <c r="AH581" s="151">
        <v>0</v>
      </c>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row>
    <row r="582" spans="1:60" outlineLevel="1" x14ac:dyDescent="0.25">
      <c r="A582" s="158"/>
      <c r="B582" s="159"/>
      <c r="C582" s="188" t="s">
        <v>1622</v>
      </c>
      <c r="D582" s="164"/>
      <c r="E582" s="165">
        <v>46.2</v>
      </c>
      <c r="F582" s="160"/>
      <c r="G582" s="160"/>
      <c r="H582" s="160"/>
      <c r="I582" s="160"/>
      <c r="J582" s="160"/>
      <c r="K582" s="160"/>
      <c r="L582" s="160"/>
      <c r="M582" s="160"/>
      <c r="N582" s="160"/>
      <c r="O582" s="160"/>
      <c r="P582" s="160"/>
      <c r="Q582" s="160"/>
      <c r="R582" s="160"/>
      <c r="S582" s="160"/>
      <c r="T582" s="160"/>
      <c r="U582" s="160"/>
      <c r="V582" s="160"/>
      <c r="W582" s="160"/>
      <c r="X582" s="160"/>
      <c r="Y582" s="151"/>
      <c r="Z582" s="151"/>
      <c r="AA582" s="151"/>
      <c r="AB582" s="151"/>
      <c r="AC582" s="151"/>
      <c r="AD582" s="151"/>
      <c r="AE582" s="151"/>
      <c r="AF582" s="151"/>
      <c r="AG582" s="151" t="s">
        <v>192</v>
      </c>
      <c r="AH582" s="151">
        <v>0</v>
      </c>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row>
    <row r="583" spans="1:60" outlineLevel="1" x14ac:dyDescent="0.25">
      <c r="A583" s="158"/>
      <c r="B583" s="159"/>
      <c r="C583" s="188" t="s">
        <v>1623</v>
      </c>
      <c r="D583" s="164"/>
      <c r="E583" s="165">
        <v>39.700000000000003</v>
      </c>
      <c r="F583" s="160"/>
      <c r="G583" s="160"/>
      <c r="H583" s="160"/>
      <c r="I583" s="160"/>
      <c r="J583" s="160"/>
      <c r="K583" s="160"/>
      <c r="L583" s="160"/>
      <c r="M583" s="160"/>
      <c r="N583" s="160"/>
      <c r="O583" s="160"/>
      <c r="P583" s="160"/>
      <c r="Q583" s="160"/>
      <c r="R583" s="160"/>
      <c r="S583" s="160"/>
      <c r="T583" s="160"/>
      <c r="U583" s="160"/>
      <c r="V583" s="160"/>
      <c r="W583" s="160"/>
      <c r="X583" s="160"/>
      <c r="Y583" s="151"/>
      <c r="Z583" s="151"/>
      <c r="AA583" s="151"/>
      <c r="AB583" s="151"/>
      <c r="AC583" s="151"/>
      <c r="AD583" s="151"/>
      <c r="AE583" s="151"/>
      <c r="AF583" s="151"/>
      <c r="AG583" s="151" t="s">
        <v>192</v>
      </c>
      <c r="AH583" s="151">
        <v>0</v>
      </c>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row>
    <row r="584" spans="1:60" outlineLevel="1" x14ac:dyDescent="0.25">
      <c r="A584" s="158"/>
      <c r="B584" s="159"/>
      <c r="C584" s="188" t="s">
        <v>1624</v>
      </c>
      <c r="D584" s="164"/>
      <c r="E584" s="165">
        <v>102.2</v>
      </c>
      <c r="F584" s="160"/>
      <c r="G584" s="160"/>
      <c r="H584" s="160"/>
      <c r="I584" s="160"/>
      <c r="J584" s="160"/>
      <c r="K584" s="160"/>
      <c r="L584" s="160"/>
      <c r="M584" s="160"/>
      <c r="N584" s="160"/>
      <c r="O584" s="160"/>
      <c r="P584" s="160"/>
      <c r="Q584" s="160"/>
      <c r="R584" s="160"/>
      <c r="S584" s="160"/>
      <c r="T584" s="160"/>
      <c r="U584" s="160"/>
      <c r="V584" s="160"/>
      <c r="W584" s="160"/>
      <c r="X584" s="160"/>
      <c r="Y584" s="151"/>
      <c r="Z584" s="151"/>
      <c r="AA584" s="151"/>
      <c r="AB584" s="151"/>
      <c r="AC584" s="151"/>
      <c r="AD584" s="151"/>
      <c r="AE584" s="151"/>
      <c r="AF584" s="151"/>
      <c r="AG584" s="151" t="s">
        <v>192</v>
      </c>
      <c r="AH584" s="151">
        <v>0</v>
      </c>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row>
    <row r="585" spans="1:60" outlineLevel="1" x14ac:dyDescent="0.25">
      <c r="A585" s="158"/>
      <c r="B585" s="159"/>
      <c r="C585" s="188" t="s">
        <v>1625</v>
      </c>
      <c r="D585" s="164"/>
      <c r="E585" s="165">
        <v>77.099999999999994</v>
      </c>
      <c r="F585" s="160"/>
      <c r="G585" s="160"/>
      <c r="H585" s="160"/>
      <c r="I585" s="160"/>
      <c r="J585" s="160"/>
      <c r="K585" s="160"/>
      <c r="L585" s="160"/>
      <c r="M585" s="160"/>
      <c r="N585" s="160"/>
      <c r="O585" s="160"/>
      <c r="P585" s="160"/>
      <c r="Q585" s="160"/>
      <c r="R585" s="160"/>
      <c r="S585" s="160"/>
      <c r="T585" s="160"/>
      <c r="U585" s="160"/>
      <c r="V585" s="160"/>
      <c r="W585" s="160"/>
      <c r="X585" s="160"/>
      <c r="Y585" s="151"/>
      <c r="Z585" s="151"/>
      <c r="AA585" s="151"/>
      <c r="AB585" s="151"/>
      <c r="AC585" s="151"/>
      <c r="AD585" s="151"/>
      <c r="AE585" s="151"/>
      <c r="AF585" s="151"/>
      <c r="AG585" s="151" t="s">
        <v>192</v>
      </c>
      <c r="AH585" s="151">
        <v>0</v>
      </c>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row>
    <row r="586" spans="1:60" outlineLevel="1" x14ac:dyDescent="0.25">
      <c r="A586" s="158"/>
      <c r="B586" s="159"/>
      <c r="C586" s="195" t="s">
        <v>400</v>
      </c>
      <c r="D586" s="193"/>
      <c r="E586" s="194">
        <v>344.6</v>
      </c>
      <c r="F586" s="160"/>
      <c r="G586" s="160"/>
      <c r="H586" s="160"/>
      <c r="I586" s="160"/>
      <c r="J586" s="160"/>
      <c r="K586" s="160"/>
      <c r="L586" s="160"/>
      <c r="M586" s="160"/>
      <c r="N586" s="160"/>
      <c r="O586" s="160"/>
      <c r="P586" s="160"/>
      <c r="Q586" s="160"/>
      <c r="R586" s="160"/>
      <c r="S586" s="160"/>
      <c r="T586" s="160"/>
      <c r="U586" s="160"/>
      <c r="V586" s="160"/>
      <c r="W586" s="160"/>
      <c r="X586" s="160"/>
      <c r="Y586" s="151"/>
      <c r="Z586" s="151"/>
      <c r="AA586" s="151"/>
      <c r="AB586" s="151"/>
      <c r="AC586" s="151"/>
      <c r="AD586" s="151"/>
      <c r="AE586" s="151"/>
      <c r="AF586" s="151"/>
      <c r="AG586" s="151" t="s">
        <v>192</v>
      </c>
      <c r="AH586" s="151">
        <v>1</v>
      </c>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row>
    <row r="587" spans="1:60" outlineLevel="1" x14ac:dyDescent="0.25">
      <c r="A587" s="158"/>
      <c r="B587" s="159"/>
      <c r="C587" s="188" t="s">
        <v>1640</v>
      </c>
      <c r="D587" s="164"/>
      <c r="E587" s="165"/>
      <c r="F587" s="160"/>
      <c r="G587" s="160"/>
      <c r="H587" s="160"/>
      <c r="I587" s="160"/>
      <c r="J587" s="160"/>
      <c r="K587" s="160"/>
      <c r="L587" s="160"/>
      <c r="M587" s="160"/>
      <c r="N587" s="160"/>
      <c r="O587" s="160"/>
      <c r="P587" s="160"/>
      <c r="Q587" s="160"/>
      <c r="R587" s="160"/>
      <c r="S587" s="160"/>
      <c r="T587" s="160"/>
      <c r="U587" s="160"/>
      <c r="V587" s="160"/>
      <c r="W587" s="160"/>
      <c r="X587" s="160"/>
      <c r="Y587" s="151"/>
      <c r="Z587" s="151"/>
      <c r="AA587" s="151"/>
      <c r="AB587" s="151"/>
      <c r="AC587" s="151"/>
      <c r="AD587" s="151"/>
      <c r="AE587" s="151"/>
      <c r="AF587" s="151"/>
      <c r="AG587" s="151" t="s">
        <v>192</v>
      </c>
      <c r="AH587" s="151">
        <v>0</v>
      </c>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row>
    <row r="588" spans="1:60" outlineLevel="1" x14ac:dyDescent="0.25">
      <c r="A588" s="158"/>
      <c r="B588" s="159"/>
      <c r="C588" s="188" t="s">
        <v>1641</v>
      </c>
      <c r="D588" s="164"/>
      <c r="E588" s="165">
        <v>39.6</v>
      </c>
      <c r="F588" s="160"/>
      <c r="G588" s="160"/>
      <c r="H588" s="160"/>
      <c r="I588" s="160"/>
      <c r="J588" s="160"/>
      <c r="K588" s="160"/>
      <c r="L588" s="160"/>
      <c r="M588" s="160"/>
      <c r="N588" s="160"/>
      <c r="O588" s="160"/>
      <c r="P588" s="160"/>
      <c r="Q588" s="160"/>
      <c r="R588" s="160"/>
      <c r="S588" s="160"/>
      <c r="T588" s="160"/>
      <c r="U588" s="160"/>
      <c r="V588" s="160"/>
      <c r="W588" s="160"/>
      <c r="X588" s="160"/>
      <c r="Y588" s="151"/>
      <c r="Z588" s="151"/>
      <c r="AA588" s="151"/>
      <c r="AB588" s="151"/>
      <c r="AC588" s="151"/>
      <c r="AD588" s="151"/>
      <c r="AE588" s="151"/>
      <c r="AF588" s="151"/>
      <c r="AG588" s="151" t="s">
        <v>192</v>
      </c>
      <c r="AH588" s="151">
        <v>0</v>
      </c>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row>
    <row r="589" spans="1:60" outlineLevel="1" x14ac:dyDescent="0.25">
      <c r="A589" s="158"/>
      <c r="B589" s="159"/>
      <c r="C589" s="188" t="s">
        <v>1642</v>
      </c>
      <c r="D589" s="164"/>
      <c r="E589" s="165">
        <v>55.44</v>
      </c>
      <c r="F589" s="160"/>
      <c r="G589" s="160"/>
      <c r="H589" s="160"/>
      <c r="I589" s="160"/>
      <c r="J589" s="160"/>
      <c r="K589" s="160"/>
      <c r="L589" s="160"/>
      <c r="M589" s="160"/>
      <c r="N589" s="160"/>
      <c r="O589" s="160"/>
      <c r="P589" s="160"/>
      <c r="Q589" s="160"/>
      <c r="R589" s="160"/>
      <c r="S589" s="160"/>
      <c r="T589" s="160"/>
      <c r="U589" s="160"/>
      <c r="V589" s="160"/>
      <c r="W589" s="160"/>
      <c r="X589" s="160"/>
      <c r="Y589" s="151"/>
      <c r="Z589" s="151"/>
      <c r="AA589" s="151"/>
      <c r="AB589" s="151"/>
      <c r="AC589" s="151"/>
      <c r="AD589" s="151"/>
      <c r="AE589" s="151"/>
      <c r="AF589" s="151"/>
      <c r="AG589" s="151" t="s">
        <v>192</v>
      </c>
      <c r="AH589" s="151">
        <v>0</v>
      </c>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row>
    <row r="590" spans="1:60" outlineLevel="1" x14ac:dyDescent="0.25">
      <c r="A590" s="158"/>
      <c r="B590" s="159"/>
      <c r="C590" s="188" t="s">
        <v>1643</v>
      </c>
      <c r="D590" s="164"/>
      <c r="E590" s="165">
        <v>55.44</v>
      </c>
      <c r="F590" s="160"/>
      <c r="G590" s="160"/>
      <c r="H590" s="160"/>
      <c r="I590" s="160"/>
      <c r="J590" s="160"/>
      <c r="K590" s="160"/>
      <c r="L590" s="160"/>
      <c r="M590" s="160"/>
      <c r="N590" s="160"/>
      <c r="O590" s="160"/>
      <c r="P590" s="160"/>
      <c r="Q590" s="160"/>
      <c r="R590" s="160"/>
      <c r="S590" s="160"/>
      <c r="T590" s="160"/>
      <c r="U590" s="160"/>
      <c r="V590" s="160"/>
      <c r="W590" s="160"/>
      <c r="X590" s="160"/>
      <c r="Y590" s="151"/>
      <c r="Z590" s="151"/>
      <c r="AA590" s="151"/>
      <c r="AB590" s="151"/>
      <c r="AC590" s="151"/>
      <c r="AD590" s="151"/>
      <c r="AE590" s="151"/>
      <c r="AF590" s="151"/>
      <c r="AG590" s="151" t="s">
        <v>192</v>
      </c>
      <c r="AH590" s="151">
        <v>0</v>
      </c>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row>
    <row r="591" spans="1:60" outlineLevel="1" x14ac:dyDescent="0.25">
      <c r="A591" s="158"/>
      <c r="B591" s="159"/>
      <c r="C591" s="188" t="s">
        <v>1644</v>
      </c>
      <c r="D591" s="164"/>
      <c r="E591" s="165">
        <v>98</v>
      </c>
      <c r="F591" s="160"/>
      <c r="G591" s="160"/>
      <c r="H591" s="160"/>
      <c r="I591" s="160"/>
      <c r="J591" s="160"/>
      <c r="K591" s="160"/>
      <c r="L591" s="160"/>
      <c r="M591" s="160"/>
      <c r="N591" s="160"/>
      <c r="O591" s="160"/>
      <c r="P591" s="160"/>
      <c r="Q591" s="160"/>
      <c r="R591" s="160"/>
      <c r="S591" s="160"/>
      <c r="T591" s="160"/>
      <c r="U591" s="160"/>
      <c r="V591" s="160"/>
      <c r="W591" s="160"/>
      <c r="X591" s="160"/>
      <c r="Y591" s="151"/>
      <c r="Z591" s="151"/>
      <c r="AA591" s="151"/>
      <c r="AB591" s="151"/>
      <c r="AC591" s="151"/>
      <c r="AD591" s="151"/>
      <c r="AE591" s="151"/>
      <c r="AF591" s="151"/>
      <c r="AG591" s="151" t="s">
        <v>192</v>
      </c>
      <c r="AH591" s="151">
        <v>0</v>
      </c>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row>
    <row r="592" spans="1:60" outlineLevel="1" x14ac:dyDescent="0.25">
      <c r="A592" s="158"/>
      <c r="B592" s="159"/>
      <c r="C592" s="188" t="s">
        <v>1645</v>
      </c>
      <c r="D592" s="164"/>
      <c r="E592" s="165">
        <v>70</v>
      </c>
      <c r="F592" s="160"/>
      <c r="G592" s="160"/>
      <c r="H592" s="160"/>
      <c r="I592" s="160"/>
      <c r="J592" s="160"/>
      <c r="K592" s="160"/>
      <c r="L592" s="160"/>
      <c r="M592" s="160"/>
      <c r="N592" s="160"/>
      <c r="O592" s="160"/>
      <c r="P592" s="160"/>
      <c r="Q592" s="160"/>
      <c r="R592" s="160"/>
      <c r="S592" s="160"/>
      <c r="T592" s="160"/>
      <c r="U592" s="160"/>
      <c r="V592" s="160"/>
      <c r="W592" s="160"/>
      <c r="X592" s="160"/>
      <c r="Y592" s="151"/>
      <c r="Z592" s="151"/>
      <c r="AA592" s="151"/>
      <c r="AB592" s="151"/>
      <c r="AC592" s="151"/>
      <c r="AD592" s="151"/>
      <c r="AE592" s="151"/>
      <c r="AF592" s="151"/>
      <c r="AG592" s="151" t="s">
        <v>192</v>
      </c>
      <c r="AH592" s="151">
        <v>0</v>
      </c>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row>
    <row r="593" spans="1:60" outlineLevel="1" x14ac:dyDescent="0.25">
      <c r="A593" s="158"/>
      <c r="B593" s="159"/>
      <c r="C593" s="195" t="s">
        <v>400</v>
      </c>
      <c r="D593" s="193"/>
      <c r="E593" s="194">
        <v>318.48</v>
      </c>
      <c r="F593" s="160"/>
      <c r="G593" s="160"/>
      <c r="H593" s="160"/>
      <c r="I593" s="160"/>
      <c r="J593" s="160"/>
      <c r="K593" s="160"/>
      <c r="L593" s="160"/>
      <c r="M593" s="160"/>
      <c r="N593" s="160"/>
      <c r="O593" s="160"/>
      <c r="P593" s="160"/>
      <c r="Q593" s="160"/>
      <c r="R593" s="160"/>
      <c r="S593" s="160"/>
      <c r="T593" s="160"/>
      <c r="U593" s="160"/>
      <c r="V593" s="160"/>
      <c r="W593" s="160"/>
      <c r="X593" s="160"/>
      <c r="Y593" s="151"/>
      <c r="Z593" s="151"/>
      <c r="AA593" s="151"/>
      <c r="AB593" s="151"/>
      <c r="AC593" s="151"/>
      <c r="AD593" s="151"/>
      <c r="AE593" s="151"/>
      <c r="AF593" s="151"/>
      <c r="AG593" s="151" t="s">
        <v>192</v>
      </c>
      <c r="AH593" s="151">
        <v>1</v>
      </c>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row>
    <row r="594" spans="1:60" outlineLevel="1" x14ac:dyDescent="0.25">
      <c r="A594" s="158"/>
      <c r="B594" s="159"/>
      <c r="C594" s="188" t="s">
        <v>1708</v>
      </c>
      <c r="D594" s="164"/>
      <c r="E594" s="165"/>
      <c r="F594" s="160"/>
      <c r="G594" s="160"/>
      <c r="H594" s="160"/>
      <c r="I594" s="160"/>
      <c r="J594" s="160"/>
      <c r="K594" s="160"/>
      <c r="L594" s="160"/>
      <c r="M594" s="160"/>
      <c r="N594" s="160"/>
      <c r="O594" s="160"/>
      <c r="P594" s="160"/>
      <c r="Q594" s="160"/>
      <c r="R594" s="160"/>
      <c r="S594" s="160"/>
      <c r="T594" s="160"/>
      <c r="U594" s="160"/>
      <c r="V594" s="160"/>
      <c r="W594" s="160"/>
      <c r="X594" s="160"/>
      <c r="Y594" s="151"/>
      <c r="Z594" s="151"/>
      <c r="AA594" s="151"/>
      <c r="AB594" s="151"/>
      <c r="AC594" s="151"/>
      <c r="AD594" s="151"/>
      <c r="AE594" s="151"/>
      <c r="AF594" s="151"/>
      <c r="AG594" s="151" t="s">
        <v>192</v>
      </c>
      <c r="AH594" s="151">
        <v>0</v>
      </c>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row>
    <row r="595" spans="1:60" outlineLevel="1" x14ac:dyDescent="0.25">
      <c r="A595" s="158"/>
      <c r="B595" s="159"/>
      <c r="C595" s="188" t="s">
        <v>1709</v>
      </c>
      <c r="D595" s="164"/>
      <c r="E595" s="165">
        <v>54.9</v>
      </c>
      <c r="F595" s="160"/>
      <c r="G595" s="160"/>
      <c r="H595" s="160"/>
      <c r="I595" s="160"/>
      <c r="J595" s="160"/>
      <c r="K595" s="160"/>
      <c r="L595" s="160"/>
      <c r="M595" s="160"/>
      <c r="N595" s="160"/>
      <c r="O595" s="160"/>
      <c r="P595" s="160"/>
      <c r="Q595" s="160"/>
      <c r="R595" s="160"/>
      <c r="S595" s="160"/>
      <c r="T595" s="160"/>
      <c r="U595" s="160"/>
      <c r="V595" s="160"/>
      <c r="W595" s="160"/>
      <c r="X595" s="160"/>
      <c r="Y595" s="151"/>
      <c r="Z595" s="151"/>
      <c r="AA595" s="151"/>
      <c r="AB595" s="151"/>
      <c r="AC595" s="151"/>
      <c r="AD595" s="151"/>
      <c r="AE595" s="151"/>
      <c r="AF595" s="151"/>
      <c r="AG595" s="151" t="s">
        <v>192</v>
      </c>
      <c r="AH595" s="151">
        <v>0</v>
      </c>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row>
    <row r="596" spans="1:60" outlineLevel="1" x14ac:dyDescent="0.25">
      <c r="A596" s="158"/>
      <c r="B596" s="159"/>
      <c r="C596" s="188" t="s">
        <v>1710</v>
      </c>
      <c r="D596" s="164"/>
      <c r="E596" s="165">
        <v>15.84</v>
      </c>
      <c r="F596" s="160"/>
      <c r="G596" s="160"/>
      <c r="H596" s="160"/>
      <c r="I596" s="160"/>
      <c r="J596" s="160"/>
      <c r="K596" s="160"/>
      <c r="L596" s="160"/>
      <c r="M596" s="160"/>
      <c r="N596" s="160"/>
      <c r="O596" s="160"/>
      <c r="P596" s="160"/>
      <c r="Q596" s="160"/>
      <c r="R596" s="160"/>
      <c r="S596" s="160"/>
      <c r="T596" s="160"/>
      <c r="U596" s="160"/>
      <c r="V596" s="160"/>
      <c r="W596" s="160"/>
      <c r="X596" s="160"/>
      <c r="Y596" s="151"/>
      <c r="Z596" s="151"/>
      <c r="AA596" s="151"/>
      <c r="AB596" s="151"/>
      <c r="AC596" s="151"/>
      <c r="AD596" s="151"/>
      <c r="AE596" s="151"/>
      <c r="AF596" s="151"/>
      <c r="AG596" s="151" t="s">
        <v>192</v>
      </c>
      <c r="AH596" s="151">
        <v>0</v>
      </c>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row>
    <row r="597" spans="1:60" outlineLevel="1" x14ac:dyDescent="0.25">
      <c r="A597" s="158"/>
      <c r="B597" s="159"/>
      <c r="C597" s="188" t="s">
        <v>1711</v>
      </c>
      <c r="D597" s="164"/>
      <c r="E597" s="165">
        <v>15.84</v>
      </c>
      <c r="F597" s="160"/>
      <c r="G597" s="160"/>
      <c r="H597" s="160"/>
      <c r="I597" s="160"/>
      <c r="J597" s="160"/>
      <c r="K597" s="160"/>
      <c r="L597" s="160"/>
      <c r="M597" s="160"/>
      <c r="N597" s="160"/>
      <c r="O597" s="160"/>
      <c r="P597" s="160"/>
      <c r="Q597" s="160"/>
      <c r="R597" s="160"/>
      <c r="S597" s="160"/>
      <c r="T597" s="160"/>
      <c r="U597" s="160"/>
      <c r="V597" s="160"/>
      <c r="W597" s="160"/>
      <c r="X597" s="160"/>
      <c r="Y597" s="151"/>
      <c r="Z597" s="151"/>
      <c r="AA597" s="151"/>
      <c r="AB597" s="151"/>
      <c r="AC597" s="151"/>
      <c r="AD597" s="151"/>
      <c r="AE597" s="151"/>
      <c r="AF597" s="151"/>
      <c r="AG597" s="151" t="s">
        <v>192</v>
      </c>
      <c r="AH597" s="151">
        <v>0</v>
      </c>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row>
    <row r="598" spans="1:60" outlineLevel="1" x14ac:dyDescent="0.25">
      <c r="A598" s="158"/>
      <c r="B598" s="159"/>
      <c r="C598" s="195" t="s">
        <v>400</v>
      </c>
      <c r="D598" s="193"/>
      <c r="E598" s="194">
        <v>86.58</v>
      </c>
      <c r="F598" s="160"/>
      <c r="G598" s="160"/>
      <c r="H598" s="160"/>
      <c r="I598" s="160"/>
      <c r="J598" s="160"/>
      <c r="K598" s="160"/>
      <c r="L598" s="160"/>
      <c r="M598" s="160"/>
      <c r="N598" s="160"/>
      <c r="O598" s="160"/>
      <c r="P598" s="160"/>
      <c r="Q598" s="160"/>
      <c r="R598" s="160"/>
      <c r="S598" s="160"/>
      <c r="T598" s="160"/>
      <c r="U598" s="160"/>
      <c r="V598" s="160"/>
      <c r="W598" s="160"/>
      <c r="X598" s="160"/>
      <c r="Y598" s="151"/>
      <c r="Z598" s="151"/>
      <c r="AA598" s="151"/>
      <c r="AB598" s="151"/>
      <c r="AC598" s="151"/>
      <c r="AD598" s="151"/>
      <c r="AE598" s="151"/>
      <c r="AF598" s="151"/>
      <c r="AG598" s="151" t="s">
        <v>192</v>
      </c>
      <c r="AH598" s="151">
        <v>1</v>
      </c>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row>
    <row r="599" spans="1:60" outlineLevel="1" x14ac:dyDescent="0.25">
      <c r="A599" s="158"/>
      <c r="B599" s="159"/>
      <c r="C599" s="188" t="s">
        <v>1646</v>
      </c>
      <c r="D599" s="164"/>
      <c r="E599" s="165"/>
      <c r="F599" s="160"/>
      <c r="G599" s="160"/>
      <c r="H599" s="160"/>
      <c r="I599" s="160"/>
      <c r="J599" s="160"/>
      <c r="K599" s="160"/>
      <c r="L599" s="160"/>
      <c r="M599" s="160"/>
      <c r="N599" s="160"/>
      <c r="O599" s="160"/>
      <c r="P599" s="160"/>
      <c r="Q599" s="160"/>
      <c r="R599" s="160"/>
      <c r="S599" s="160"/>
      <c r="T599" s="160"/>
      <c r="U599" s="160"/>
      <c r="V599" s="160"/>
      <c r="W599" s="160"/>
      <c r="X599" s="160"/>
      <c r="Y599" s="151"/>
      <c r="Z599" s="151"/>
      <c r="AA599" s="151"/>
      <c r="AB599" s="151"/>
      <c r="AC599" s="151"/>
      <c r="AD599" s="151"/>
      <c r="AE599" s="151"/>
      <c r="AF599" s="151"/>
      <c r="AG599" s="151" t="s">
        <v>192</v>
      </c>
      <c r="AH599" s="151">
        <v>0</v>
      </c>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row>
    <row r="600" spans="1:60" outlineLevel="1" x14ac:dyDescent="0.25">
      <c r="A600" s="158"/>
      <c r="B600" s="159"/>
      <c r="C600" s="188" t="s">
        <v>1647</v>
      </c>
      <c r="D600" s="164"/>
      <c r="E600" s="165">
        <v>30</v>
      </c>
      <c r="F600" s="160"/>
      <c r="G600" s="160"/>
      <c r="H600" s="160"/>
      <c r="I600" s="160"/>
      <c r="J600" s="160"/>
      <c r="K600" s="160"/>
      <c r="L600" s="160"/>
      <c r="M600" s="160"/>
      <c r="N600" s="160"/>
      <c r="O600" s="160"/>
      <c r="P600" s="160"/>
      <c r="Q600" s="160"/>
      <c r="R600" s="160"/>
      <c r="S600" s="160"/>
      <c r="T600" s="160"/>
      <c r="U600" s="160"/>
      <c r="V600" s="160"/>
      <c r="W600" s="160"/>
      <c r="X600" s="160"/>
      <c r="Y600" s="151"/>
      <c r="Z600" s="151"/>
      <c r="AA600" s="151"/>
      <c r="AB600" s="151"/>
      <c r="AC600" s="151"/>
      <c r="AD600" s="151"/>
      <c r="AE600" s="151"/>
      <c r="AF600" s="151"/>
      <c r="AG600" s="151" t="s">
        <v>192</v>
      </c>
      <c r="AH600" s="151">
        <v>0</v>
      </c>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row>
    <row r="601" spans="1:60" outlineLevel="1" x14ac:dyDescent="0.25">
      <c r="A601" s="177">
        <v>62</v>
      </c>
      <c r="B601" s="178" t="s">
        <v>1251</v>
      </c>
      <c r="C601" s="187" t="s">
        <v>1252</v>
      </c>
      <c r="D601" s="179" t="s">
        <v>255</v>
      </c>
      <c r="E601" s="180">
        <v>58</v>
      </c>
      <c r="F601" s="181">
        <v>105.6</v>
      </c>
      <c r="G601" s="182">
        <f>ROUND(E601*F601,2)</f>
        <v>6124.8</v>
      </c>
      <c r="H601" s="181"/>
      <c r="I601" s="182">
        <f>ROUND(E601*H601,2)</f>
        <v>0</v>
      </c>
      <c r="J601" s="181"/>
      <c r="K601" s="182">
        <f>ROUND(E601*J601,2)</f>
        <v>0</v>
      </c>
      <c r="L601" s="182">
        <v>21</v>
      </c>
      <c r="M601" s="182">
        <f>G601*(1+L601/100)</f>
        <v>7411.0079999999998</v>
      </c>
      <c r="N601" s="182">
        <v>0</v>
      </c>
      <c r="O601" s="182">
        <f>ROUND(E601*N601,2)</f>
        <v>0</v>
      </c>
      <c r="P601" s="182">
        <v>0</v>
      </c>
      <c r="Q601" s="182">
        <f>ROUND(E601*P601,2)</f>
        <v>0</v>
      </c>
      <c r="R601" s="182"/>
      <c r="S601" s="182" t="s">
        <v>277</v>
      </c>
      <c r="T601" s="183" t="s">
        <v>186</v>
      </c>
      <c r="U601" s="160">
        <v>0</v>
      </c>
      <c r="V601" s="160">
        <f>ROUND(E601*U601,2)</f>
        <v>0</v>
      </c>
      <c r="W601" s="160"/>
      <c r="X601" s="160" t="s">
        <v>310</v>
      </c>
      <c r="Y601" s="151"/>
      <c r="Z601" s="151"/>
      <c r="AA601" s="151"/>
      <c r="AB601" s="151"/>
      <c r="AC601" s="151"/>
      <c r="AD601" s="151"/>
      <c r="AE601" s="151"/>
      <c r="AF601" s="151"/>
      <c r="AG601" s="151" t="s">
        <v>515</v>
      </c>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row>
    <row r="602" spans="1:60" outlineLevel="1" x14ac:dyDescent="0.25">
      <c r="A602" s="158"/>
      <c r="B602" s="159"/>
      <c r="C602" s="188" t="s">
        <v>1182</v>
      </c>
      <c r="D602" s="164"/>
      <c r="E602" s="165"/>
      <c r="F602" s="160"/>
      <c r="G602" s="160"/>
      <c r="H602" s="160"/>
      <c r="I602" s="160"/>
      <c r="J602" s="160"/>
      <c r="K602" s="160"/>
      <c r="L602" s="160"/>
      <c r="M602" s="160"/>
      <c r="N602" s="160"/>
      <c r="O602" s="160"/>
      <c r="P602" s="160"/>
      <c r="Q602" s="160"/>
      <c r="R602" s="160"/>
      <c r="S602" s="160"/>
      <c r="T602" s="160"/>
      <c r="U602" s="160"/>
      <c r="V602" s="160"/>
      <c r="W602" s="160"/>
      <c r="X602" s="160"/>
      <c r="Y602" s="151"/>
      <c r="Z602" s="151"/>
      <c r="AA602" s="151"/>
      <c r="AB602" s="151"/>
      <c r="AC602" s="151"/>
      <c r="AD602" s="151"/>
      <c r="AE602" s="151"/>
      <c r="AF602" s="151"/>
      <c r="AG602" s="151" t="s">
        <v>192</v>
      </c>
      <c r="AH602" s="151">
        <v>0</v>
      </c>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row>
    <row r="603" spans="1:60" outlineLevel="1" x14ac:dyDescent="0.25">
      <c r="A603" s="158"/>
      <c r="B603" s="159"/>
      <c r="C603" s="188" t="s">
        <v>1501</v>
      </c>
      <c r="D603" s="164"/>
      <c r="E603" s="165"/>
      <c r="F603" s="160"/>
      <c r="G603" s="160"/>
      <c r="H603" s="160"/>
      <c r="I603" s="160"/>
      <c r="J603" s="160"/>
      <c r="K603" s="160"/>
      <c r="L603" s="160"/>
      <c r="M603" s="160"/>
      <c r="N603" s="160"/>
      <c r="O603" s="160"/>
      <c r="P603" s="160"/>
      <c r="Q603" s="160"/>
      <c r="R603" s="160"/>
      <c r="S603" s="160"/>
      <c r="T603" s="160"/>
      <c r="U603" s="160"/>
      <c r="V603" s="160"/>
      <c r="W603" s="160"/>
      <c r="X603" s="160"/>
      <c r="Y603" s="151"/>
      <c r="Z603" s="151"/>
      <c r="AA603" s="151"/>
      <c r="AB603" s="151"/>
      <c r="AC603" s="151"/>
      <c r="AD603" s="151"/>
      <c r="AE603" s="151"/>
      <c r="AF603" s="151"/>
      <c r="AG603" s="151" t="s">
        <v>192</v>
      </c>
      <c r="AH603" s="151">
        <v>0</v>
      </c>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row>
    <row r="604" spans="1:60" ht="20.399999999999999" outlineLevel="1" x14ac:dyDescent="0.25">
      <c r="A604" s="158"/>
      <c r="B604" s="159"/>
      <c r="C604" s="188" t="s">
        <v>1183</v>
      </c>
      <c r="D604" s="164"/>
      <c r="E604" s="165"/>
      <c r="F604" s="160"/>
      <c r="G604" s="160"/>
      <c r="H604" s="160"/>
      <c r="I604" s="160"/>
      <c r="J604" s="160"/>
      <c r="K604" s="160"/>
      <c r="L604" s="160"/>
      <c r="M604" s="160"/>
      <c r="N604" s="160"/>
      <c r="O604" s="160"/>
      <c r="P604" s="160"/>
      <c r="Q604" s="160"/>
      <c r="R604" s="160"/>
      <c r="S604" s="160"/>
      <c r="T604" s="160"/>
      <c r="U604" s="160"/>
      <c r="V604" s="160"/>
      <c r="W604" s="160"/>
      <c r="X604" s="160"/>
      <c r="Y604" s="151"/>
      <c r="Z604" s="151"/>
      <c r="AA604" s="151"/>
      <c r="AB604" s="151"/>
      <c r="AC604" s="151"/>
      <c r="AD604" s="151"/>
      <c r="AE604" s="151"/>
      <c r="AF604" s="151"/>
      <c r="AG604" s="151" t="s">
        <v>192</v>
      </c>
      <c r="AH604" s="151">
        <v>0</v>
      </c>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row>
    <row r="605" spans="1:60" outlineLevel="1" x14ac:dyDescent="0.25">
      <c r="A605" s="158"/>
      <c r="B605" s="159"/>
      <c r="C605" s="188" t="s">
        <v>1705</v>
      </c>
      <c r="D605" s="164"/>
      <c r="E605" s="165">
        <v>8</v>
      </c>
      <c r="F605" s="160"/>
      <c r="G605" s="160"/>
      <c r="H605" s="160"/>
      <c r="I605" s="160"/>
      <c r="J605" s="160"/>
      <c r="K605" s="160"/>
      <c r="L605" s="160"/>
      <c r="M605" s="160"/>
      <c r="N605" s="160"/>
      <c r="O605" s="160"/>
      <c r="P605" s="160"/>
      <c r="Q605" s="160"/>
      <c r="R605" s="160"/>
      <c r="S605" s="160"/>
      <c r="T605" s="160"/>
      <c r="U605" s="160"/>
      <c r="V605" s="160"/>
      <c r="W605" s="160"/>
      <c r="X605" s="160"/>
      <c r="Y605" s="151"/>
      <c r="Z605" s="151"/>
      <c r="AA605" s="151"/>
      <c r="AB605" s="151"/>
      <c r="AC605" s="151"/>
      <c r="AD605" s="151"/>
      <c r="AE605" s="151"/>
      <c r="AF605" s="151"/>
      <c r="AG605" s="151" t="s">
        <v>192</v>
      </c>
      <c r="AH605" s="151">
        <v>0</v>
      </c>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row>
    <row r="606" spans="1:60" outlineLevel="1" x14ac:dyDescent="0.25">
      <c r="A606" s="158"/>
      <c r="B606" s="159"/>
      <c r="C606" s="188" t="s">
        <v>1706</v>
      </c>
      <c r="D606" s="164"/>
      <c r="E606" s="165">
        <v>16</v>
      </c>
      <c r="F606" s="160"/>
      <c r="G606" s="160"/>
      <c r="H606" s="160"/>
      <c r="I606" s="160"/>
      <c r="J606" s="160"/>
      <c r="K606" s="160"/>
      <c r="L606" s="160"/>
      <c r="M606" s="160"/>
      <c r="N606" s="160"/>
      <c r="O606" s="160"/>
      <c r="P606" s="160"/>
      <c r="Q606" s="160"/>
      <c r="R606" s="160"/>
      <c r="S606" s="160"/>
      <c r="T606" s="160"/>
      <c r="U606" s="160"/>
      <c r="V606" s="160"/>
      <c r="W606" s="160"/>
      <c r="X606" s="160"/>
      <c r="Y606" s="151"/>
      <c r="Z606" s="151"/>
      <c r="AA606" s="151"/>
      <c r="AB606" s="151"/>
      <c r="AC606" s="151"/>
      <c r="AD606" s="151"/>
      <c r="AE606" s="151"/>
      <c r="AF606" s="151"/>
      <c r="AG606" s="151" t="s">
        <v>192</v>
      </c>
      <c r="AH606" s="151">
        <v>0</v>
      </c>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row>
    <row r="607" spans="1:60" outlineLevel="1" x14ac:dyDescent="0.25">
      <c r="A607" s="158"/>
      <c r="B607" s="159"/>
      <c r="C607" s="188" t="s">
        <v>1707</v>
      </c>
      <c r="D607" s="164"/>
      <c r="E607" s="165">
        <v>18</v>
      </c>
      <c r="F607" s="160"/>
      <c r="G607" s="160"/>
      <c r="H607" s="160"/>
      <c r="I607" s="160"/>
      <c r="J607" s="160"/>
      <c r="K607" s="160"/>
      <c r="L607" s="160"/>
      <c r="M607" s="160"/>
      <c r="N607" s="160"/>
      <c r="O607" s="160"/>
      <c r="P607" s="160"/>
      <c r="Q607" s="160"/>
      <c r="R607" s="160"/>
      <c r="S607" s="160"/>
      <c r="T607" s="160"/>
      <c r="U607" s="160"/>
      <c r="V607" s="160"/>
      <c r="W607" s="160"/>
      <c r="X607" s="160"/>
      <c r="Y607" s="151"/>
      <c r="Z607" s="151"/>
      <c r="AA607" s="151"/>
      <c r="AB607" s="151"/>
      <c r="AC607" s="151"/>
      <c r="AD607" s="151"/>
      <c r="AE607" s="151"/>
      <c r="AF607" s="151"/>
      <c r="AG607" s="151" t="s">
        <v>192</v>
      </c>
      <c r="AH607" s="151">
        <v>0</v>
      </c>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row>
    <row r="608" spans="1:60" outlineLevel="1" x14ac:dyDescent="0.25">
      <c r="A608" s="158"/>
      <c r="B608" s="159"/>
      <c r="C608" s="195" t="s">
        <v>400</v>
      </c>
      <c r="D608" s="193"/>
      <c r="E608" s="194">
        <v>42</v>
      </c>
      <c r="F608" s="160"/>
      <c r="G608" s="160"/>
      <c r="H608" s="160"/>
      <c r="I608" s="160"/>
      <c r="J608" s="160"/>
      <c r="K608" s="160"/>
      <c r="L608" s="160"/>
      <c r="M608" s="160"/>
      <c r="N608" s="160"/>
      <c r="O608" s="160"/>
      <c r="P608" s="160"/>
      <c r="Q608" s="160"/>
      <c r="R608" s="160"/>
      <c r="S608" s="160"/>
      <c r="T608" s="160"/>
      <c r="U608" s="160"/>
      <c r="V608" s="160"/>
      <c r="W608" s="160"/>
      <c r="X608" s="160"/>
      <c r="Y608" s="151"/>
      <c r="Z608" s="151"/>
      <c r="AA608" s="151"/>
      <c r="AB608" s="151"/>
      <c r="AC608" s="151"/>
      <c r="AD608" s="151"/>
      <c r="AE608" s="151"/>
      <c r="AF608" s="151"/>
      <c r="AG608" s="151" t="s">
        <v>192</v>
      </c>
      <c r="AH608" s="151">
        <v>1</v>
      </c>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row>
    <row r="609" spans="1:60" outlineLevel="1" x14ac:dyDescent="0.25">
      <c r="A609" s="158"/>
      <c r="B609" s="159"/>
      <c r="C609" s="188" t="s">
        <v>1501</v>
      </c>
      <c r="D609" s="164"/>
      <c r="E609" s="165"/>
      <c r="F609" s="160"/>
      <c r="G609" s="160"/>
      <c r="H609" s="160"/>
      <c r="I609" s="160"/>
      <c r="J609" s="160"/>
      <c r="K609" s="160"/>
      <c r="L609" s="160"/>
      <c r="M609" s="160"/>
      <c r="N609" s="160"/>
      <c r="O609" s="160"/>
      <c r="P609" s="160"/>
      <c r="Q609" s="160"/>
      <c r="R609" s="160"/>
      <c r="S609" s="160"/>
      <c r="T609" s="160"/>
      <c r="U609" s="160"/>
      <c r="V609" s="160"/>
      <c r="W609" s="160"/>
      <c r="X609" s="160"/>
      <c r="Y609" s="151"/>
      <c r="Z609" s="151"/>
      <c r="AA609" s="151"/>
      <c r="AB609" s="151"/>
      <c r="AC609" s="151"/>
      <c r="AD609" s="151"/>
      <c r="AE609" s="151"/>
      <c r="AF609" s="151"/>
      <c r="AG609" s="151" t="s">
        <v>192</v>
      </c>
      <c r="AH609" s="151">
        <v>0</v>
      </c>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row>
    <row r="610" spans="1:60" outlineLevel="1" x14ac:dyDescent="0.25">
      <c r="A610" s="158"/>
      <c r="B610" s="159"/>
      <c r="C610" s="188" t="s">
        <v>1189</v>
      </c>
      <c r="D610" s="164"/>
      <c r="E610" s="165"/>
      <c r="F610" s="160"/>
      <c r="G610" s="160"/>
      <c r="H610" s="160"/>
      <c r="I610" s="160"/>
      <c r="J610" s="160"/>
      <c r="K610" s="160"/>
      <c r="L610" s="160"/>
      <c r="M610" s="160"/>
      <c r="N610" s="160"/>
      <c r="O610" s="160"/>
      <c r="P610" s="160"/>
      <c r="Q610" s="160"/>
      <c r="R610" s="160"/>
      <c r="S610" s="160"/>
      <c r="T610" s="160"/>
      <c r="U610" s="160"/>
      <c r="V610" s="160"/>
      <c r="W610" s="160"/>
      <c r="X610" s="160"/>
      <c r="Y610" s="151"/>
      <c r="Z610" s="151"/>
      <c r="AA610" s="151"/>
      <c r="AB610" s="151"/>
      <c r="AC610" s="151"/>
      <c r="AD610" s="151"/>
      <c r="AE610" s="151"/>
      <c r="AF610" s="151"/>
      <c r="AG610" s="151" t="s">
        <v>192</v>
      </c>
      <c r="AH610" s="151">
        <v>0</v>
      </c>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row>
    <row r="611" spans="1:60" outlineLevel="1" x14ac:dyDescent="0.25">
      <c r="A611" s="158"/>
      <c r="B611" s="159"/>
      <c r="C611" s="188" t="s">
        <v>1712</v>
      </c>
      <c r="D611" s="164"/>
      <c r="E611" s="165">
        <v>8</v>
      </c>
      <c r="F611" s="160"/>
      <c r="G611" s="160"/>
      <c r="H611" s="160"/>
      <c r="I611" s="160"/>
      <c r="J611" s="160"/>
      <c r="K611" s="160"/>
      <c r="L611" s="160"/>
      <c r="M611" s="160"/>
      <c r="N611" s="160"/>
      <c r="O611" s="160"/>
      <c r="P611" s="160"/>
      <c r="Q611" s="160"/>
      <c r="R611" s="160"/>
      <c r="S611" s="160"/>
      <c r="T611" s="160"/>
      <c r="U611" s="160"/>
      <c r="V611" s="160"/>
      <c r="W611" s="160"/>
      <c r="X611" s="160"/>
      <c r="Y611" s="151"/>
      <c r="Z611" s="151"/>
      <c r="AA611" s="151"/>
      <c r="AB611" s="151"/>
      <c r="AC611" s="151"/>
      <c r="AD611" s="151"/>
      <c r="AE611" s="151"/>
      <c r="AF611" s="151"/>
      <c r="AG611" s="151" t="s">
        <v>192</v>
      </c>
      <c r="AH611" s="151">
        <v>0</v>
      </c>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row>
    <row r="612" spans="1:60" outlineLevel="1" x14ac:dyDescent="0.25">
      <c r="A612" s="158"/>
      <c r="B612" s="159"/>
      <c r="C612" s="188" t="s">
        <v>1713</v>
      </c>
      <c r="D612" s="164"/>
      <c r="E612" s="165">
        <v>8</v>
      </c>
      <c r="F612" s="160"/>
      <c r="G612" s="160"/>
      <c r="H612" s="160"/>
      <c r="I612" s="160"/>
      <c r="J612" s="160"/>
      <c r="K612" s="160"/>
      <c r="L612" s="160"/>
      <c r="M612" s="160"/>
      <c r="N612" s="160"/>
      <c r="O612" s="160"/>
      <c r="P612" s="160"/>
      <c r="Q612" s="160"/>
      <c r="R612" s="160"/>
      <c r="S612" s="160"/>
      <c r="T612" s="160"/>
      <c r="U612" s="160"/>
      <c r="V612" s="160"/>
      <c r="W612" s="160"/>
      <c r="X612" s="160"/>
      <c r="Y612" s="151"/>
      <c r="Z612" s="151"/>
      <c r="AA612" s="151"/>
      <c r="AB612" s="151"/>
      <c r="AC612" s="151"/>
      <c r="AD612" s="151"/>
      <c r="AE612" s="151"/>
      <c r="AF612" s="151"/>
      <c r="AG612" s="151" t="s">
        <v>192</v>
      </c>
      <c r="AH612" s="151">
        <v>0</v>
      </c>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row>
    <row r="613" spans="1:60" outlineLevel="1" x14ac:dyDescent="0.25">
      <c r="A613" s="158"/>
      <c r="B613" s="159"/>
      <c r="C613" s="195" t="s">
        <v>400</v>
      </c>
      <c r="D613" s="193"/>
      <c r="E613" s="194">
        <v>16</v>
      </c>
      <c r="F613" s="160"/>
      <c r="G613" s="160"/>
      <c r="H613" s="160"/>
      <c r="I613" s="160"/>
      <c r="J613" s="160"/>
      <c r="K613" s="160"/>
      <c r="L613" s="160"/>
      <c r="M613" s="160"/>
      <c r="N613" s="160"/>
      <c r="O613" s="160"/>
      <c r="P613" s="160"/>
      <c r="Q613" s="160"/>
      <c r="R613" s="160"/>
      <c r="S613" s="160"/>
      <c r="T613" s="160"/>
      <c r="U613" s="160"/>
      <c r="V613" s="160"/>
      <c r="W613" s="160"/>
      <c r="X613" s="160"/>
      <c r="Y613" s="151"/>
      <c r="Z613" s="151"/>
      <c r="AA613" s="151"/>
      <c r="AB613" s="151"/>
      <c r="AC613" s="151"/>
      <c r="AD613" s="151"/>
      <c r="AE613" s="151"/>
      <c r="AF613" s="151"/>
      <c r="AG613" s="151" t="s">
        <v>192</v>
      </c>
      <c r="AH613" s="151">
        <v>1</v>
      </c>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row>
    <row r="614" spans="1:60" outlineLevel="1" x14ac:dyDescent="0.25">
      <c r="A614" s="177">
        <v>63</v>
      </c>
      <c r="B614" s="178" t="s">
        <v>1256</v>
      </c>
      <c r="C614" s="187" t="s">
        <v>1257</v>
      </c>
      <c r="D614" s="179" t="s">
        <v>360</v>
      </c>
      <c r="E614" s="180">
        <v>24.2</v>
      </c>
      <c r="F614" s="181">
        <v>189.6</v>
      </c>
      <c r="G614" s="182">
        <f>ROUND(E614*F614,2)</f>
        <v>4588.32</v>
      </c>
      <c r="H614" s="181"/>
      <c r="I614" s="182">
        <f>ROUND(E614*H614,2)</f>
        <v>0</v>
      </c>
      <c r="J614" s="181"/>
      <c r="K614" s="182">
        <f>ROUND(E614*J614,2)</f>
        <v>0</v>
      </c>
      <c r="L614" s="182">
        <v>21</v>
      </c>
      <c r="M614" s="182">
        <f>G614*(1+L614/100)</f>
        <v>5551.8671999999997</v>
      </c>
      <c r="N614" s="182">
        <v>1.33E-3</v>
      </c>
      <c r="O614" s="182">
        <f>ROUND(E614*N614,2)</f>
        <v>0.03</v>
      </c>
      <c r="P614" s="182">
        <v>0</v>
      </c>
      <c r="Q614" s="182">
        <f>ROUND(E614*P614,2)</f>
        <v>0</v>
      </c>
      <c r="R614" s="182" t="s">
        <v>514</v>
      </c>
      <c r="S614" s="182" t="s">
        <v>185</v>
      </c>
      <c r="T614" s="183" t="s">
        <v>185</v>
      </c>
      <c r="U614" s="160">
        <v>0</v>
      </c>
      <c r="V614" s="160">
        <f>ROUND(E614*U614,2)</f>
        <v>0</v>
      </c>
      <c r="W614" s="160"/>
      <c r="X614" s="160" t="s">
        <v>310</v>
      </c>
      <c r="Y614" s="151"/>
      <c r="Z614" s="151"/>
      <c r="AA614" s="151"/>
      <c r="AB614" s="151"/>
      <c r="AC614" s="151"/>
      <c r="AD614" s="151"/>
      <c r="AE614" s="151"/>
      <c r="AF614" s="151"/>
      <c r="AG614" s="151" t="s">
        <v>515</v>
      </c>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row>
    <row r="615" spans="1:60" outlineLevel="1" x14ac:dyDescent="0.25">
      <c r="A615" s="158"/>
      <c r="B615" s="159"/>
      <c r="C615" s="188" t="s">
        <v>1182</v>
      </c>
      <c r="D615" s="164"/>
      <c r="E615" s="165"/>
      <c r="F615" s="160"/>
      <c r="G615" s="160"/>
      <c r="H615" s="160"/>
      <c r="I615" s="160"/>
      <c r="J615" s="160"/>
      <c r="K615" s="160"/>
      <c r="L615" s="160"/>
      <c r="M615" s="160"/>
      <c r="N615" s="160"/>
      <c r="O615" s="160"/>
      <c r="P615" s="160"/>
      <c r="Q615" s="160"/>
      <c r="R615" s="160"/>
      <c r="S615" s="160"/>
      <c r="T615" s="160"/>
      <c r="U615" s="160"/>
      <c r="V615" s="160"/>
      <c r="W615" s="160"/>
      <c r="X615" s="160"/>
      <c r="Y615" s="151"/>
      <c r="Z615" s="151"/>
      <c r="AA615" s="151"/>
      <c r="AB615" s="151"/>
      <c r="AC615" s="151"/>
      <c r="AD615" s="151"/>
      <c r="AE615" s="151"/>
      <c r="AF615" s="151"/>
      <c r="AG615" s="151" t="s">
        <v>192</v>
      </c>
      <c r="AH615" s="151">
        <v>0</v>
      </c>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row>
    <row r="616" spans="1:60" outlineLevel="1" x14ac:dyDescent="0.25">
      <c r="A616" s="158"/>
      <c r="B616" s="159"/>
      <c r="C616" s="188" t="s">
        <v>1501</v>
      </c>
      <c r="D616" s="164"/>
      <c r="E616" s="165"/>
      <c r="F616" s="160"/>
      <c r="G616" s="160"/>
      <c r="H616" s="160"/>
      <c r="I616" s="160"/>
      <c r="J616" s="160"/>
      <c r="K616" s="160"/>
      <c r="L616" s="160"/>
      <c r="M616" s="160"/>
      <c r="N616" s="160"/>
      <c r="O616" s="160"/>
      <c r="P616" s="160"/>
      <c r="Q616" s="160"/>
      <c r="R616" s="160"/>
      <c r="S616" s="160"/>
      <c r="T616" s="160"/>
      <c r="U616" s="160"/>
      <c r="V616" s="160"/>
      <c r="W616" s="160"/>
      <c r="X616" s="160"/>
      <c r="Y616" s="151"/>
      <c r="Z616" s="151"/>
      <c r="AA616" s="151"/>
      <c r="AB616" s="151"/>
      <c r="AC616" s="151"/>
      <c r="AD616" s="151"/>
      <c r="AE616" s="151"/>
      <c r="AF616" s="151"/>
      <c r="AG616" s="151" t="s">
        <v>192</v>
      </c>
      <c r="AH616" s="151">
        <v>0</v>
      </c>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row>
    <row r="617" spans="1:60" ht="20.399999999999999" outlineLevel="1" x14ac:dyDescent="0.25">
      <c r="A617" s="158"/>
      <c r="B617" s="159"/>
      <c r="C617" s="188" t="s">
        <v>1183</v>
      </c>
      <c r="D617" s="164"/>
      <c r="E617" s="165"/>
      <c r="F617" s="160"/>
      <c r="G617" s="160"/>
      <c r="H617" s="160"/>
      <c r="I617" s="160"/>
      <c r="J617" s="160"/>
      <c r="K617" s="160"/>
      <c r="L617" s="160"/>
      <c r="M617" s="160"/>
      <c r="N617" s="160"/>
      <c r="O617" s="160"/>
      <c r="P617" s="160"/>
      <c r="Q617" s="160"/>
      <c r="R617" s="160"/>
      <c r="S617" s="160"/>
      <c r="T617" s="160"/>
      <c r="U617" s="160"/>
      <c r="V617" s="160"/>
      <c r="W617" s="160"/>
      <c r="X617" s="160"/>
      <c r="Y617" s="151"/>
      <c r="Z617" s="151"/>
      <c r="AA617" s="151"/>
      <c r="AB617" s="151"/>
      <c r="AC617" s="151"/>
      <c r="AD617" s="151"/>
      <c r="AE617" s="151"/>
      <c r="AF617" s="151"/>
      <c r="AG617" s="151" t="s">
        <v>192</v>
      </c>
      <c r="AH617" s="151">
        <v>0</v>
      </c>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row>
    <row r="618" spans="1:60" outlineLevel="1" x14ac:dyDescent="0.25">
      <c r="A618" s="158"/>
      <c r="B618" s="159"/>
      <c r="C618" s="188" t="s">
        <v>1714</v>
      </c>
      <c r="D618" s="164"/>
      <c r="E618" s="165">
        <v>4</v>
      </c>
      <c r="F618" s="160"/>
      <c r="G618" s="160"/>
      <c r="H618" s="160"/>
      <c r="I618" s="160"/>
      <c r="J618" s="160"/>
      <c r="K618" s="160"/>
      <c r="L618" s="160"/>
      <c r="M618" s="160"/>
      <c r="N618" s="160"/>
      <c r="O618" s="160"/>
      <c r="P618" s="160"/>
      <c r="Q618" s="160"/>
      <c r="R618" s="160"/>
      <c r="S618" s="160"/>
      <c r="T618" s="160"/>
      <c r="U618" s="160"/>
      <c r="V618" s="160"/>
      <c r="W618" s="160"/>
      <c r="X618" s="160"/>
      <c r="Y618" s="151"/>
      <c r="Z618" s="151"/>
      <c r="AA618" s="151"/>
      <c r="AB618" s="151"/>
      <c r="AC618" s="151"/>
      <c r="AD618" s="151"/>
      <c r="AE618" s="151"/>
      <c r="AF618" s="151"/>
      <c r="AG618" s="151" t="s">
        <v>192</v>
      </c>
      <c r="AH618" s="151">
        <v>0</v>
      </c>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row>
    <row r="619" spans="1:60" outlineLevel="1" x14ac:dyDescent="0.25">
      <c r="A619" s="158"/>
      <c r="B619" s="159"/>
      <c r="C619" s="188" t="s">
        <v>1715</v>
      </c>
      <c r="D619" s="164"/>
      <c r="E619" s="165">
        <v>8</v>
      </c>
      <c r="F619" s="160"/>
      <c r="G619" s="160"/>
      <c r="H619" s="160"/>
      <c r="I619" s="160"/>
      <c r="J619" s="160"/>
      <c r="K619" s="160"/>
      <c r="L619" s="160"/>
      <c r="M619" s="160"/>
      <c r="N619" s="160"/>
      <c r="O619" s="160"/>
      <c r="P619" s="160"/>
      <c r="Q619" s="160"/>
      <c r="R619" s="160"/>
      <c r="S619" s="160"/>
      <c r="T619" s="160"/>
      <c r="U619" s="160"/>
      <c r="V619" s="160"/>
      <c r="W619" s="160"/>
      <c r="X619" s="160"/>
      <c r="Y619" s="151"/>
      <c r="Z619" s="151"/>
      <c r="AA619" s="151"/>
      <c r="AB619" s="151"/>
      <c r="AC619" s="151"/>
      <c r="AD619" s="151"/>
      <c r="AE619" s="151"/>
      <c r="AF619" s="151"/>
      <c r="AG619" s="151" t="s">
        <v>192</v>
      </c>
      <c r="AH619" s="151">
        <v>0</v>
      </c>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row>
    <row r="620" spans="1:60" outlineLevel="1" x14ac:dyDescent="0.25">
      <c r="A620" s="158"/>
      <c r="B620" s="159"/>
      <c r="C620" s="188" t="s">
        <v>1716</v>
      </c>
      <c r="D620" s="164"/>
      <c r="E620" s="165">
        <v>9</v>
      </c>
      <c r="F620" s="160"/>
      <c r="G620" s="160"/>
      <c r="H620" s="160"/>
      <c r="I620" s="160"/>
      <c r="J620" s="160"/>
      <c r="K620" s="160"/>
      <c r="L620" s="160"/>
      <c r="M620" s="160"/>
      <c r="N620" s="160"/>
      <c r="O620" s="160"/>
      <c r="P620" s="160"/>
      <c r="Q620" s="160"/>
      <c r="R620" s="160"/>
      <c r="S620" s="160"/>
      <c r="T620" s="160"/>
      <c r="U620" s="160"/>
      <c r="V620" s="160"/>
      <c r="W620" s="160"/>
      <c r="X620" s="160"/>
      <c r="Y620" s="151"/>
      <c r="Z620" s="151"/>
      <c r="AA620" s="151"/>
      <c r="AB620" s="151"/>
      <c r="AC620" s="151"/>
      <c r="AD620" s="151"/>
      <c r="AE620" s="151"/>
      <c r="AF620" s="151"/>
      <c r="AG620" s="151" t="s">
        <v>192</v>
      </c>
      <c r="AH620" s="151">
        <v>0</v>
      </c>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row>
    <row r="621" spans="1:60" outlineLevel="1" x14ac:dyDescent="0.25">
      <c r="A621" s="158"/>
      <c r="B621" s="159"/>
      <c r="C621" s="195" t="s">
        <v>400</v>
      </c>
      <c r="D621" s="193"/>
      <c r="E621" s="194">
        <v>21</v>
      </c>
      <c r="F621" s="160"/>
      <c r="G621" s="160"/>
      <c r="H621" s="160"/>
      <c r="I621" s="160"/>
      <c r="J621" s="160"/>
      <c r="K621" s="160"/>
      <c r="L621" s="160"/>
      <c r="M621" s="160"/>
      <c r="N621" s="160"/>
      <c r="O621" s="160"/>
      <c r="P621" s="160"/>
      <c r="Q621" s="160"/>
      <c r="R621" s="160"/>
      <c r="S621" s="160"/>
      <c r="T621" s="160"/>
      <c r="U621" s="160"/>
      <c r="V621" s="160"/>
      <c r="W621" s="160"/>
      <c r="X621" s="160"/>
      <c r="Y621" s="151"/>
      <c r="Z621" s="151"/>
      <c r="AA621" s="151"/>
      <c r="AB621" s="151"/>
      <c r="AC621" s="151"/>
      <c r="AD621" s="151"/>
      <c r="AE621" s="151"/>
      <c r="AF621" s="151"/>
      <c r="AG621" s="151" t="s">
        <v>192</v>
      </c>
      <c r="AH621" s="151">
        <v>1</v>
      </c>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row>
    <row r="622" spans="1:60" outlineLevel="1" x14ac:dyDescent="0.25">
      <c r="A622" s="158"/>
      <c r="B622" s="159"/>
      <c r="C622" s="188" t="s">
        <v>1501</v>
      </c>
      <c r="D622" s="164"/>
      <c r="E622" s="165"/>
      <c r="F622" s="160"/>
      <c r="G622" s="160"/>
      <c r="H622" s="160"/>
      <c r="I622" s="160"/>
      <c r="J622" s="160"/>
      <c r="K622" s="160"/>
      <c r="L622" s="160"/>
      <c r="M622" s="160"/>
      <c r="N622" s="160"/>
      <c r="O622" s="160"/>
      <c r="P622" s="160"/>
      <c r="Q622" s="160"/>
      <c r="R622" s="160"/>
      <c r="S622" s="160"/>
      <c r="T622" s="160"/>
      <c r="U622" s="160"/>
      <c r="V622" s="160"/>
      <c r="W622" s="160"/>
      <c r="X622" s="160"/>
      <c r="Y622" s="151"/>
      <c r="Z622" s="151"/>
      <c r="AA622" s="151"/>
      <c r="AB622" s="151"/>
      <c r="AC622" s="151"/>
      <c r="AD622" s="151"/>
      <c r="AE622" s="151"/>
      <c r="AF622" s="151"/>
      <c r="AG622" s="151" t="s">
        <v>192</v>
      </c>
      <c r="AH622" s="151">
        <v>0</v>
      </c>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row>
    <row r="623" spans="1:60" outlineLevel="1" x14ac:dyDescent="0.25">
      <c r="A623" s="158"/>
      <c r="B623" s="159"/>
      <c r="C623" s="188" t="s">
        <v>1189</v>
      </c>
      <c r="D623" s="164"/>
      <c r="E623" s="165"/>
      <c r="F623" s="160"/>
      <c r="G623" s="160"/>
      <c r="H623" s="160"/>
      <c r="I623" s="160"/>
      <c r="J623" s="160"/>
      <c r="K623" s="160"/>
      <c r="L623" s="160"/>
      <c r="M623" s="160"/>
      <c r="N623" s="160"/>
      <c r="O623" s="160"/>
      <c r="P623" s="160"/>
      <c r="Q623" s="160"/>
      <c r="R623" s="160"/>
      <c r="S623" s="160"/>
      <c r="T623" s="160"/>
      <c r="U623" s="160"/>
      <c r="V623" s="160"/>
      <c r="W623" s="160"/>
      <c r="X623" s="160"/>
      <c r="Y623" s="151"/>
      <c r="Z623" s="151"/>
      <c r="AA623" s="151"/>
      <c r="AB623" s="151"/>
      <c r="AC623" s="151"/>
      <c r="AD623" s="151"/>
      <c r="AE623" s="151"/>
      <c r="AF623" s="151"/>
      <c r="AG623" s="151" t="s">
        <v>192</v>
      </c>
      <c r="AH623" s="151">
        <v>0</v>
      </c>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row>
    <row r="624" spans="1:60" outlineLevel="1" x14ac:dyDescent="0.25">
      <c r="A624" s="158"/>
      <c r="B624" s="159"/>
      <c r="C624" s="188" t="s">
        <v>1717</v>
      </c>
      <c r="D624" s="164"/>
      <c r="E624" s="165">
        <v>1.6</v>
      </c>
      <c r="F624" s="160"/>
      <c r="G624" s="160"/>
      <c r="H624" s="160"/>
      <c r="I624" s="160"/>
      <c r="J624" s="160"/>
      <c r="K624" s="160"/>
      <c r="L624" s="160"/>
      <c r="M624" s="160"/>
      <c r="N624" s="160"/>
      <c r="O624" s="160"/>
      <c r="P624" s="160"/>
      <c r="Q624" s="160"/>
      <c r="R624" s="160"/>
      <c r="S624" s="160"/>
      <c r="T624" s="160"/>
      <c r="U624" s="160"/>
      <c r="V624" s="160"/>
      <c r="W624" s="160"/>
      <c r="X624" s="160"/>
      <c r="Y624" s="151"/>
      <c r="Z624" s="151"/>
      <c r="AA624" s="151"/>
      <c r="AB624" s="151"/>
      <c r="AC624" s="151"/>
      <c r="AD624" s="151"/>
      <c r="AE624" s="151"/>
      <c r="AF624" s="151"/>
      <c r="AG624" s="151" t="s">
        <v>192</v>
      </c>
      <c r="AH624" s="151">
        <v>0</v>
      </c>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row>
    <row r="625" spans="1:60" outlineLevel="1" x14ac:dyDescent="0.25">
      <c r="A625" s="158"/>
      <c r="B625" s="159"/>
      <c r="C625" s="188" t="s">
        <v>1718</v>
      </c>
      <c r="D625" s="164"/>
      <c r="E625" s="165">
        <v>1.6</v>
      </c>
      <c r="F625" s="160"/>
      <c r="G625" s="160"/>
      <c r="H625" s="160"/>
      <c r="I625" s="160"/>
      <c r="J625" s="160"/>
      <c r="K625" s="160"/>
      <c r="L625" s="160"/>
      <c r="M625" s="160"/>
      <c r="N625" s="160"/>
      <c r="O625" s="160"/>
      <c r="P625" s="160"/>
      <c r="Q625" s="160"/>
      <c r="R625" s="160"/>
      <c r="S625" s="160"/>
      <c r="T625" s="160"/>
      <c r="U625" s="160"/>
      <c r="V625" s="160"/>
      <c r="W625" s="160"/>
      <c r="X625" s="160"/>
      <c r="Y625" s="151"/>
      <c r="Z625" s="151"/>
      <c r="AA625" s="151"/>
      <c r="AB625" s="151"/>
      <c r="AC625" s="151"/>
      <c r="AD625" s="151"/>
      <c r="AE625" s="151"/>
      <c r="AF625" s="151"/>
      <c r="AG625" s="151" t="s">
        <v>192</v>
      </c>
      <c r="AH625" s="151">
        <v>0</v>
      </c>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row>
    <row r="626" spans="1:60" outlineLevel="1" x14ac:dyDescent="0.25">
      <c r="A626" s="158"/>
      <c r="B626" s="159"/>
      <c r="C626" s="195" t="s">
        <v>400</v>
      </c>
      <c r="D626" s="193"/>
      <c r="E626" s="194">
        <v>3.2</v>
      </c>
      <c r="F626" s="160"/>
      <c r="G626" s="160"/>
      <c r="H626" s="160"/>
      <c r="I626" s="160"/>
      <c r="J626" s="160"/>
      <c r="K626" s="160"/>
      <c r="L626" s="160"/>
      <c r="M626" s="160"/>
      <c r="N626" s="160"/>
      <c r="O626" s="160"/>
      <c r="P626" s="160"/>
      <c r="Q626" s="160"/>
      <c r="R626" s="160"/>
      <c r="S626" s="160"/>
      <c r="T626" s="160"/>
      <c r="U626" s="160"/>
      <c r="V626" s="160"/>
      <c r="W626" s="160"/>
      <c r="X626" s="160"/>
      <c r="Y626" s="151"/>
      <c r="Z626" s="151"/>
      <c r="AA626" s="151"/>
      <c r="AB626" s="151"/>
      <c r="AC626" s="151"/>
      <c r="AD626" s="151"/>
      <c r="AE626" s="151"/>
      <c r="AF626" s="151"/>
      <c r="AG626" s="151" t="s">
        <v>192</v>
      </c>
      <c r="AH626" s="151">
        <v>1</v>
      </c>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row>
    <row r="627" spans="1:60" outlineLevel="1" x14ac:dyDescent="0.25">
      <c r="A627" s="177">
        <v>64</v>
      </c>
      <c r="B627" s="178" t="s">
        <v>691</v>
      </c>
      <c r="C627" s="187" t="s">
        <v>692</v>
      </c>
      <c r="D627" s="179" t="s">
        <v>276</v>
      </c>
      <c r="E627" s="180">
        <v>1.3883799999999999</v>
      </c>
      <c r="F627" s="181">
        <v>17100</v>
      </c>
      <c r="G627" s="182">
        <f>ROUND(E627*F627,2)</f>
        <v>23741.3</v>
      </c>
      <c r="H627" s="181"/>
      <c r="I627" s="182">
        <f>ROUND(E627*H627,2)</f>
        <v>0</v>
      </c>
      <c r="J627" s="181"/>
      <c r="K627" s="182">
        <f>ROUND(E627*J627,2)</f>
        <v>0</v>
      </c>
      <c r="L627" s="182">
        <v>21</v>
      </c>
      <c r="M627" s="182">
        <f>G627*(1+L627/100)</f>
        <v>28726.972999999998</v>
      </c>
      <c r="N627" s="182">
        <v>0.55000000000000004</v>
      </c>
      <c r="O627" s="182">
        <f>ROUND(E627*N627,2)</f>
        <v>0.76</v>
      </c>
      <c r="P627" s="182">
        <v>0</v>
      </c>
      <c r="Q627" s="182">
        <f>ROUND(E627*P627,2)</f>
        <v>0</v>
      </c>
      <c r="R627" s="182" t="s">
        <v>514</v>
      </c>
      <c r="S627" s="182" t="s">
        <v>185</v>
      </c>
      <c r="T627" s="183" t="s">
        <v>185</v>
      </c>
      <c r="U627" s="160">
        <v>0</v>
      </c>
      <c r="V627" s="160">
        <f>ROUND(E627*U627,2)</f>
        <v>0</v>
      </c>
      <c r="W627" s="160"/>
      <c r="X627" s="160" t="s">
        <v>310</v>
      </c>
      <c r="Y627" s="151"/>
      <c r="Z627" s="151"/>
      <c r="AA627" s="151"/>
      <c r="AB627" s="151"/>
      <c r="AC627" s="151"/>
      <c r="AD627" s="151"/>
      <c r="AE627" s="151"/>
      <c r="AF627" s="151"/>
      <c r="AG627" s="151" t="s">
        <v>515</v>
      </c>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row>
    <row r="628" spans="1:60" outlineLevel="1" x14ac:dyDescent="0.25">
      <c r="A628" s="158"/>
      <c r="B628" s="159"/>
      <c r="C628" s="188" t="s">
        <v>1501</v>
      </c>
      <c r="D628" s="164"/>
      <c r="E628" s="165"/>
      <c r="F628" s="160"/>
      <c r="G628" s="160"/>
      <c r="H628" s="160"/>
      <c r="I628" s="160"/>
      <c r="J628" s="160"/>
      <c r="K628" s="160"/>
      <c r="L628" s="160"/>
      <c r="M628" s="160"/>
      <c r="N628" s="160"/>
      <c r="O628" s="160"/>
      <c r="P628" s="160"/>
      <c r="Q628" s="160"/>
      <c r="R628" s="160"/>
      <c r="S628" s="160"/>
      <c r="T628" s="160"/>
      <c r="U628" s="160"/>
      <c r="V628" s="160"/>
      <c r="W628" s="160"/>
      <c r="X628" s="160"/>
      <c r="Y628" s="151"/>
      <c r="Z628" s="151"/>
      <c r="AA628" s="151"/>
      <c r="AB628" s="151"/>
      <c r="AC628" s="151"/>
      <c r="AD628" s="151"/>
      <c r="AE628" s="151"/>
      <c r="AF628" s="151"/>
      <c r="AG628" s="151" t="s">
        <v>192</v>
      </c>
      <c r="AH628" s="151">
        <v>0</v>
      </c>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row>
    <row r="629" spans="1:60" ht="20.399999999999999" outlineLevel="1" x14ac:dyDescent="0.25">
      <c r="A629" s="158"/>
      <c r="B629" s="159"/>
      <c r="C629" s="188" t="s">
        <v>1696</v>
      </c>
      <c r="D629" s="164"/>
      <c r="E629" s="165">
        <v>6.7320000000000005E-2</v>
      </c>
      <c r="F629" s="160"/>
      <c r="G629" s="160"/>
      <c r="H629" s="160"/>
      <c r="I629" s="160"/>
      <c r="J629" s="160"/>
      <c r="K629" s="160"/>
      <c r="L629" s="160"/>
      <c r="M629" s="160"/>
      <c r="N629" s="160"/>
      <c r="O629" s="160"/>
      <c r="P629" s="160"/>
      <c r="Q629" s="160"/>
      <c r="R629" s="160"/>
      <c r="S629" s="160"/>
      <c r="T629" s="160"/>
      <c r="U629" s="160"/>
      <c r="V629" s="160"/>
      <c r="W629" s="160"/>
      <c r="X629" s="160"/>
      <c r="Y629" s="151"/>
      <c r="Z629" s="151"/>
      <c r="AA629" s="151"/>
      <c r="AB629" s="151"/>
      <c r="AC629" s="151"/>
      <c r="AD629" s="151"/>
      <c r="AE629" s="151"/>
      <c r="AF629" s="151"/>
      <c r="AG629" s="151" t="s">
        <v>192</v>
      </c>
      <c r="AH629" s="151">
        <v>0</v>
      </c>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row>
    <row r="630" spans="1:60" outlineLevel="1" x14ac:dyDescent="0.25">
      <c r="A630" s="158"/>
      <c r="B630" s="159"/>
      <c r="C630" s="188" t="s">
        <v>1193</v>
      </c>
      <c r="D630" s="164"/>
      <c r="E630" s="165"/>
      <c r="F630" s="160"/>
      <c r="G630" s="160"/>
      <c r="H630" s="160"/>
      <c r="I630" s="160"/>
      <c r="J630" s="160"/>
      <c r="K630" s="160"/>
      <c r="L630" s="160"/>
      <c r="M630" s="160"/>
      <c r="N630" s="160"/>
      <c r="O630" s="160"/>
      <c r="P630" s="160"/>
      <c r="Q630" s="160"/>
      <c r="R630" s="160"/>
      <c r="S630" s="160"/>
      <c r="T630" s="160"/>
      <c r="U630" s="160"/>
      <c r="V630" s="160"/>
      <c r="W630" s="160"/>
      <c r="X630" s="160"/>
      <c r="Y630" s="151"/>
      <c r="Z630" s="151"/>
      <c r="AA630" s="151"/>
      <c r="AB630" s="151"/>
      <c r="AC630" s="151"/>
      <c r="AD630" s="151"/>
      <c r="AE630" s="151"/>
      <c r="AF630" s="151"/>
      <c r="AG630" s="151" t="s">
        <v>192</v>
      </c>
      <c r="AH630" s="151">
        <v>0</v>
      </c>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row>
    <row r="631" spans="1:60" outlineLevel="1" x14ac:dyDescent="0.25">
      <c r="A631" s="158"/>
      <c r="B631" s="159"/>
      <c r="C631" s="195" t="s">
        <v>400</v>
      </c>
      <c r="D631" s="193"/>
      <c r="E631" s="194">
        <v>6.7320000000000005E-2</v>
      </c>
      <c r="F631" s="160"/>
      <c r="G631" s="160"/>
      <c r="H631" s="160"/>
      <c r="I631" s="160"/>
      <c r="J631" s="160"/>
      <c r="K631" s="160"/>
      <c r="L631" s="160"/>
      <c r="M631" s="160"/>
      <c r="N631" s="160"/>
      <c r="O631" s="160"/>
      <c r="P631" s="160"/>
      <c r="Q631" s="160"/>
      <c r="R631" s="160"/>
      <c r="S631" s="160"/>
      <c r="T631" s="160"/>
      <c r="U631" s="160"/>
      <c r="V631" s="160"/>
      <c r="W631" s="160"/>
      <c r="X631" s="160"/>
      <c r="Y631" s="151"/>
      <c r="Z631" s="151"/>
      <c r="AA631" s="151"/>
      <c r="AB631" s="151"/>
      <c r="AC631" s="151"/>
      <c r="AD631" s="151"/>
      <c r="AE631" s="151"/>
      <c r="AF631" s="151"/>
      <c r="AG631" s="151" t="s">
        <v>192</v>
      </c>
      <c r="AH631" s="151">
        <v>1</v>
      </c>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row>
    <row r="632" spans="1:60" outlineLevel="1" x14ac:dyDescent="0.25">
      <c r="A632" s="158"/>
      <c r="B632" s="159"/>
      <c r="C632" s="188" t="s">
        <v>1194</v>
      </c>
      <c r="D632" s="164"/>
      <c r="E632" s="165"/>
      <c r="F632" s="160"/>
      <c r="G632" s="160"/>
      <c r="H632" s="160"/>
      <c r="I632" s="160"/>
      <c r="J632" s="160"/>
      <c r="K632" s="160"/>
      <c r="L632" s="160"/>
      <c r="M632" s="160"/>
      <c r="N632" s="160"/>
      <c r="O632" s="160"/>
      <c r="P632" s="160"/>
      <c r="Q632" s="160"/>
      <c r="R632" s="160"/>
      <c r="S632" s="160"/>
      <c r="T632" s="160"/>
      <c r="U632" s="160"/>
      <c r="V632" s="160"/>
      <c r="W632" s="160"/>
      <c r="X632" s="160"/>
      <c r="Y632" s="151"/>
      <c r="Z632" s="151"/>
      <c r="AA632" s="151"/>
      <c r="AB632" s="151"/>
      <c r="AC632" s="151"/>
      <c r="AD632" s="151"/>
      <c r="AE632" s="151"/>
      <c r="AF632" s="151"/>
      <c r="AG632" s="151" t="s">
        <v>192</v>
      </c>
      <c r="AH632" s="151">
        <v>0</v>
      </c>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row>
    <row r="633" spans="1:60" outlineLevel="1" x14ac:dyDescent="0.25">
      <c r="A633" s="158"/>
      <c r="B633" s="159"/>
      <c r="C633" s="188" t="s">
        <v>1697</v>
      </c>
      <c r="D633" s="164"/>
      <c r="E633" s="165">
        <v>0.25661</v>
      </c>
      <c r="F633" s="160"/>
      <c r="G633" s="160"/>
      <c r="H633" s="160"/>
      <c r="I633" s="160"/>
      <c r="J633" s="160"/>
      <c r="K633" s="160"/>
      <c r="L633" s="160"/>
      <c r="M633" s="160"/>
      <c r="N633" s="160"/>
      <c r="O633" s="160"/>
      <c r="P633" s="160"/>
      <c r="Q633" s="160"/>
      <c r="R633" s="160"/>
      <c r="S633" s="160"/>
      <c r="T633" s="160"/>
      <c r="U633" s="160"/>
      <c r="V633" s="160"/>
      <c r="W633" s="160"/>
      <c r="X633" s="160"/>
      <c r="Y633" s="151"/>
      <c r="Z633" s="151"/>
      <c r="AA633" s="151"/>
      <c r="AB633" s="151"/>
      <c r="AC633" s="151"/>
      <c r="AD633" s="151"/>
      <c r="AE633" s="151"/>
      <c r="AF633" s="151"/>
      <c r="AG633" s="151" t="s">
        <v>192</v>
      </c>
      <c r="AH633" s="151">
        <v>0</v>
      </c>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row>
    <row r="634" spans="1:60" outlineLevel="1" x14ac:dyDescent="0.25">
      <c r="A634" s="158"/>
      <c r="B634" s="159"/>
      <c r="C634" s="188" t="s">
        <v>1698</v>
      </c>
      <c r="D634" s="164"/>
      <c r="E634" s="165">
        <v>0.52825999999999995</v>
      </c>
      <c r="F634" s="160"/>
      <c r="G634" s="160"/>
      <c r="H634" s="160"/>
      <c r="I634" s="160"/>
      <c r="J634" s="160"/>
      <c r="K634" s="160"/>
      <c r="L634" s="160"/>
      <c r="M634" s="160"/>
      <c r="N634" s="160"/>
      <c r="O634" s="160"/>
      <c r="P634" s="160"/>
      <c r="Q634" s="160"/>
      <c r="R634" s="160"/>
      <c r="S634" s="160"/>
      <c r="T634" s="160"/>
      <c r="U634" s="160"/>
      <c r="V634" s="160"/>
      <c r="W634" s="160"/>
      <c r="X634" s="160"/>
      <c r="Y634" s="151"/>
      <c r="Z634" s="151"/>
      <c r="AA634" s="151"/>
      <c r="AB634" s="151"/>
      <c r="AC634" s="151"/>
      <c r="AD634" s="151"/>
      <c r="AE634" s="151"/>
      <c r="AF634" s="151"/>
      <c r="AG634" s="151" t="s">
        <v>192</v>
      </c>
      <c r="AH634" s="151">
        <v>0</v>
      </c>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row>
    <row r="635" spans="1:60" outlineLevel="1" x14ac:dyDescent="0.25">
      <c r="A635" s="158"/>
      <c r="B635" s="159"/>
      <c r="C635" s="188" t="s">
        <v>1699</v>
      </c>
      <c r="D635" s="164"/>
      <c r="E635" s="165">
        <v>0.53617999999999999</v>
      </c>
      <c r="F635" s="160"/>
      <c r="G635" s="160"/>
      <c r="H635" s="160"/>
      <c r="I635" s="160"/>
      <c r="J635" s="160"/>
      <c r="K635" s="160"/>
      <c r="L635" s="160"/>
      <c r="M635" s="160"/>
      <c r="N635" s="160"/>
      <c r="O635" s="160"/>
      <c r="P635" s="160"/>
      <c r="Q635" s="160"/>
      <c r="R635" s="160"/>
      <c r="S635" s="160"/>
      <c r="T635" s="160"/>
      <c r="U635" s="160"/>
      <c r="V635" s="160"/>
      <c r="W635" s="160"/>
      <c r="X635" s="160"/>
      <c r="Y635" s="151"/>
      <c r="Z635" s="151"/>
      <c r="AA635" s="151"/>
      <c r="AB635" s="151"/>
      <c r="AC635" s="151"/>
      <c r="AD635" s="151"/>
      <c r="AE635" s="151"/>
      <c r="AF635" s="151"/>
      <c r="AG635" s="151" t="s">
        <v>192</v>
      </c>
      <c r="AH635" s="151">
        <v>0</v>
      </c>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row>
    <row r="636" spans="1:60" outlineLevel="1" x14ac:dyDescent="0.25">
      <c r="A636" s="158"/>
      <c r="B636" s="159"/>
      <c r="C636" s="195" t="s">
        <v>400</v>
      </c>
      <c r="D636" s="193"/>
      <c r="E636" s="194">
        <v>1.3210599999999999</v>
      </c>
      <c r="F636" s="160"/>
      <c r="G636" s="160"/>
      <c r="H636" s="160"/>
      <c r="I636" s="160"/>
      <c r="J636" s="160"/>
      <c r="K636" s="160"/>
      <c r="L636" s="160"/>
      <c r="M636" s="160"/>
      <c r="N636" s="160"/>
      <c r="O636" s="160"/>
      <c r="P636" s="160"/>
      <c r="Q636" s="160"/>
      <c r="R636" s="160"/>
      <c r="S636" s="160"/>
      <c r="T636" s="160"/>
      <c r="U636" s="160"/>
      <c r="V636" s="160"/>
      <c r="W636" s="160"/>
      <c r="X636" s="160"/>
      <c r="Y636" s="151"/>
      <c r="Z636" s="151"/>
      <c r="AA636" s="151"/>
      <c r="AB636" s="151"/>
      <c r="AC636" s="151"/>
      <c r="AD636" s="151"/>
      <c r="AE636" s="151"/>
      <c r="AF636" s="151"/>
      <c r="AG636" s="151" t="s">
        <v>192</v>
      </c>
      <c r="AH636" s="151">
        <v>1</v>
      </c>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row>
    <row r="637" spans="1:60" outlineLevel="1" x14ac:dyDescent="0.25">
      <c r="A637" s="177">
        <v>65</v>
      </c>
      <c r="B637" s="178" t="s">
        <v>693</v>
      </c>
      <c r="C637" s="187" t="s">
        <v>694</v>
      </c>
      <c r="D637" s="179" t="s">
        <v>276</v>
      </c>
      <c r="E637" s="180">
        <v>15.048</v>
      </c>
      <c r="F637" s="181">
        <v>23676</v>
      </c>
      <c r="G637" s="182">
        <f>ROUND(E637*F637,2)</f>
        <v>356276.45</v>
      </c>
      <c r="H637" s="181"/>
      <c r="I637" s="182">
        <f>ROUND(E637*H637,2)</f>
        <v>0</v>
      </c>
      <c r="J637" s="181"/>
      <c r="K637" s="182">
        <f>ROUND(E637*J637,2)</f>
        <v>0</v>
      </c>
      <c r="L637" s="182">
        <v>21</v>
      </c>
      <c r="M637" s="182">
        <f>G637*(1+L637/100)</f>
        <v>431094.50449999998</v>
      </c>
      <c r="N637" s="182">
        <v>0.55000000000000004</v>
      </c>
      <c r="O637" s="182">
        <f>ROUND(E637*N637,2)</f>
        <v>8.2799999999999994</v>
      </c>
      <c r="P637" s="182">
        <v>0</v>
      </c>
      <c r="Q637" s="182">
        <f>ROUND(E637*P637,2)</f>
        <v>0</v>
      </c>
      <c r="R637" s="182" t="s">
        <v>514</v>
      </c>
      <c r="S637" s="182" t="s">
        <v>185</v>
      </c>
      <c r="T637" s="183" t="s">
        <v>185</v>
      </c>
      <c r="U637" s="160">
        <v>0</v>
      </c>
      <c r="V637" s="160">
        <f>ROUND(E637*U637,2)</f>
        <v>0</v>
      </c>
      <c r="W637" s="160"/>
      <c r="X637" s="160" t="s">
        <v>310</v>
      </c>
      <c r="Y637" s="151"/>
      <c r="Z637" s="151"/>
      <c r="AA637" s="151"/>
      <c r="AB637" s="151"/>
      <c r="AC637" s="151"/>
      <c r="AD637" s="151"/>
      <c r="AE637" s="151"/>
      <c r="AF637" s="151"/>
      <c r="AG637" s="151" t="s">
        <v>515</v>
      </c>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row>
    <row r="638" spans="1:60" outlineLevel="1" x14ac:dyDescent="0.25">
      <c r="A638" s="158"/>
      <c r="B638" s="159"/>
      <c r="C638" s="188" t="s">
        <v>1501</v>
      </c>
      <c r="D638" s="164"/>
      <c r="E638" s="165"/>
      <c r="F638" s="160"/>
      <c r="G638" s="160"/>
      <c r="H638" s="160"/>
      <c r="I638" s="160"/>
      <c r="J638" s="160"/>
      <c r="K638" s="160"/>
      <c r="L638" s="160"/>
      <c r="M638" s="160"/>
      <c r="N638" s="160"/>
      <c r="O638" s="160"/>
      <c r="P638" s="160"/>
      <c r="Q638" s="160"/>
      <c r="R638" s="160"/>
      <c r="S638" s="160"/>
      <c r="T638" s="160"/>
      <c r="U638" s="160"/>
      <c r="V638" s="160"/>
      <c r="W638" s="160"/>
      <c r="X638" s="160"/>
      <c r="Y638" s="151"/>
      <c r="Z638" s="151"/>
      <c r="AA638" s="151"/>
      <c r="AB638" s="151"/>
      <c r="AC638" s="151"/>
      <c r="AD638" s="151"/>
      <c r="AE638" s="151"/>
      <c r="AF638" s="151"/>
      <c r="AG638" s="151" t="s">
        <v>192</v>
      </c>
      <c r="AH638" s="151">
        <v>0</v>
      </c>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row>
    <row r="639" spans="1:60" outlineLevel="1" x14ac:dyDescent="0.25">
      <c r="A639" s="158"/>
      <c r="B639" s="159"/>
      <c r="C639" s="188" t="s">
        <v>1162</v>
      </c>
      <c r="D639" s="164"/>
      <c r="E639" s="165"/>
      <c r="F639" s="160"/>
      <c r="G639" s="160"/>
      <c r="H639" s="160"/>
      <c r="I639" s="160"/>
      <c r="J639" s="160"/>
      <c r="K639" s="160"/>
      <c r="L639" s="160"/>
      <c r="M639" s="160"/>
      <c r="N639" s="160"/>
      <c r="O639" s="160"/>
      <c r="P639" s="160"/>
      <c r="Q639" s="160"/>
      <c r="R639" s="160"/>
      <c r="S639" s="160"/>
      <c r="T639" s="160"/>
      <c r="U639" s="160"/>
      <c r="V639" s="160"/>
      <c r="W639" s="160"/>
      <c r="X639" s="160"/>
      <c r="Y639" s="151"/>
      <c r="Z639" s="151"/>
      <c r="AA639" s="151"/>
      <c r="AB639" s="151"/>
      <c r="AC639" s="151"/>
      <c r="AD639" s="151"/>
      <c r="AE639" s="151"/>
      <c r="AF639" s="151"/>
      <c r="AG639" s="151" t="s">
        <v>192</v>
      </c>
      <c r="AH639" s="151">
        <v>0</v>
      </c>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row>
    <row r="640" spans="1:60" outlineLevel="1" x14ac:dyDescent="0.25">
      <c r="A640" s="158"/>
      <c r="B640" s="159"/>
      <c r="C640" s="188" t="s">
        <v>1678</v>
      </c>
      <c r="D640" s="164"/>
      <c r="E640" s="165">
        <v>4.2789999999999999</v>
      </c>
      <c r="F640" s="160"/>
      <c r="G640" s="160"/>
      <c r="H640" s="160"/>
      <c r="I640" s="160"/>
      <c r="J640" s="160"/>
      <c r="K640" s="160"/>
      <c r="L640" s="160"/>
      <c r="M640" s="160"/>
      <c r="N640" s="160"/>
      <c r="O640" s="160"/>
      <c r="P640" s="160"/>
      <c r="Q640" s="160"/>
      <c r="R640" s="160"/>
      <c r="S640" s="160"/>
      <c r="T640" s="160"/>
      <c r="U640" s="160"/>
      <c r="V640" s="160"/>
      <c r="W640" s="160"/>
      <c r="X640" s="160"/>
      <c r="Y640" s="151"/>
      <c r="Z640" s="151"/>
      <c r="AA640" s="151"/>
      <c r="AB640" s="151"/>
      <c r="AC640" s="151"/>
      <c r="AD640" s="151"/>
      <c r="AE640" s="151"/>
      <c r="AF640" s="151"/>
      <c r="AG640" s="151" t="s">
        <v>192</v>
      </c>
      <c r="AH640" s="151">
        <v>0</v>
      </c>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row>
    <row r="641" spans="1:60" outlineLevel="1" x14ac:dyDescent="0.25">
      <c r="A641" s="158"/>
      <c r="B641" s="159"/>
      <c r="C641" s="188" t="s">
        <v>1679</v>
      </c>
      <c r="D641" s="164"/>
      <c r="E641" s="165">
        <v>2.5409999999999999</v>
      </c>
      <c r="F641" s="160"/>
      <c r="G641" s="160"/>
      <c r="H641" s="160"/>
      <c r="I641" s="160"/>
      <c r="J641" s="160"/>
      <c r="K641" s="160"/>
      <c r="L641" s="160"/>
      <c r="M641" s="160"/>
      <c r="N641" s="160"/>
      <c r="O641" s="160"/>
      <c r="P641" s="160"/>
      <c r="Q641" s="160"/>
      <c r="R641" s="160"/>
      <c r="S641" s="160"/>
      <c r="T641" s="160"/>
      <c r="U641" s="160"/>
      <c r="V641" s="160"/>
      <c r="W641" s="160"/>
      <c r="X641" s="160"/>
      <c r="Y641" s="151"/>
      <c r="Z641" s="151"/>
      <c r="AA641" s="151"/>
      <c r="AB641" s="151"/>
      <c r="AC641" s="151"/>
      <c r="AD641" s="151"/>
      <c r="AE641" s="151"/>
      <c r="AF641" s="151"/>
      <c r="AG641" s="151" t="s">
        <v>192</v>
      </c>
      <c r="AH641" s="151">
        <v>0</v>
      </c>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row>
    <row r="642" spans="1:60" outlineLevel="1" x14ac:dyDescent="0.25">
      <c r="A642" s="158"/>
      <c r="B642" s="159"/>
      <c r="C642" s="188" t="s">
        <v>1680</v>
      </c>
      <c r="D642" s="164"/>
      <c r="E642" s="165">
        <v>2.1560000000000001</v>
      </c>
      <c r="F642" s="160"/>
      <c r="G642" s="160"/>
      <c r="H642" s="160"/>
      <c r="I642" s="160"/>
      <c r="J642" s="160"/>
      <c r="K642" s="160"/>
      <c r="L642" s="160"/>
      <c r="M642" s="160"/>
      <c r="N642" s="160"/>
      <c r="O642" s="160"/>
      <c r="P642" s="160"/>
      <c r="Q642" s="160"/>
      <c r="R642" s="160"/>
      <c r="S642" s="160"/>
      <c r="T642" s="160"/>
      <c r="U642" s="160"/>
      <c r="V642" s="160"/>
      <c r="W642" s="160"/>
      <c r="X642" s="160"/>
      <c r="Y642" s="151"/>
      <c r="Z642" s="151"/>
      <c r="AA642" s="151"/>
      <c r="AB642" s="151"/>
      <c r="AC642" s="151"/>
      <c r="AD642" s="151"/>
      <c r="AE642" s="151"/>
      <c r="AF642" s="151"/>
      <c r="AG642" s="151" t="s">
        <v>192</v>
      </c>
      <c r="AH642" s="151">
        <v>0</v>
      </c>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row>
    <row r="643" spans="1:60" ht="20.399999999999999" outlineLevel="1" x14ac:dyDescent="0.25">
      <c r="A643" s="158"/>
      <c r="B643" s="159"/>
      <c r="C643" s="188" t="s">
        <v>1681</v>
      </c>
      <c r="D643" s="164"/>
      <c r="E643" s="165">
        <v>4.2404999999999999</v>
      </c>
      <c r="F643" s="160"/>
      <c r="G643" s="160"/>
      <c r="H643" s="160"/>
      <c r="I643" s="160"/>
      <c r="J643" s="160"/>
      <c r="K643" s="160"/>
      <c r="L643" s="160"/>
      <c r="M643" s="160"/>
      <c r="N643" s="160"/>
      <c r="O643" s="160"/>
      <c r="P643" s="160"/>
      <c r="Q643" s="160"/>
      <c r="R643" s="160"/>
      <c r="S643" s="160"/>
      <c r="T643" s="160"/>
      <c r="U643" s="160"/>
      <c r="V643" s="160"/>
      <c r="W643" s="160"/>
      <c r="X643" s="160"/>
      <c r="Y643" s="151"/>
      <c r="Z643" s="151"/>
      <c r="AA643" s="151"/>
      <c r="AB643" s="151"/>
      <c r="AC643" s="151"/>
      <c r="AD643" s="151"/>
      <c r="AE643" s="151"/>
      <c r="AF643" s="151"/>
      <c r="AG643" s="151" t="s">
        <v>192</v>
      </c>
      <c r="AH643" s="151">
        <v>0</v>
      </c>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row>
    <row r="644" spans="1:60" outlineLevel="1" x14ac:dyDescent="0.25">
      <c r="A644" s="158"/>
      <c r="B644" s="159"/>
      <c r="C644" s="195" t="s">
        <v>400</v>
      </c>
      <c r="D644" s="193"/>
      <c r="E644" s="194">
        <v>13.2165</v>
      </c>
      <c r="F644" s="160"/>
      <c r="G644" s="160"/>
      <c r="H644" s="160"/>
      <c r="I644" s="160"/>
      <c r="J644" s="160"/>
      <c r="K644" s="160"/>
      <c r="L644" s="160"/>
      <c r="M644" s="160"/>
      <c r="N644" s="160"/>
      <c r="O644" s="160"/>
      <c r="P644" s="160"/>
      <c r="Q644" s="160"/>
      <c r="R644" s="160"/>
      <c r="S644" s="160"/>
      <c r="T644" s="160"/>
      <c r="U644" s="160"/>
      <c r="V644" s="160"/>
      <c r="W644" s="160"/>
      <c r="X644" s="160"/>
      <c r="Y644" s="151"/>
      <c r="Z644" s="151"/>
      <c r="AA644" s="151"/>
      <c r="AB644" s="151"/>
      <c r="AC644" s="151"/>
      <c r="AD644" s="151"/>
      <c r="AE644" s="151"/>
      <c r="AF644" s="151"/>
      <c r="AG644" s="151" t="s">
        <v>192</v>
      </c>
      <c r="AH644" s="151">
        <v>1</v>
      </c>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row>
    <row r="645" spans="1:60" outlineLevel="1" x14ac:dyDescent="0.25">
      <c r="A645" s="158"/>
      <c r="B645" s="159"/>
      <c r="C645" s="188" t="s">
        <v>1682</v>
      </c>
      <c r="D645" s="164"/>
      <c r="E645" s="165"/>
      <c r="F645" s="160"/>
      <c r="G645" s="160"/>
      <c r="H645" s="160"/>
      <c r="I645" s="160"/>
      <c r="J645" s="160"/>
      <c r="K645" s="160"/>
      <c r="L645" s="160"/>
      <c r="M645" s="160"/>
      <c r="N645" s="160"/>
      <c r="O645" s="160"/>
      <c r="P645" s="160"/>
      <c r="Q645" s="160"/>
      <c r="R645" s="160"/>
      <c r="S645" s="160"/>
      <c r="T645" s="160"/>
      <c r="U645" s="160"/>
      <c r="V645" s="160"/>
      <c r="W645" s="160"/>
      <c r="X645" s="160"/>
      <c r="Y645" s="151"/>
      <c r="Z645" s="151"/>
      <c r="AA645" s="151"/>
      <c r="AB645" s="151"/>
      <c r="AC645" s="151"/>
      <c r="AD645" s="151"/>
      <c r="AE645" s="151"/>
      <c r="AF645" s="151"/>
      <c r="AG645" s="151" t="s">
        <v>192</v>
      </c>
      <c r="AH645" s="151">
        <v>0</v>
      </c>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row>
    <row r="646" spans="1:60" outlineLevel="1" x14ac:dyDescent="0.25">
      <c r="A646" s="158"/>
      <c r="B646" s="159"/>
      <c r="C646" s="188" t="s">
        <v>1683</v>
      </c>
      <c r="D646" s="164"/>
      <c r="E646" s="165">
        <v>0.90200000000000002</v>
      </c>
      <c r="F646" s="160"/>
      <c r="G646" s="160"/>
      <c r="H646" s="160"/>
      <c r="I646" s="160"/>
      <c r="J646" s="160"/>
      <c r="K646" s="160"/>
      <c r="L646" s="160"/>
      <c r="M646" s="160"/>
      <c r="N646" s="160"/>
      <c r="O646" s="160"/>
      <c r="P646" s="160"/>
      <c r="Q646" s="160"/>
      <c r="R646" s="160"/>
      <c r="S646" s="160"/>
      <c r="T646" s="160"/>
      <c r="U646" s="160"/>
      <c r="V646" s="160"/>
      <c r="W646" s="160"/>
      <c r="X646" s="160"/>
      <c r="Y646" s="151"/>
      <c r="Z646" s="151"/>
      <c r="AA646" s="151"/>
      <c r="AB646" s="151"/>
      <c r="AC646" s="151"/>
      <c r="AD646" s="151"/>
      <c r="AE646" s="151"/>
      <c r="AF646" s="151"/>
      <c r="AG646" s="151" t="s">
        <v>192</v>
      </c>
      <c r="AH646" s="151">
        <v>0</v>
      </c>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row>
    <row r="647" spans="1:60" outlineLevel="1" x14ac:dyDescent="0.25">
      <c r="A647" s="158"/>
      <c r="B647" s="159"/>
      <c r="C647" s="188" t="s">
        <v>1684</v>
      </c>
      <c r="D647" s="164"/>
      <c r="E647" s="165">
        <v>0.495</v>
      </c>
      <c r="F647" s="160"/>
      <c r="G647" s="160"/>
      <c r="H647" s="160"/>
      <c r="I647" s="160"/>
      <c r="J647" s="160"/>
      <c r="K647" s="160"/>
      <c r="L647" s="160"/>
      <c r="M647" s="160"/>
      <c r="N647" s="160"/>
      <c r="O647" s="160"/>
      <c r="P647" s="160"/>
      <c r="Q647" s="160"/>
      <c r="R647" s="160"/>
      <c r="S647" s="160"/>
      <c r="T647" s="160"/>
      <c r="U647" s="160"/>
      <c r="V647" s="160"/>
      <c r="W647" s="160"/>
      <c r="X647" s="160"/>
      <c r="Y647" s="151"/>
      <c r="Z647" s="151"/>
      <c r="AA647" s="151"/>
      <c r="AB647" s="151"/>
      <c r="AC647" s="151"/>
      <c r="AD647" s="151"/>
      <c r="AE647" s="151"/>
      <c r="AF647" s="151"/>
      <c r="AG647" s="151" t="s">
        <v>192</v>
      </c>
      <c r="AH647" s="151">
        <v>0</v>
      </c>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row>
    <row r="648" spans="1:60" outlineLevel="1" x14ac:dyDescent="0.25">
      <c r="A648" s="158"/>
      <c r="B648" s="159"/>
      <c r="C648" s="188" t="s">
        <v>1685</v>
      </c>
      <c r="D648" s="164"/>
      <c r="E648" s="165">
        <v>0.26950000000000002</v>
      </c>
      <c r="F648" s="160"/>
      <c r="G648" s="160"/>
      <c r="H648" s="160"/>
      <c r="I648" s="160"/>
      <c r="J648" s="160"/>
      <c r="K648" s="160"/>
      <c r="L648" s="160"/>
      <c r="M648" s="160"/>
      <c r="N648" s="160"/>
      <c r="O648" s="160"/>
      <c r="P648" s="160"/>
      <c r="Q648" s="160"/>
      <c r="R648" s="160"/>
      <c r="S648" s="160"/>
      <c r="T648" s="160"/>
      <c r="U648" s="160"/>
      <c r="V648" s="160"/>
      <c r="W648" s="160"/>
      <c r="X648" s="160"/>
      <c r="Y648" s="151"/>
      <c r="Z648" s="151"/>
      <c r="AA648" s="151"/>
      <c r="AB648" s="151"/>
      <c r="AC648" s="151"/>
      <c r="AD648" s="151"/>
      <c r="AE648" s="151"/>
      <c r="AF648" s="151"/>
      <c r="AG648" s="151" t="s">
        <v>192</v>
      </c>
      <c r="AH648" s="151">
        <v>0</v>
      </c>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row>
    <row r="649" spans="1:60" outlineLevel="1" x14ac:dyDescent="0.25">
      <c r="A649" s="158"/>
      <c r="B649" s="159"/>
      <c r="C649" s="188" t="s">
        <v>1686</v>
      </c>
      <c r="D649" s="164"/>
      <c r="E649" s="165">
        <v>0.16500000000000001</v>
      </c>
      <c r="F649" s="160"/>
      <c r="G649" s="160"/>
      <c r="H649" s="160"/>
      <c r="I649" s="160"/>
      <c r="J649" s="160"/>
      <c r="K649" s="160"/>
      <c r="L649" s="160"/>
      <c r="M649" s="160"/>
      <c r="N649" s="160"/>
      <c r="O649" s="160"/>
      <c r="P649" s="160"/>
      <c r="Q649" s="160"/>
      <c r="R649" s="160"/>
      <c r="S649" s="160"/>
      <c r="T649" s="160"/>
      <c r="U649" s="160"/>
      <c r="V649" s="160"/>
      <c r="W649" s="160"/>
      <c r="X649" s="160"/>
      <c r="Y649" s="151"/>
      <c r="Z649" s="151"/>
      <c r="AA649" s="151"/>
      <c r="AB649" s="151"/>
      <c r="AC649" s="151"/>
      <c r="AD649" s="151"/>
      <c r="AE649" s="151"/>
      <c r="AF649" s="151"/>
      <c r="AG649" s="151" t="s">
        <v>192</v>
      </c>
      <c r="AH649" s="151">
        <v>0</v>
      </c>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row>
    <row r="650" spans="1:60" outlineLevel="1" x14ac:dyDescent="0.25">
      <c r="A650" s="158"/>
      <c r="B650" s="159"/>
      <c r="C650" s="195" t="s">
        <v>400</v>
      </c>
      <c r="D650" s="193"/>
      <c r="E650" s="194">
        <v>1.8314999999999999</v>
      </c>
      <c r="F650" s="160"/>
      <c r="G650" s="160"/>
      <c r="H650" s="160"/>
      <c r="I650" s="160"/>
      <c r="J650" s="160"/>
      <c r="K650" s="160"/>
      <c r="L650" s="160"/>
      <c r="M650" s="160"/>
      <c r="N650" s="160"/>
      <c r="O650" s="160"/>
      <c r="P650" s="160"/>
      <c r="Q650" s="160"/>
      <c r="R650" s="160"/>
      <c r="S650" s="160"/>
      <c r="T650" s="160"/>
      <c r="U650" s="160"/>
      <c r="V650" s="160"/>
      <c r="W650" s="160"/>
      <c r="X650" s="160"/>
      <c r="Y650" s="151"/>
      <c r="Z650" s="151"/>
      <c r="AA650" s="151"/>
      <c r="AB650" s="151"/>
      <c r="AC650" s="151"/>
      <c r="AD650" s="151"/>
      <c r="AE650" s="151"/>
      <c r="AF650" s="151"/>
      <c r="AG650" s="151" t="s">
        <v>192</v>
      </c>
      <c r="AH650" s="151">
        <v>1</v>
      </c>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row>
    <row r="651" spans="1:60" outlineLevel="1" x14ac:dyDescent="0.25">
      <c r="A651" s="177">
        <v>66</v>
      </c>
      <c r="B651" s="178" t="s">
        <v>697</v>
      </c>
      <c r="C651" s="187" t="s">
        <v>698</v>
      </c>
      <c r="D651" s="179" t="s">
        <v>276</v>
      </c>
      <c r="E651" s="180">
        <v>2.1483400000000001</v>
      </c>
      <c r="F651" s="181">
        <v>17100</v>
      </c>
      <c r="G651" s="182">
        <f>ROUND(E651*F651,2)</f>
        <v>36736.61</v>
      </c>
      <c r="H651" s="181"/>
      <c r="I651" s="182">
        <f>ROUND(E651*H651,2)</f>
        <v>0</v>
      </c>
      <c r="J651" s="181"/>
      <c r="K651" s="182">
        <f>ROUND(E651*J651,2)</f>
        <v>0</v>
      </c>
      <c r="L651" s="182">
        <v>21</v>
      </c>
      <c r="M651" s="182">
        <f>G651*(1+L651/100)</f>
        <v>44451.2981</v>
      </c>
      <c r="N651" s="182">
        <v>0.55000000000000004</v>
      </c>
      <c r="O651" s="182">
        <f>ROUND(E651*N651,2)</f>
        <v>1.18</v>
      </c>
      <c r="P651" s="182">
        <v>0</v>
      </c>
      <c r="Q651" s="182">
        <f>ROUND(E651*P651,2)</f>
        <v>0</v>
      </c>
      <c r="R651" s="182" t="s">
        <v>514</v>
      </c>
      <c r="S651" s="182" t="s">
        <v>185</v>
      </c>
      <c r="T651" s="183" t="s">
        <v>185</v>
      </c>
      <c r="U651" s="160">
        <v>0</v>
      </c>
      <c r="V651" s="160">
        <f>ROUND(E651*U651,2)</f>
        <v>0</v>
      </c>
      <c r="W651" s="160"/>
      <c r="X651" s="160" t="s">
        <v>310</v>
      </c>
      <c r="Y651" s="151"/>
      <c r="Z651" s="151"/>
      <c r="AA651" s="151"/>
      <c r="AB651" s="151"/>
      <c r="AC651" s="151"/>
      <c r="AD651" s="151"/>
      <c r="AE651" s="151"/>
      <c r="AF651" s="151"/>
      <c r="AG651" s="151" t="s">
        <v>515</v>
      </c>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row>
    <row r="652" spans="1:60" outlineLevel="1" x14ac:dyDescent="0.25">
      <c r="A652" s="158"/>
      <c r="B652" s="159"/>
      <c r="C652" s="188" t="s">
        <v>1501</v>
      </c>
      <c r="D652" s="164"/>
      <c r="E652" s="165"/>
      <c r="F652" s="160"/>
      <c r="G652" s="160"/>
      <c r="H652" s="160"/>
      <c r="I652" s="160"/>
      <c r="J652" s="160"/>
      <c r="K652" s="160"/>
      <c r="L652" s="160"/>
      <c r="M652" s="160"/>
      <c r="N652" s="160"/>
      <c r="O652" s="160"/>
      <c r="P652" s="160"/>
      <c r="Q652" s="160"/>
      <c r="R652" s="160"/>
      <c r="S652" s="160"/>
      <c r="T652" s="160"/>
      <c r="U652" s="160"/>
      <c r="V652" s="160"/>
      <c r="W652" s="160"/>
      <c r="X652" s="160"/>
      <c r="Y652" s="151"/>
      <c r="Z652" s="151"/>
      <c r="AA652" s="151"/>
      <c r="AB652" s="151"/>
      <c r="AC652" s="151"/>
      <c r="AD652" s="151"/>
      <c r="AE652" s="151"/>
      <c r="AF652" s="151"/>
      <c r="AG652" s="151" t="s">
        <v>192</v>
      </c>
      <c r="AH652" s="151">
        <v>0</v>
      </c>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row>
    <row r="653" spans="1:60" outlineLevel="1" x14ac:dyDescent="0.25">
      <c r="A653" s="158"/>
      <c r="B653" s="159"/>
      <c r="C653" s="188" t="s">
        <v>1700</v>
      </c>
      <c r="D653" s="164"/>
      <c r="E653" s="165">
        <v>0.45640999999999998</v>
      </c>
      <c r="F653" s="160"/>
      <c r="G653" s="160"/>
      <c r="H653" s="160"/>
      <c r="I653" s="160"/>
      <c r="J653" s="160"/>
      <c r="K653" s="160"/>
      <c r="L653" s="160"/>
      <c r="M653" s="160"/>
      <c r="N653" s="160"/>
      <c r="O653" s="160"/>
      <c r="P653" s="160"/>
      <c r="Q653" s="160"/>
      <c r="R653" s="160"/>
      <c r="S653" s="160"/>
      <c r="T653" s="160"/>
      <c r="U653" s="160"/>
      <c r="V653" s="160"/>
      <c r="W653" s="160"/>
      <c r="X653" s="160"/>
      <c r="Y653" s="151"/>
      <c r="Z653" s="151"/>
      <c r="AA653" s="151"/>
      <c r="AB653" s="151"/>
      <c r="AC653" s="151"/>
      <c r="AD653" s="151"/>
      <c r="AE653" s="151"/>
      <c r="AF653" s="151"/>
      <c r="AG653" s="151" t="s">
        <v>192</v>
      </c>
      <c r="AH653" s="151">
        <v>0</v>
      </c>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row>
    <row r="654" spans="1:60" outlineLevel="1" x14ac:dyDescent="0.25">
      <c r="A654" s="158"/>
      <c r="B654" s="159"/>
      <c r="C654" s="188" t="s">
        <v>1701</v>
      </c>
      <c r="D654" s="164"/>
      <c r="E654" s="165">
        <v>0.45640999999999998</v>
      </c>
      <c r="F654" s="160"/>
      <c r="G654" s="160"/>
      <c r="H654" s="160"/>
      <c r="I654" s="160"/>
      <c r="J654" s="160"/>
      <c r="K654" s="160"/>
      <c r="L654" s="160"/>
      <c r="M654" s="160"/>
      <c r="N654" s="160"/>
      <c r="O654" s="160"/>
      <c r="P654" s="160"/>
      <c r="Q654" s="160"/>
      <c r="R654" s="160"/>
      <c r="S654" s="160"/>
      <c r="T654" s="160"/>
      <c r="U654" s="160"/>
      <c r="V654" s="160"/>
      <c r="W654" s="160"/>
      <c r="X654" s="160"/>
      <c r="Y654" s="151"/>
      <c r="Z654" s="151"/>
      <c r="AA654" s="151"/>
      <c r="AB654" s="151"/>
      <c r="AC654" s="151"/>
      <c r="AD654" s="151"/>
      <c r="AE654" s="151"/>
      <c r="AF654" s="151"/>
      <c r="AG654" s="151" t="s">
        <v>192</v>
      </c>
      <c r="AH654" s="151">
        <v>0</v>
      </c>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row>
    <row r="655" spans="1:60" outlineLevel="1" x14ac:dyDescent="0.25">
      <c r="A655" s="158"/>
      <c r="B655" s="159"/>
      <c r="C655" s="188" t="s">
        <v>1702</v>
      </c>
      <c r="D655" s="164"/>
      <c r="E655" s="165">
        <v>0.27600000000000002</v>
      </c>
      <c r="F655" s="160"/>
      <c r="G655" s="160"/>
      <c r="H655" s="160"/>
      <c r="I655" s="160"/>
      <c r="J655" s="160"/>
      <c r="K655" s="160"/>
      <c r="L655" s="160"/>
      <c r="M655" s="160"/>
      <c r="N655" s="160"/>
      <c r="O655" s="160"/>
      <c r="P655" s="160"/>
      <c r="Q655" s="160"/>
      <c r="R655" s="160"/>
      <c r="S655" s="160"/>
      <c r="T655" s="160"/>
      <c r="U655" s="160"/>
      <c r="V655" s="160"/>
      <c r="W655" s="160"/>
      <c r="X655" s="160"/>
      <c r="Y655" s="151"/>
      <c r="Z655" s="151"/>
      <c r="AA655" s="151"/>
      <c r="AB655" s="151"/>
      <c r="AC655" s="151"/>
      <c r="AD655" s="151"/>
      <c r="AE655" s="151"/>
      <c r="AF655" s="151"/>
      <c r="AG655" s="151" t="s">
        <v>192</v>
      </c>
      <c r="AH655" s="151">
        <v>0</v>
      </c>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row>
    <row r="656" spans="1:60" outlineLevel="1" x14ac:dyDescent="0.25">
      <c r="A656" s="158"/>
      <c r="B656" s="159"/>
      <c r="C656" s="188" t="s">
        <v>1703</v>
      </c>
      <c r="D656" s="164"/>
      <c r="E656" s="165">
        <v>0.45640999999999998</v>
      </c>
      <c r="F656" s="160"/>
      <c r="G656" s="160"/>
      <c r="H656" s="160"/>
      <c r="I656" s="160"/>
      <c r="J656" s="160"/>
      <c r="K656" s="160"/>
      <c r="L656" s="160"/>
      <c r="M656" s="160"/>
      <c r="N656" s="160"/>
      <c r="O656" s="160"/>
      <c r="P656" s="160"/>
      <c r="Q656" s="160"/>
      <c r="R656" s="160"/>
      <c r="S656" s="160"/>
      <c r="T656" s="160"/>
      <c r="U656" s="160"/>
      <c r="V656" s="160"/>
      <c r="W656" s="160"/>
      <c r="X656" s="160"/>
      <c r="Y656" s="151"/>
      <c r="Z656" s="151"/>
      <c r="AA656" s="151"/>
      <c r="AB656" s="151"/>
      <c r="AC656" s="151"/>
      <c r="AD656" s="151"/>
      <c r="AE656" s="151"/>
      <c r="AF656" s="151"/>
      <c r="AG656" s="151" t="s">
        <v>192</v>
      </c>
      <c r="AH656" s="151">
        <v>0</v>
      </c>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row>
    <row r="657" spans="1:60" outlineLevel="1" x14ac:dyDescent="0.25">
      <c r="A657" s="158"/>
      <c r="B657" s="159"/>
      <c r="C657" s="188" t="s">
        <v>1704</v>
      </c>
      <c r="D657" s="164"/>
      <c r="E657" s="165">
        <v>0.50312999999999997</v>
      </c>
      <c r="F657" s="160"/>
      <c r="G657" s="160"/>
      <c r="H657" s="160"/>
      <c r="I657" s="160"/>
      <c r="J657" s="160"/>
      <c r="K657" s="160"/>
      <c r="L657" s="160"/>
      <c r="M657" s="160"/>
      <c r="N657" s="160"/>
      <c r="O657" s="160"/>
      <c r="P657" s="160"/>
      <c r="Q657" s="160"/>
      <c r="R657" s="160"/>
      <c r="S657" s="160"/>
      <c r="T657" s="160"/>
      <c r="U657" s="160"/>
      <c r="V657" s="160"/>
      <c r="W657" s="160"/>
      <c r="X657" s="160"/>
      <c r="Y657" s="151"/>
      <c r="Z657" s="151"/>
      <c r="AA657" s="151"/>
      <c r="AB657" s="151"/>
      <c r="AC657" s="151"/>
      <c r="AD657" s="151"/>
      <c r="AE657" s="151"/>
      <c r="AF657" s="151"/>
      <c r="AG657" s="151" t="s">
        <v>192</v>
      </c>
      <c r="AH657" s="151">
        <v>0</v>
      </c>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row>
    <row r="658" spans="1:60" outlineLevel="1" x14ac:dyDescent="0.25">
      <c r="A658" s="177">
        <v>67</v>
      </c>
      <c r="B658" s="178" t="s">
        <v>699</v>
      </c>
      <c r="C658" s="187" t="s">
        <v>700</v>
      </c>
      <c r="D658" s="179" t="s">
        <v>299</v>
      </c>
      <c r="E658" s="180">
        <v>10.662610000000001</v>
      </c>
      <c r="F658" s="181">
        <v>1861</v>
      </c>
      <c r="G658" s="182">
        <f>ROUND(E658*F658,2)</f>
        <v>19843.12</v>
      </c>
      <c r="H658" s="181"/>
      <c r="I658" s="182">
        <f>ROUND(E658*H658,2)</f>
        <v>0</v>
      </c>
      <c r="J658" s="181"/>
      <c r="K658" s="182">
        <f>ROUND(E658*J658,2)</f>
        <v>0</v>
      </c>
      <c r="L658" s="182">
        <v>21</v>
      </c>
      <c r="M658" s="182">
        <f>G658*(1+L658/100)</f>
        <v>24010.175199999998</v>
      </c>
      <c r="N658" s="182">
        <v>0</v>
      </c>
      <c r="O658" s="182">
        <f>ROUND(E658*N658,2)</f>
        <v>0</v>
      </c>
      <c r="P658" s="182">
        <v>0</v>
      </c>
      <c r="Q658" s="182">
        <f>ROUND(E658*P658,2)</f>
        <v>0</v>
      </c>
      <c r="R658" s="182" t="s">
        <v>598</v>
      </c>
      <c r="S658" s="182" t="s">
        <v>185</v>
      </c>
      <c r="T658" s="183" t="s">
        <v>185</v>
      </c>
      <c r="U658" s="160">
        <v>1.978</v>
      </c>
      <c r="V658" s="160">
        <f>ROUND(E658*U658,2)</f>
        <v>21.09</v>
      </c>
      <c r="W658" s="160"/>
      <c r="X658" s="160" t="s">
        <v>300</v>
      </c>
      <c r="Y658" s="151"/>
      <c r="Z658" s="151"/>
      <c r="AA658" s="151"/>
      <c r="AB658" s="151"/>
      <c r="AC658" s="151"/>
      <c r="AD658" s="151"/>
      <c r="AE658" s="151"/>
      <c r="AF658" s="151"/>
      <c r="AG658" s="151" t="s">
        <v>301</v>
      </c>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row>
    <row r="659" spans="1:60" outlineLevel="1" x14ac:dyDescent="0.25">
      <c r="A659" s="158"/>
      <c r="B659" s="159"/>
      <c r="C659" s="269" t="s">
        <v>323</v>
      </c>
      <c r="D659" s="270"/>
      <c r="E659" s="270"/>
      <c r="F659" s="270"/>
      <c r="G659" s="270"/>
      <c r="H659" s="160"/>
      <c r="I659" s="160"/>
      <c r="J659" s="160"/>
      <c r="K659" s="160"/>
      <c r="L659" s="160"/>
      <c r="M659" s="160"/>
      <c r="N659" s="160"/>
      <c r="O659" s="160"/>
      <c r="P659" s="160"/>
      <c r="Q659" s="160"/>
      <c r="R659" s="160"/>
      <c r="S659" s="160"/>
      <c r="T659" s="160"/>
      <c r="U659" s="160"/>
      <c r="V659" s="160"/>
      <c r="W659" s="160"/>
      <c r="X659" s="160"/>
      <c r="Y659" s="151"/>
      <c r="Z659" s="151"/>
      <c r="AA659" s="151"/>
      <c r="AB659" s="151"/>
      <c r="AC659" s="151"/>
      <c r="AD659" s="151"/>
      <c r="AE659" s="151"/>
      <c r="AF659" s="151"/>
      <c r="AG659" s="151" t="s">
        <v>251</v>
      </c>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row>
    <row r="660" spans="1:60" outlineLevel="1" x14ac:dyDescent="0.25">
      <c r="A660" s="158"/>
      <c r="B660" s="159"/>
      <c r="C660" s="188" t="s">
        <v>303</v>
      </c>
      <c r="D660" s="164"/>
      <c r="E660" s="165"/>
      <c r="F660" s="160"/>
      <c r="G660" s="160"/>
      <c r="H660" s="160"/>
      <c r="I660" s="160"/>
      <c r="J660" s="160"/>
      <c r="K660" s="160"/>
      <c r="L660" s="160"/>
      <c r="M660" s="160"/>
      <c r="N660" s="160"/>
      <c r="O660" s="160"/>
      <c r="P660" s="160"/>
      <c r="Q660" s="160"/>
      <c r="R660" s="160"/>
      <c r="S660" s="160"/>
      <c r="T660" s="160"/>
      <c r="U660" s="160"/>
      <c r="V660" s="160"/>
      <c r="W660" s="160"/>
      <c r="X660" s="160"/>
      <c r="Y660" s="151"/>
      <c r="Z660" s="151"/>
      <c r="AA660" s="151"/>
      <c r="AB660" s="151"/>
      <c r="AC660" s="151"/>
      <c r="AD660" s="151"/>
      <c r="AE660" s="151"/>
      <c r="AF660" s="151"/>
      <c r="AG660" s="151" t="s">
        <v>192</v>
      </c>
      <c r="AH660" s="151">
        <v>0</v>
      </c>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row>
    <row r="661" spans="1:60" outlineLevel="1" x14ac:dyDescent="0.25">
      <c r="A661" s="158"/>
      <c r="B661" s="159"/>
      <c r="C661" s="188" t="s">
        <v>1719</v>
      </c>
      <c r="D661" s="164"/>
      <c r="E661" s="165"/>
      <c r="F661" s="160"/>
      <c r="G661" s="160"/>
      <c r="H661" s="160"/>
      <c r="I661" s="160"/>
      <c r="J661" s="160"/>
      <c r="K661" s="160"/>
      <c r="L661" s="160"/>
      <c r="M661" s="160"/>
      <c r="N661" s="160"/>
      <c r="O661" s="160"/>
      <c r="P661" s="160"/>
      <c r="Q661" s="160"/>
      <c r="R661" s="160"/>
      <c r="S661" s="160"/>
      <c r="T661" s="160"/>
      <c r="U661" s="160"/>
      <c r="V661" s="160"/>
      <c r="W661" s="160"/>
      <c r="X661" s="160"/>
      <c r="Y661" s="151"/>
      <c r="Z661" s="151"/>
      <c r="AA661" s="151"/>
      <c r="AB661" s="151"/>
      <c r="AC661" s="151"/>
      <c r="AD661" s="151"/>
      <c r="AE661" s="151"/>
      <c r="AF661" s="151"/>
      <c r="AG661" s="151" t="s">
        <v>192</v>
      </c>
      <c r="AH661" s="151">
        <v>0</v>
      </c>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row>
    <row r="662" spans="1:60" outlineLevel="1" x14ac:dyDescent="0.25">
      <c r="A662" s="158"/>
      <c r="B662" s="159"/>
      <c r="C662" s="188" t="s">
        <v>1720</v>
      </c>
      <c r="D662" s="164"/>
      <c r="E662" s="165">
        <v>10.662610000000001</v>
      </c>
      <c r="F662" s="160"/>
      <c r="G662" s="160"/>
      <c r="H662" s="160"/>
      <c r="I662" s="160"/>
      <c r="J662" s="160"/>
      <c r="K662" s="160"/>
      <c r="L662" s="160"/>
      <c r="M662" s="160"/>
      <c r="N662" s="160"/>
      <c r="O662" s="160"/>
      <c r="P662" s="160"/>
      <c r="Q662" s="160"/>
      <c r="R662" s="160"/>
      <c r="S662" s="160"/>
      <c r="T662" s="160"/>
      <c r="U662" s="160"/>
      <c r="V662" s="160"/>
      <c r="W662" s="160"/>
      <c r="X662" s="160"/>
      <c r="Y662" s="151"/>
      <c r="Z662" s="151"/>
      <c r="AA662" s="151"/>
      <c r="AB662" s="151"/>
      <c r="AC662" s="151"/>
      <c r="AD662" s="151"/>
      <c r="AE662" s="151"/>
      <c r="AF662" s="151"/>
      <c r="AG662" s="151" t="s">
        <v>192</v>
      </c>
      <c r="AH662" s="151">
        <v>0</v>
      </c>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row>
    <row r="663" spans="1:60" ht="30.6" outlineLevel="1" x14ac:dyDescent="0.25">
      <c r="A663" s="177">
        <v>68</v>
      </c>
      <c r="B663" s="178" t="s">
        <v>703</v>
      </c>
      <c r="C663" s="187" t="s">
        <v>704</v>
      </c>
      <c r="D663" s="179" t="s">
        <v>299</v>
      </c>
      <c r="E663" s="180">
        <v>10.662610000000001</v>
      </c>
      <c r="F663" s="181">
        <v>577</v>
      </c>
      <c r="G663" s="182">
        <f>ROUND(E663*F663,2)</f>
        <v>6152.33</v>
      </c>
      <c r="H663" s="181"/>
      <c r="I663" s="182">
        <f>ROUND(E663*H663,2)</f>
        <v>0</v>
      </c>
      <c r="J663" s="181"/>
      <c r="K663" s="182">
        <f>ROUND(E663*J663,2)</f>
        <v>0</v>
      </c>
      <c r="L663" s="182">
        <v>21</v>
      </c>
      <c r="M663" s="182">
        <f>G663*(1+L663/100)</f>
        <v>7444.3193000000001</v>
      </c>
      <c r="N663" s="182">
        <v>0</v>
      </c>
      <c r="O663" s="182">
        <f>ROUND(E663*N663,2)</f>
        <v>0</v>
      </c>
      <c r="P663" s="182">
        <v>0</v>
      </c>
      <c r="Q663" s="182">
        <f>ROUND(E663*P663,2)</f>
        <v>0</v>
      </c>
      <c r="R663" s="182" t="s">
        <v>598</v>
      </c>
      <c r="S663" s="182" t="s">
        <v>185</v>
      </c>
      <c r="T663" s="183" t="s">
        <v>185</v>
      </c>
      <c r="U663" s="160">
        <v>0.81200000000000006</v>
      </c>
      <c r="V663" s="160">
        <f>ROUND(E663*U663,2)</f>
        <v>8.66</v>
      </c>
      <c r="W663" s="160"/>
      <c r="X663" s="160" t="s">
        <v>300</v>
      </c>
      <c r="Y663" s="151"/>
      <c r="Z663" s="151"/>
      <c r="AA663" s="151"/>
      <c r="AB663" s="151"/>
      <c r="AC663" s="151"/>
      <c r="AD663" s="151"/>
      <c r="AE663" s="151"/>
      <c r="AF663" s="151"/>
      <c r="AG663" s="151" t="s">
        <v>301</v>
      </c>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row>
    <row r="664" spans="1:60" outlineLevel="1" x14ac:dyDescent="0.25">
      <c r="A664" s="158"/>
      <c r="B664" s="159"/>
      <c r="C664" s="269" t="s">
        <v>323</v>
      </c>
      <c r="D664" s="270"/>
      <c r="E664" s="270"/>
      <c r="F664" s="270"/>
      <c r="G664" s="270"/>
      <c r="H664" s="160"/>
      <c r="I664" s="160"/>
      <c r="J664" s="160"/>
      <c r="K664" s="160"/>
      <c r="L664" s="160"/>
      <c r="M664" s="160"/>
      <c r="N664" s="160"/>
      <c r="O664" s="160"/>
      <c r="P664" s="160"/>
      <c r="Q664" s="160"/>
      <c r="R664" s="160"/>
      <c r="S664" s="160"/>
      <c r="T664" s="160"/>
      <c r="U664" s="160"/>
      <c r="V664" s="160"/>
      <c r="W664" s="160"/>
      <c r="X664" s="160"/>
      <c r="Y664" s="151"/>
      <c r="Z664" s="151"/>
      <c r="AA664" s="151"/>
      <c r="AB664" s="151"/>
      <c r="AC664" s="151"/>
      <c r="AD664" s="151"/>
      <c r="AE664" s="151"/>
      <c r="AF664" s="151"/>
      <c r="AG664" s="151" t="s">
        <v>251</v>
      </c>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row>
    <row r="665" spans="1:60" outlineLevel="1" x14ac:dyDescent="0.25">
      <c r="A665" s="158"/>
      <c r="B665" s="159"/>
      <c r="C665" s="188" t="s">
        <v>303</v>
      </c>
      <c r="D665" s="164"/>
      <c r="E665" s="165"/>
      <c r="F665" s="160"/>
      <c r="G665" s="160"/>
      <c r="H665" s="160"/>
      <c r="I665" s="160"/>
      <c r="J665" s="160"/>
      <c r="K665" s="160"/>
      <c r="L665" s="160"/>
      <c r="M665" s="160"/>
      <c r="N665" s="160"/>
      <c r="O665" s="160"/>
      <c r="P665" s="160"/>
      <c r="Q665" s="160"/>
      <c r="R665" s="160"/>
      <c r="S665" s="160"/>
      <c r="T665" s="160"/>
      <c r="U665" s="160"/>
      <c r="V665" s="160"/>
      <c r="W665" s="160"/>
      <c r="X665" s="160"/>
      <c r="Y665" s="151"/>
      <c r="Z665" s="151"/>
      <c r="AA665" s="151"/>
      <c r="AB665" s="151"/>
      <c r="AC665" s="151"/>
      <c r="AD665" s="151"/>
      <c r="AE665" s="151"/>
      <c r="AF665" s="151"/>
      <c r="AG665" s="151" t="s">
        <v>192</v>
      </c>
      <c r="AH665" s="151">
        <v>0</v>
      </c>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row>
    <row r="666" spans="1:60" outlineLevel="1" x14ac:dyDescent="0.25">
      <c r="A666" s="158"/>
      <c r="B666" s="159"/>
      <c r="C666" s="188" t="s">
        <v>1719</v>
      </c>
      <c r="D666" s="164"/>
      <c r="E666" s="165"/>
      <c r="F666" s="160"/>
      <c r="G666" s="160"/>
      <c r="H666" s="160"/>
      <c r="I666" s="160"/>
      <c r="J666" s="160"/>
      <c r="K666" s="160"/>
      <c r="L666" s="160"/>
      <c r="M666" s="160"/>
      <c r="N666" s="160"/>
      <c r="O666" s="160"/>
      <c r="P666" s="160"/>
      <c r="Q666" s="160"/>
      <c r="R666" s="160"/>
      <c r="S666" s="160"/>
      <c r="T666" s="160"/>
      <c r="U666" s="160"/>
      <c r="V666" s="160"/>
      <c r="W666" s="160"/>
      <c r="X666" s="160"/>
      <c r="Y666" s="151"/>
      <c r="Z666" s="151"/>
      <c r="AA666" s="151"/>
      <c r="AB666" s="151"/>
      <c r="AC666" s="151"/>
      <c r="AD666" s="151"/>
      <c r="AE666" s="151"/>
      <c r="AF666" s="151"/>
      <c r="AG666" s="151" t="s">
        <v>192</v>
      </c>
      <c r="AH666" s="151">
        <v>0</v>
      </c>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row>
    <row r="667" spans="1:60" outlineLevel="1" x14ac:dyDescent="0.25">
      <c r="A667" s="158"/>
      <c r="B667" s="159"/>
      <c r="C667" s="188" t="s">
        <v>1720</v>
      </c>
      <c r="D667" s="164"/>
      <c r="E667" s="165">
        <v>10.662610000000001</v>
      </c>
      <c r="F667" s="160"/>
      <c r="G667" s="160"/>
      <c r="H667" s="160"/>
      <c r="I667" s="160"/>
      <c r="J667" s="160"/>
      <c r="K667" s="160"/>
      <c r="L667" s="160"/>
      <c r="M667" s="160"/>
      <c r="N667" s="160"/>
      <c r="O667" s="160"/>
      <c r="P667" s="160"/>
      <c r="Q667" s="160"/>
      <c r="R667" s="160"/>
      <c r="S667" s="160"/>
      <c r="T667" s="160"/>
      <c r="U667" s="160"/>
      <c r="V667" s="160"/>
      <c r="W667" s="160"/>
      <c r="X667" s="160"/>
      <c r="Y667" s="151"/>
      <c r="Z667" s="151"/>
      <c r="AA667" s="151"/>
      <c r="AB667" s="151"/>
      <c r="AC667" s="151"/>
      <c r="AD667" s="151"/>
      <c r="AE667" s="151"/>
      <c r="AF667" s="151"/>
      <c r="AG667" s="151" t="s">
        <v>192</v>
      </c>
      <c r="AH667" s="151">
        <v>0</v>
      </c>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row>
    <row r="668" spans="1:60" outlineLevel="1" x14ac:dyDescent="0.25">
      <c r="A668" s="177">
        <v>69</v>
      </c>
      <c r="B668" s="178" t="s">
        <v>328</v>
      </c>
      <c r="C668" s="187" t="s">
        <v>329</v>
      </c>
      <c r="D668" s="179" t="s">
        <v>299</v>
      </c>
      <c r="E668" s="180">
        <v>1.52091</v>
      </c>
      <c r="F668" s="181">
        <v>850</v>
      </c>
      <c r="G668" s="182">
        <f>ROUND(E668*F668,2)</f>
        <v>1292.77</v>
      </c>
      <c r="H668" s="181"/>
      <c r="I668" s="182">
        <f>ROUND(E668*H668,2)</f>
        <v>0</v>
      </c>
      <c r="J668" s="181"/>
      <c r="K668" s="182">
        <f>ROUND(E668*J668,2)</f>
        <v>0</v>
      </c>
      <c r="L668" s="182">
        <v>21</v>
      </c>
      <c r="M668" s="182">
        <f>G668*(1+L668/100)</f>
        <v>1564.2517</v>
      </c>
      <c r="N668" s="182">
        <v>0</v>
      </c>
      <c r="O668" s="182">
        <f>ROUND(E668*N668,2)</f>
        <v>0</v>
      </c>
      <c r="P668" s="182">
        <v>0</v>
      </c>
      <c r="Q668" s="182">
        <f>ROUND(E668*P668,2)</f>
        <v>0</v>
      </c>
      <c r="R668" s="182"/>
      <c r="S668" s="182" t="s">
        <v>185</v>
      </c>
      <c r="T668" s="183" t="s">
        <v>185</v>
      </c>
      <c r="U668" s="160">
        <v>0.95599999999999996</v>
      </c>
      <c r="V668" s="160">
        <f>ROUND(E668*U668,2)</f>
        <v>1.45</v>
      </c>
      <c r="W668" s="160"/>
      <c r="X668" s="160" t="s">
        <v>330</v>
      </c>
      <c r="Y668" s="151"/>
      <c r="Z668" s="151"/>
      <c r="AA668" s="151"/>
      <c r="AB668" s="151"/>
      <c r="AC668" s="151"/>
      <c r="AD668" s="151"/>
      <c r="AE668" s="151"/>
      <c r="AF668" s="151"/>
      <c r="AG668" s="151" t="s">
        <v>331</v>
      </c>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row>
    <row r="669" spans="1:60" outlineLevel="1" x14ac:dyDescent="0.25">
      <c r="A669" s="158"/>
      <c r="B669" s="159"/>
      <c r="C669" s="188" t="s">
        <v>332</v>
      </c>
      <c r="D669" s="164"/>
      <c r="E669" s="165"/>
      <c r="F669" s="160"/>
      <c r="G669" s="160"/>
      <c r="H669" s="160"/>
      <c r="I669" s="160"/>
      <c r="J669" s="160"/>
      <c r="K669" s="160"/>
      <c r="L669" s="160"/>
      <c r="M669" s="160"/>
      <c r="N669" s="160"/>
      <c r="O669" s="160"/>
      <c r="P669" s="160"/>
      <c r="Q669" s="160"/>
      <c r="R669" s="160"/>
      <c r="S669" s="160"/>
      <c r="T669" s="160"/>
      <c r="U669" s="160"/>
      <c r="V669" s="160"/>
      <c r="W669" s="160"/>
      <c r="X669" s="160"/>
      <c r="Y669" s="151"/>
      <c r="Z669" s="151"/>
      <c r="AA669" s="151"/>
      <c r="AB669" s="151"/>
      <c r="AC669" s="151"/>
      <c r="AD669" s="151"/>
      <c r="AE669" s="151"/>
      <c r="AF669" s="151"/>
      <c r="AG669" s="151" t="s">
        <v>192</v>
      </c>
      <c r="AH669" s="151">
        <v>0</v>
      </c>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row>
    <row r="670" spans="1:60" outlineLevel="1" x14ac:dyDescent="0.25">
      <c r="A670" s="158"/>
      <c r="B670" s="159"/>
      <c r="C670" s="188" t="s">
        <v>1721</v>
      </c>
      <c r="D670" s="164"/>
      <c r="E670" s="165"/>
      <c r="F670" s="160"/>
      <c r="G670" s="160"/>
      <c r="H670" s="160"/>
      <c r="I670" s="160"/>
      <c r="J670" s="160"/>
      <c r="K670" s="160"/>
      <c r="L670" s="160"/>
      <c r="M670" s="160"/>
      <c r="N670" s="160"/>
      <c r="O670" s="160"/>
      <c r="P670" s="160"/>
      <c r="Q670" s="160"/>
      <c r="R670" s="160"/>
      <c r="S670" s="160"/>
      <c r="T670" s="160"/>
      <c r="U670" s="160"/>
      <c r="V670" s="160"/>
      <c r="W670" s="160"/>
      <c r="X670" s="160"/>
      <c r="Y670" s="151"/>
      <c r="Z670" s="151"/>
      <c r="AA670" s="151"/>
      <c r="AB670" s="151"/>
      <c r="AC670" s="151"/>
      <c r="AD670" s="151"/>
      <c r="AE670" s="151"/>
      <c r="AF670" s="151"/>
      <c r="AG670" s="151" t="s">
        <v>192</v>
      </c>
      <c r="AH670" s="151">
        <v>0</v>
      </c>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row>
    <row r="671" spans="1:60" outlineLevel="1" x14ac:dyDescent="0.25">
      <c r="A671" s="158"/>
      <c r="B671" s="159"/>
      <c r="C671" s="188" t="s">
        <v>1722</v>
      </c>
      <c r="D671" s="164"/>
      <c r="E671" s="165">
        <v>1.52091</v>
      </c>
      <c r="F671" s="160"/>
      <c r="G671" s="160"/>
      <c r="H671" s="160"/>
      <c r="I671" s="160"/>
      <c r="J671" s="160"/>
      <c r="K671" s="160"/>
      <c r="L671" s="160"/>
      <c r="M671" s="160"/>
      <c r="N671" s="160"/>
      <c r="O671" s="160"/>
      <c r="P671" s="160"/>
      <c r="Q671" s="160"/>
      <c r="R671" s="160"/>
      <c r="S671" s="160"/>
      <c r="T671" s="160"/>
      <c r="U671" s="160"/>
      <c r="V671" s="160"/>
      <c r="W671" s="160"/>
      <c r="X671" s="160"/>
      <c r="Y671" s="151"/>
      <c r="Z671" s="151"/>
      <c r="AA671" s="151"/>
      <c r="AB671" s="151"/>
      <c r="AC671" s="151"/>
      <c r="AD671" s="151"/>
      <c r="AE671" s="151"/>
      <c r="AF671" s="151"/>
      <c r="AG671" s="151" t="s">
        <v>192</v>
      </c>
      <c r="AH671" s="151">
        <v>0</v>
      </c>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row>
    <row r="672" spans="1:60" outlineLevel="1" x14ac:dyDescent="0.25">
      <c r="A672" s="177">
        <v>70</v>
      </c>
      <c r="B672" s="178" t="s">
        <v>1157</v>
      </c>
      <c r="C672" s="187" t="s">
        <v>1158</v>
      </c>
      <c r="D672" s="179" t="s">
        <v>299</v>
      </c>
      <c r="E672" s="180">
        <v>1.52091</v>
      </c>
      <c r="F672" s="181">
        <v>762</v>
      </c>
      <c r="G672" s="182">
        <f>ROUND(E672*F672,2)</f>
        <v>1158.93</v>
      </c>
      <c r="H672" s="181"/>
      <c r="I672" s="182">
        <f>ROUND(E672*H672,2)</f>
        <v>0</v>
      </c>
      <c r="J672" s="181"/>
      <c r="K672" s="182">
        <f>ROUND(E672*J672,2)</f>
        <v>0</v>
      </c>
      <c r="L672" s="182">
        <v>21</v>
      </c>
      <c r="M672" s="182">
        <f>G672*(1+L672/100)</f>
        <v>1402.3053</v>
      </c>
      <c r="N672" s="182">
        <v>0</v>
      </c>
      <c r="O672" s="182">
        <f>ROUND(E672*N672,2)</f>
        <v>0</v>
      </c>
      <c r="P672" s="182">
        <v>0</v>
      </c>
      <c r="Q672" s="182">
        <f>ROUND(E672*P672,2)</f>
        <v>0</v>
      </c>
      <c r="R672" s="182" t="s">
        <v>289</v>
      </c>
      <c r="S672" s="182" t="s">
        <v>185</v>
      </c>
      <c r="T672" s="183" t="s">
        <v>185</v>
      </c>
      <c r="U672" s="160">
        <v>2.0089999999999999</v>
      </c>
      <c r="V672" s="160">
        <f>ROUND(E672*U672,2)</f>
        <v>3.06</v>
      </c>
      <c r="W672" s="160"/>
      <c r="X672" s="160" t="s">
        <v>330</v>
      </c>
      <c r="Y672" s="151"/>
      <c r="Z672" s="151"/>
      <c r="AA672" s="151"/>
      <c r="AB672" s="151"/>
      <c r="AC672" s="151"/>
      <c r="AD672" s="151"/>
      <c r="AE672" s="151"/>
      <c r="AF672" s="151"/>
      <c r="AG672" s="151" t="s">
        <v>331</v>
      </c>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row>
    <row r="673" spans="1:60" outlineLevel="1" x14ac:dyDescent="0.25">
      <c r="A673" s="158"/>
      <c r="B673" s="159"/>
      <c r="C673" s="188" t="s">
        <v>332</v>
      </c>
      <c r="D673" s="164"/>
      <c r="E673" s="165"/>
      <c r="F673" s="160"/>
      <c r="G673" s="160"/>
      <c r="H673" s="160"/>
      <c r="I673" s="160"/>
      <c r="J673" s="160"/>
      <c r="K673" s="160"/>
      <c r="L673" s="160"/>
      <c r="M673" s="160"/>
      <c r="N673" s="160"/>
      <c r="O673" s="160"/>
      <c r="P673" s="160"/>
      <c r="Q673" s="160"/>
      <c r="R673" s="160"/>
      <c r="S673" s="160"/>
      <c r="T673" s="160"/>
      <c r="U673" s="160"/>
      <c r="V673" s="160"/>
      <c r="W673" s="160"/>
      <c r="X673" s="160"/>
      <c r="Y673" s="151"/>
      <c r="Z673" s="151"/>
      <c r="AA673" s="151"/>
      <c r="AB673" s="151"/>
      <c r="AC673" s="151"/>
      <c r="AD673" s="151"/>
      <c r="AE673" s="151"/>
      <c r="AF673" s="151"/>
      <c r="AG673" s="151" t="s">
        <v>192</v>
      </c>
      <c r="AH673" s="151">
        <v>0</v>
      </c>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row>
    <row r="674" spans="1:60" outlineLevel="1" x14ac:dyDescent="0.25">
      <c r="A674" s="158"/>
      <c r="B674" s="159"/>
      <c r="C674" s="188" t="s">
        <v>1721</v>
      </c>
      <c r="D674" s="164"/>
      <c r="E674" s="165"/>
      <c r="F674" s="160"/>
      <c r="G674" s="160"/>
      <c r="H674" s="160"/>
      <c r="I674" s="160"/>
      <c r="J674" s="160"/>
      <c r="K674" s="160"/>
      <c r="L674" s="160"/>
      <c r="M674" s="160"/>
      <c r="N674" s="160"/>
      <c r="O674" s="160"/>
      <c r="P674" s="160"/>
      <c r="Q674" s="160"/>
      <c r="R674" s="160"/>
      <c r="S674" s="160"/>
      <c r="T674" s="160"/>
      <c r="U674" s="160"/>
      <c r="V674" s="160"/>
      <c r="W674" s="160"/>
      <c r="X674" s="160"/>
      <c r="Y674" s="151"/>
      <c r="Z674" s="151"/>
      <c r="AA674" s="151"/>
      <c r="AB674" s="151"/>
      <c r="AC674" s="151"/>
      <c r="AD674" s="151"/>
      <c r="AE674" s="151"/>
      <c r="AF674" s="151"/>
      <c r="AG674" s="151" t="s">
        <v>192</v>
      </c>
      <c r="AH674" s="151">
        <v>0</v>
      </c>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row>
    <row r="675" spans="1:60" outlineLevel="1" x14ac:dyDescent="0.25">
      <c r="A675" s="158"/>
      <c r="B675" s="159"/>
      <c r="C675" s="188" t="s">
        <v>1722</v>
      </c>
      <c r="D675" s="164"/>
      <c r="E675" s="165">
        <v>1.52091</v>
      </c>
      <c r="F675" s="160"/>
      <c r="G675" s="160"/>
      <c r="H675" s="160"/>
      <c r="I675" s="160"/>
      <c r="J675" s="160"/>
      <c r="K675" s="160"/>
      <c r="L675" s="160"/>
      <c r="M675" s="160"/>
      <c r="N675" s="160"/>
      <c r="O675" s="160"/>
      <c r="P675" s="160"/>
      <c r="Q675" s="160"/>
      <c r="R675" s="160"/>
      <c r="S675" s="160"/>
      <c r="T675" s="160"/>
      <c r="U675" s="160"/>
      <c r="V675" s="160"/>
      <c r="W675" s="160"/>
      <c r="X675" s="160"/>
      <c r="Y675" s="151"/>
      <c r="Z675" s="151"/>
      <c r="AA675" s="151"/>
      <c r="AB675" s="151"/>
      <c r="AC675" s="151"/>
      <c r="AD675" s="151"/>
      <c r="AE675" s="151"/>
      <c r="AF675" s="151"/>
      <c r="AG675" s="151" t="s">
        <v>192</v>
      </c>
      <c r="AH675" s="151">
        <v>0</v>
      </c>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row>
    <row r="676" spans="1:60" ht="20.399999999999999" outlineLevel="1" x14ac:dyDescent="0.25">
      <c r="A676" s="177">
        <v>71</v>
      </c>
      <c r="B676" s="178" t="s">
        <v>1634</v>
      </c>
      <c r="C676" s="187" t="s">
        <v>1635</v>
      </c>
      <c r="D676" s="179" t="s">
        <v>299</v>
      </c>
      <c r="E676" s="180">
        <v>1.52091</v>
      </c>
      <c r="F676" s="181">
        <v>364</v>
      </c>
      <c r="G676" s="182">
        <f>ROUND(E676*F676,2)</f>
        <v>553.61</v>
      </c>
      <c r="H676" s="181"/>
      <c r="I676" s="182">
        <f>ROUND(E676*H676,2)</f>
        <v>0</v>
      </c>
      <c r="J676" s="181"/>
      <c r="K676" s="182">
        <f>ROUND(E676*J676,2)</f>
        <v>0</v>
      </c>
      <c r="L676" s="182">
        <v>21</v>
      </c>
      <c r="M676" s="182">
        <f>G676*(1+L676/100)</f>
        <v>669.86810000000003</v>
      </c>
      <c r="N676" s="182">
        <v>0</v>
      </c>
      <c r="O676" s="182">
        <f>ROUND(E676*N676,2)</f>
        <v>0</v>
      </c>
      <c r="P676" s="182">
        <v>0</v>
      </c>
      <c r="Q676" s="182">
        <f>ROUND(E676*P676,2)</f>
        <v>0</v>
      </c>
      <c r="R676" s="182" t="s">
        <v>289</v>
      </c>
      <c r="S676" s="182" t="s">
        <v>185</v>
      </c>
      <c r="T676" s="183" t="s">
        <v>185</v>
      </c>
      <c r="U676" s="160">
        <v>0.95899999999999996</v>
      </c>
      <c r="V676" s="160">
        <f>ROUND(E676*U676,2)</f>
        <v>1.46</v>
      </c>
      <c r="W676" s="160"/>
      <c r="X676" s="160" t="s">
        <v>330</v>
      </c>
      <c r="Y676" s="151"/>
      <c r="Z676" s="151"/>
      <c r="AA676" s="151"/>
      <c r="AB676" s="151"/>
      <c r="AC676" s="151"/>
      <c r="AD676" s="151"/>
      <c r="AE676" s="151"/>
      <c r="AF676" s="151"/>
      <c r="AG676" s="151" t="s">
        <v>331</v>
      </c>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row>
    <row r="677" spans="1:60" outlineLevel="1" x14ac:dyDescent="0.25">
      <c r="A677" s="158"/>
      <c r="B677" s="159"/>
      <c r="C677" s="188" t="s">
        <v>332</v>
      </c>
      <c r="D677" s="164"/>
      <c r="E677" s="165"/>
      <c r="F677" s="160"/>
      <c r="G677" s="160"/>
      <c r="H677" s="160"/>
      <c r="I677" s="160"/>
      <c r="J677" s="160"/>
      <c r="K677" s="160"/>
      <c r="L677" s="160"/>
      <c r="M677" s="160"/>
      <c r="N677" s="160"/>
      <c r="O677" s="160"/>
      <c r="P677" s="160"/>
      <c r="Q677" s="160"/>
      <c r="R677" s="160"/>
      <c r="S677" s="160"/>
      <c r="T677" s="160"/>
      <c r="U677" s="160"/>
      <c r="V677" s="160"/>
      <c r="W677" s="160"/>
      <c r="X677" s="160"/>
      <c r="Y677" s="151"/>
      <c r="Z677" s="151"/>
      <c r="AA677" s="151"/>
      <c r="AB677" s="151"/>
      <c r="AC677" s="151"/>
      <c r="AD677" s="151"/>
      <c r="AE677" s="151"/>
      <c r="AF677" s="151"/>
      <c r="AG677" s="151" t="s">
        <v>192</v>
      </c>
      <c r="AH677" s="151">
        <v>0</v>
      </c>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row>
    <row r="678" spans="1:60" outlineLevel="1" x14ac:dyDescent="0.25">
      <c r="A678" s="158"/>
      <c r="B678" s="159"/>
      <c r="C678" s="188" t="s">
        <v>1721</v>
      </c>
      <c r="D678" s="164"/>
      <c r="E678" s="165"/>
      <c r="F678" s="160"/>
      <c r="G678" s="160"/>
      <c r="H678" s="160"/>
      <c r="I678" s="160"/>
      <c r="J678" s="160"/>
      <c r="K678" s="160"/>
      <c r="L678" s="160"/>
      <c r="M678" s="160"/>
      <c r="N678" s="160"/>
      <c r="O678" s="160"/>
      <c r="P678" s="160"/>
      <c r="Q678" s="160"/>
      <c r="R678" s="160"/>
      <c r="S678" s="160"/>
      <c r="T678" s="160"/>
      <c r="U678" s="160"/>
      <c r="V678" s="160"/>
      <c r="W678" s="160"/>
      <c r="X678" s="160"/>
      <c r="Y678" s="151"/>
      <c r="Z678" s="151"/>
      <c r="AA678" s="151"/>
      <c r="AB678" s="151"/>
      <c r="AC678" s="151"/>
      <c r="AD678" s="151"/>
      <c r="AE678" s="151"/>
      <c r="AF678" s="151"/>
      <c r="AG678" s="151" t="s">
        <v>192</v>
      </c>
      <c r="AH678" s="151">
        <v>0</v>
      </c>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row>
    <row r="679" spans="1:60" outlineLevel="1" x14ac:dyDescent="0.25">
      <c r="A679" s="158"/>
      <c r="B679" s="159"/>
      <c r="C679" s="188" t="s">
        <v>1722</v>
      </c>
      <c r="D679" s="164"/>
      <c r="E679" s="165">
        <v>1.52091</v>
      </c>
      <c r="F679" s="160"/>
      <c r="G679" s="160"/>
      <c r="H679" s="160"/>
      <c r="I679" s="160"/>
      <c r="J679" s="160"/>
      <c r="K679" s="160"/>
      <c r="L679" s="160"/>
      <c r="M679" s="160"/>
      <c r="N679" s="160"/>
      <c r="O679" s="160"/>
      <c r="P679" s="160"/>
      <c r="Q679" s="160"/>
      <c r="R679" s="160"/>
      <c r="S679" s="160"/>
      <c r="T679" s="160"/>
      <c r="U679" s="160"/>
      <c r="V679" s="160"/>
      <c r="W679" s="160"/>
      <c r="X679" s="160"/>
      <c r="Y679" s="151"/>
      <c r="Z679" s="151"/>
      <c r="AA679" s="151"/>
      <c r="AB679" s="151"/>
      <c r="AC679" s="151"/>
      <c r="AD679" s="151"/>
      <c r="AE679" s="151"/>
      <c r="AF679" s="151"/>
      <c r="AG679" s="151" t="s">
        <v>192</v>
      </c>
      <c r="AH679" s="151">
        <v>0</v>
      </c>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row>
    <row r="680" spans="1:60" outlineLevel="1" x14ac:dyDescent="0.25">
      <c r="A680" s="177">
        <v>72</v>
      </c>
      <c r="B680" s="178" t="s">
        <v>337</v>
      </c>
      <c r="C680" s="187" t="s">
        <v>338</v>
      </c>
      <c r="D680" s="179" t="s">
        <v>299</v>
      </c>
      <c r="E680" s="180">
        <v>1.52091</v>
      </c>
      <c r="F680" s="181">
        <v>256.5</v>
      </c>
      <c r="G680" s="182">
        <f>ROUND(E680*F680,2)</f>
        <v>390.11</v>
      </c>
      <c r="H680" s="181"/>
      <c r="I680" s="182">
        <f>ROUND(E680*H680,2)</f>
        <v>0</v>
      </c>
      <c r="J680" s="181"/>
      <c r="K680" s="182">
        <f>ROUND(E680*J680,2)</f>
        <v>0</v>
      </c>
      <c r="L680" s="182">
        <v>21</v>
      </c>
      <c r="M680" s="182">
        <f>G680*(1+L680/100)</f>
        <v>472.03309999999999</v>
      </c>
      <c r="N680" s="182">
        <v>0</v>
      </c>
      <c r="O680" s="182">
        <f>ROUND(E680*N680,2)</f>
        <v>0</v>
      </c>
      <c r="P680" s="182">
        <v>0</v>
      </c>
      <c r="Q680" s="182">
        <f>ROUND(E680*P680,2)</f>
        <v>0</v>
      </c>
      <c r="R680" s="182" t="s">
        <v>289</v>
      </c>
      <c r="S680" s="182" t="s">
        <v>185</v>
      </c>
      <c r="T680" s="183" t="s">
        <v>185</v>
      </c>
      <c r="U680" s="160">
        <v>0.49</v>
      </c>
      <c r="V680" s="160">
        <f>ROUND(E680*U680,2)</f>
        <v>0.75</v>
      </c>
      <c r="W680" s="160"/>
      <c r="X680" s="160" t="s">
        <v>330</v>
      </c>
      <c r="Y680" s="151"/>
      <c r="Z680" s="151"/>
      <c r="AA680" s="151"/>
      <c r="AB680" s="151"/>
      <c r="AC680" s="151"/>
      <c r="AD680" s="151"/>
      <c r="AE680" s="151"/>
      <c r="AF680" s="151"/>
      <c r="AG680" s="151" t="s">
        <v>331</v>
      </c>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row>
    <row r="681" spans="1:60" outlineLevel="1" x14ac:dyDescent="0.25">
      <c r="A681" s="158"/>
      <c r="B681" s="159"/>
      <c r="C681" s="260" t="s">
        <v>339</v>
      </c>
      <c r="D681" s="261"/>
      <c r="E681" s="261"/>
      <c r="F681" s="261"/>
      <c r="G681" s="261"/>
      <c r="H681" s="160"/>
      <c r="I681" s="160"/>
      <c r="J681" s="160"/>
      <c r="K681" s="160"/>
      <c r="L681" s="160"/>
      <c r="M681" s="160"/>
      <c r="N681" s="160"/>
      <c r="O681" s="160"/>
      <c r="P681" s="160"/>
      <c r="Q681" s="160"/>
      <c r="R681" s="160"/>
      <c r="S681" s="160"/>
      <c r="T681" s="160"/>
      <c r="U681" s="160"/>
      <c r="V681" s="160"/>
      <c r="W681" s="160"/>
      <c r="X681" s="160"/>
      <c r="Y681" s="151"/>
      <c r="Z681" s="151"/>
      <c r="AA681" s="151"/>
      <c r="AB681" s="151"/>
      <c r="AC681" s="151"/>
      <c r="AD681" s="151"/>
      <c r="AE681" s="151"/>
      <c r="AF681" s="151"/>
      <c r="AG681" s="151" t="s">
        <v>190</v>
      </c>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row>
    <row r="682" spans="1:60" outlineLevel="1" x14ac:dyDescent="0.25">
      <c r="A682" s="158"/>
      <c r="B682" s="159"/>
      <c r="C682" s="188" t="s">
        <v>332</v>
      </c>
      <c r="D682" s="164"/>
      <c r="E682" s="165"/>
      <c r="F682" s="160"/>
      <c r="G682" s="160"/>
      <c r="H682" s="160"/>
      <c r="I682" s="160"/>
      <c r="J682" s="160"/>
      <c r="K682" s="160"/>
      <c r="L682" s="160"/>
      <c r="M682" s="160"/>
      <c r="N682" s="160"/>
      <c r="O682" s="160"/>
      <c r="P682" s="160"/>
      <c r="Q682" s="160"/>
      <c r="R682" s="160"/>
      <c r="S682" s="160"/>
      <c r="T682" s="160"/>
      <c r="U682" s="160"/>
      <c r="V682" s="160"/>
      <c r="W682" s="160"/>
      <c r="X682" s="160"/>
      <c r="Y682" s="151"/>
      <c r="Z682" s="151"/>
      <c r="AA682" s="151"/>
      <c r="AB682" s="151"/>
      <c r="AC682" s="151"/>
      <c r="AD682" s="151"/>
      <c r="AE682" s="151"/>
      <c r="AF682" s="151"/>
      <c r="AG682" s="151" t="s">
        <v>192</v>
      </c>
      <c r="AH682" s="151">
        <v>0</v>
      </c>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row>
    <row r="683" spans="1:60" outlineLevel="1" x14ac:dyDescent="0.25">
      <c r="A683" s="158"/>
      <c r="B683" s="159"/>
      <c r="C683" s="188" t="s">
        <v>1721</v>
      </c>
      <c r="D683" s="164"/>
      <c r="E683" s="165"/>
      <c r="F683" s="160"/>
      <c r="G683" s="160"/>
      <c r="H683" s="160"/>
      <c r="I683" s="160"/>
      <c r="J683" s="160"/>
      <c r="K683" s="160"/>
      <c r="L683" s="160"/>
      <c r="M683" s="160"/>
      <c r="N683" s="160"/>
      <c r="O683" s="160"/>
      <c r="P683" s="160"/>
      <c r="Q683" s="160"/>
      <c r="R683" s="160"/>
      <c r="S683" s="160"/>
      <c r="T683" s="160"/>
      <c r="U683" s="160"/>
      <c r="V683" s="160"/>
      <c r="W683" s="160"/>
      <c r="X683" s="160"/>
      <c r="Y683" s="151"/>
      <c r="Z683" s="151"/>
      <c r="AA683" s="151"/>
      <c r="AB683" s="151"/>
      <c r="AC683" s="151"/>
      <c r="AD683" s="151"/>
      <c r="AE683" s="151"/>
      <c r="AF683" s="151"/>
      <c r="AG683" s="151" t="s">
        <v>192</v>
      </c>
      <c r="AH683" s="151">
        <v>0</v>
      </c>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row>
    <row r="684" spans="1:60" outlineLevel="1" x14ac:dyDescent="0.25">
      <c r="A684" s="158"/>
      <c r="B684" s="159"/>
      <c r="C684" s="188" t="s">
        <v>1722</v>
      </c>
      <c r="D684" s="164"/>
      <c r="E684" s="165">
        <v>1.52091</v>
      </c>
      <c r="F684" s="160"/>
      <c r="G684" s="160"/>
      <c r="H684" s="160"/>
      <c r="I684" s="160"/>
      <c r="J684" s="160"/>
      <c r="K684" s="160"/>
      <c r="L684" s="160"/>
      <c r="M684" s="160"/>
      <c r="N684" s="160"/>
      <c r="O684" s="160"/>
      <c r="P684" s="160"/>
      <c r="Q684" s="160"/>
      <c r="R684" s="160"/>
      <c r="S684" s="160"/>
      <c r="T684" s="160"/>
      <c r="U684" s="160"/>
      <c r="V684" s="160"/>
      <c r="W684" s="160"/>
      <c r="X684" s="160"/>
      <c r="Y684" s="151"/>
      <c r="Z684" s="151"/>
      <c r="AA684" s="151"/>
      <c r="AB684" s="151"/>
      <c r="AC684" s="151"/>
      <c r="AD684" s="151"/>
      <c r="AE684" s="151"/>
      <c r="AF684" s="151"/>
      <c r="AG684" s="151" t="s">
        <v>192</v>
      </c>
      <c r="AH684" s="151">
        <v>0</v>
      </c>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row>
    <row r="685" spans="1:60" outlineLevel="1" x14ac:dyDescent="0.25">
      <c r="A685" s="177">
        <v>73</v>
      </c>
      <c r="B685" s="178" t="s">
        <v>340</v>
      </c>
      <c r="C685" s="187" t="s">
        <v>341</v>
      </c>
      <c r="D685" s="179" t="s">
        <v>299</v>
      </c>
      <c r="E685" s="180">
        <v>30.41817</v>
      </c>
      <c r="F685" s="181">
        <v>30</v>
      </c>
      <c r="G685" s="182">
        <f>ROUND(E685*F685,2)</f>
        <v>912.55</v>
      </c>
      <c r="H685" s="181"/>
      <c r="I685" s="182">
        <f>ROUND(E685*H685,2)</f>
        <v>0</v>
      </c>
      <c r="J685" s="181"/>
      <c r="K685" s="182">
        <f>ROUND(E685*J685,2)</f>
        <v>0</v>
      </c>
      <c r="L685" s="182">
        <v>21</v>
      </c>
      <c r="M685" s="182">
        <f>G685*(1+L685/100)</f>
        <v>1104.1854999999998</v>
      </c>
      <c r="N685" s="182">
        <v>0</v>
      </c>
      <c r="O685" s="182">
        <f>ROUND(E685*N685,2)</f>
        <v>0</v>
      </c>
      <c r="P685" s="182">
        <v>0</v>
      </c>
      <c r="Q685" s="182">
        <f>ROUND(E685*P685,2)</f>
        <v>0</v>
      </c>
      <c r="R685" s="182" t="s">
        <v>289</v>
      </c>
      <c r="S685" s="182" t="s">
        <v>185</v>
      </c>
      <c r="T685" s="183" t="s">
        <v>185</v>
      </c>
      <c r="U685" s="160">
        <v>0</v>
      </c>
      <c r="V685" s="160">
        <f>ROUND(E685*U685,2)</f>
        <v>0</v>
      </c>
      <c r="W685" s="160"/>
      <c r="X685" s="160" t="s">
        <v>330</v>
      </c>
      <c r="Y685" s="151"/>
      <c r="Z685" s="151"/>
      <c r="AA685" s="151"/>
      <c r="AB685" s="151"/>
      <c r="AC685" s="151"/>
      <c r="AD685" s="151"/>
      <c r="AE685" s="151"/>
      <c r="AF685" s="151"/>
      <c r="AG685" s="151" t="s">
        <v>331</v>
      </c>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row>
    <row r="686" spans="1:60" outlineLevel="1" x14ac:dyDescent="0.25">
      <c r="A686" s="158"/>
      <c r="B686" s="159"/>
      <c r="C686" s="188" t="s">
        <v>332</v>
      </c>
      <c r="D686" s="164"/>
      <c r="E686" s="165"/>
      <c r="F686" s="160"/>
      <c r="G686" s="160"/>
      <c r="H686" s="160"/>
      <c r="I686" s="160"/>
      <c r="J686" s="160"/>
      <c r="K686" s="160"/>
      <c r="L686" s="160"/>
      <c r="M686" s="160"/>
      <c r="N686" s="160"/>
      <c r="O686" s="160"/>
      <c r="P686" s="160"/>
      <c r="Q686" s="160"/>
      <c r="R686" s="160"/>
      <c r="S686" s="160"/>
      <c r="T686" s="160"/>
      <c r="U686" s="160"/>
      <c r="V686" s="160"/>
      <c r="W686" s="160"/>
      <c r="X686" s="160"/>
      <c r="Y686" s="151"/>
      <c r="Z686" s="151"/>
      <c r="AA686" s="151"/>
      <c r="AB686" s="151"/>
      <c r="AC686" s="151"/>
      <c r="AD686" s="151"/>
      <c r="AE686" s="151"/>
      <c r="AF686" s="151"/>
      <c r="AG686" s="151" t="s">
        <v>192</v>
      </c>
      <c r="AH686" s="151">
        <v>0</v>
      </c>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row>
    <row r="687" spans="1:60" outlineLevel="1" x14ac:dyDescent="0.25">
      <c r="A687" s="158"/>
      <c r="B687" s="159"/>
      <c r="C687" s="188" t="s">
        <v>1721</v>
      </c>
      <c r="D687" s="164"/>
      <c r="E687" s="165"/>
      <c r="F687" s="160"/>
      <c r="G687" s="160"/>
      <c r="H687" s="160"/>
      <c r="I687" s="160"/>
      <c r="J687" s="160"/>
      <c r="K687" s="160"/>
      <c r="L687" s="160"/>
      <c r="M687" s="160"/>
      <c r="N687" s="160"/>
      <c r="O687" s="160"/>
      <c r="P687" s="160"/>
      <c r="Q687" s="160"/>
      <c r="R687" s="160"/>
      <c r="S687" s="160"/>
      <c r="T687" s="160"/>
      <c r="U687" s="160"/>
      <c r="V687" s="160"/>
      <c r="W687" s="160"/>
      <c r="X687" s="160"/>
      <c r="Y687" s="151"/>
      <c r="Z687" s="151"/>
      <c r="AA687" s="151"/>
      <c r="AB687" s="151"/>
      <c r="AC687" s="151"/>
      <c r="AD687" s="151"/>
      <c r="AE687" s="151"/>
      <c r="AF687" s="151"/>
      <c r="AG687" s="151" t="s">
        <v>192</v>
      </c>
      <c r="AH687" s="151">
        <v>0</v>
      </c>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row>
    <row r="688" spans="1:60" outlineLevel="1" x14ac:dyDescent="0.25">
      <c r="A688" s="158"/>
      <c r="B688" s="159"/>
      <c r="C688" s="188" t="s">
        <v>1723</v>
      </c>
      <c r="D688" s="164"/>
      <c r="E688" s="165">
        <v>30.41817</v>
      </c>
      <c r="F688" s="160"/>
      <c r="G688" s="160"/>
      <c r="H688" s="160"/>
      <c r="I688" s="160"/>
      <c r="J688" s="160"/>
      <c r="K688" s="160"/>
      <c r="L688" s="160"/>
      <c r="M688" s="160"/>
      <c r="N688" s="160"/>
      <c r="O688" s="160"/>
      <c r="P688" s="160"/>
      <c r="Q688" s="160"/>
      <c r="R688" s="160"/>
      <c r="S688" s="160"/>
      <c r="T688" s="160"/>
      <c r="U688" s="160"/>
      <c r="V688" s="160"/>
      <c r="W688" s="160"/>
      <c r="X688" s="160"/>
      <c r="Y688" s="151"/>
      <c r="Z688" s="151"/>
      <c r="AA688" s="151"/>
      <c r="AB688" s="151"/>
      <c r="AC688" s="151"/>
      <c r="AD688" s="151"/>
      <c r="AE688" s="151"/>
      <c r="AF688" s="151"/>
      <c r="AG688" s="151" t="s">
        <v>192</v>
      </c>
      <c r="AH688" s="151">
        <v>0</v>
      </c>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row>
    <row r="689" spans="1:60" outlineLevel="1" x14ac:dyDescent="0.25">
      <c r="A689" s="177">
        <v>74</v>
      </c>
      <c r="B689" s="178" t="s">
        <v>343</v>
      </c>
      <c r="C689" s="187" t="s">
        <v>344</v>
      </c>
      <c r="D689" s="179" t="s">
        <v>299</v>
      </c>
      <c r="E689" s="180">
        <v>1.52091</v>
      </c>
      <c r="F689" s="181">
        <v>357.5</v>
      </c>
      <c r="G689" s="182">
        <f>ROUND(E689*F689,2)</f>
        <v>543.73</v>
      </c>
      <c r="H689" s="181"/>
      <c r="I689" s="182">
        <f>ROUND(E689*H689,2)</f>
        <v>0</v>
      </c>
      <c r="J689" s="181"/>
      <c r="K689" s="182">
        <f>ROUND(E689*J689,2)</f>
        <v>0</v>
      </c>
      <c r="L689" s="182">
        <v>21</v>
      </c>
      <c r="M689" s="182">
        <f>G689*(1+L689/100)</f>
        <v>657.91330000000005</v>
      </c>
      <c r="N689" s="182">
        <v>0</v>
      </c>
      <c r="O689" s="182">
        <f>ROUND(E689*N689,2)</f>
        <v>0</v>
      </c>
      <c r="P689" s="182">
        <v>0</v>
      </c>
      <c r="Q689" s="182">
        <f>ROUND(E689*P689,2)</f>
        <v>0</v>
      </c>
      <c r="R689" s="182" t="s">
        <v>289</v>
      </c>
      <c r="S689" s="182" t="s">
        <v>185</v>
      </c>
      <c r="T689" s="183" t="s">
        <v>185</v>
      </c>
      <c r="U689" s="160">
        <v>0.94199999999999995</v>
      </c>
      <c r="V689" s="160">
        <f>ROUND(E689*U689,2)</f>
        <v>1.43</v>
      </c>
      <c r="W689" s="160"/>
      <c r="X689" s="160" t="s">
        <v>330</v>
      </c>
      <c r="Y689" s="151"/>
      <c r="Z689" s="151"/>
      <c r="AA689" s="151"/>
      <c r="AB689" s="151"/>
      <c r="AC689" s="151"/>
      <c r="AD689" s="151"/>
      <c r="AE689" s="151"/>
      <c r="AF689" s="151"/>
      <c r="AG689" s="151" t="s">
        <v>331</v>
      </c>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row>
    <row r="690" spans="1:60" outlineLevel="1" x14ac:dyDescent="0.25">
      <c r="A690" s="158"/>
      <c r="B690" s="159"/>
      <c r="C690" s="188" t="s">
        <v>332</v>
      </c>
      <c r="D690" s="164"/>
      <c r="E690" s="165"/>
      <c r="F690" s="160"/>
      <c r="G690" s="160"/>
      <c r="H690" s="160"/>
      <c r="I690" s="160"/>
      <c r="J690" s="160"/>
      <c r="K690" s="160"/>
      <c r="L690" s="160"/>
      <c r="M690" s="160"/>
      <c r="N690" s="160"/>
      <c r="O690" s="160"/>
      <c r="P690" s="160"/>
      <c r="Q690" s="160"/>
      <c r="R690" s="160"/>
      <c r="S690" s="160"/>
      <c r="T690" s="160"/>
      <c r="U690" s="160"/>
      <c r="V690" s="160"/>
      <c r="W690" s="160"/>
      <c r="X690" s="160"/>
      <c r="Y690" s="151"/>
      <c r="Z690" s="151"/>
      <c r="AA690" s="151"/>
      <c r="AB690" s="151"/>
      <c r="AC690" s="151"/>
      <c r="AD690" s="151"/>
      <c r="AE690" s="151"/>
      <c r="AF690" s="151"/>
      <c r="AG690" s="151" t="s">
        <v>192</v>
      </c>
      <c r="AH690" s="151">
        <v>0</v>
      </c>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row>
    <row r="691" spans="1:60" outlineLevel="1" x14ac:dyDescent="0.25">
      <c r="A691" s="158"/>
      <c r="B691" s="159"/>
      <c r="C691" s="188" t="s">
        <v>1721</v>
      </c>
      <c r="D691" s="164"/>
      <c r="E691" s="165"/>
      <c r="F691" s="160"/>
      <c r="G691" s="160"/>
      <c r="H691" s="160"/>
      <c r="I691" s="160"/>
      <c r="J691" s="160"/>
      <c r="K691" s="160"/>
      <c r="L691" s="160"/>
      <c r="M691" s="160"/>
      <c r="N691" s="160"/>
      <c r="O691" s="160"/>
      <c r="P691" s="160"/>
      <c r="Q691" s="160"/>
      <c r="R691" s="160"/>
      <c r="S691" s="160"/>
      <c r="T691" s="160"/>
      <c r="U691" s="160"/>
      <c r="V691" s="160"/>
      <c r="W691" s="160"/>
      <c r="X691" s="160"/>
      <c r="Y691" s="151"/>
      <c r="Z691" s="151"/>
      <c r="AA691" s="151"/>
      <c r="AB691" s="151"/>
      <c r="AC691" s="151"/>
      <c r="AD691" s="151"/>
      <c r="AE691" s="151"/>
      <c r="AF691" s="151"/>
      <c r="AG691" s="151" t="s">
        <v>192</v>
      </c>
      <c r="AH691" s="151">
        <v>0</v>
      </c>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row>
    <row r="692" spans="1:60" outlineLevel="1" x14ac:dyDescent="0.25">
      <c r="A692" s="158"/>
      <c r="B692" s="159"/>
      <c r="C692" s="188" t="s">
        <v>1722</v>
      </c>
      <c r="D692" s="164"/>
      <c r="E692" s="165">
        <v>1.52091</v>
      </c>
      <c r="F692" s="160"/>
      <c r="G692" s="160"/>
      <c r="H692" s="160"/>
      <c r="I692" s="160"/>
      <c r="J692" s="160"/>
      <c r="K692" s="160"/>
      <c r="L692" s="160"/>
      <c r="M692" s="160"/>
      <c r="N692" s="160"/>
      <c r="O692" s="160"/>
      <c r="P692" s="160"/>
      <c r="Q692" s="160"/>
      <c r="R692" s="160"/>
      <c r="S692" s="160"/>
      <c r="T692" s="160"/>
      <c r="U692" s="160"/>
      <c r="V692" s="160"/>
      <c r="W692" s="160"/>
      <c r="X692" s="160"/>
      <c r="Y692" s="151"/>
      <c r="Z692" s="151"/>
      <c r="AA692" s="151"/>
      <c r="AB692" s="151"/>
      <c r="AC692" s="151"/>
      <c r="AD692" s="151"/>
      <c r="AE692" s="151"/>
      <c r="AF692" s="151"/>
      <c r="AG692" s="151" t="s">
        <v>192</v>
      </c>
      <c r="AH692" s="151">
        <v>0</v>
      </c>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row>
    <row r="693" spans="1:60" outlineLevel="1" x14ac:dyDescent="0.25">
      <c r="A693" s="177">
        <v>75</v>
      </c>
      <c r="B693" s="178" t="s">
        <v>345</v>
      </c>
      <c r="C693" s="187" t="s">
        <v>346</v>
      </c>
      <c r="D693" s="179" t="s">
        <v>299</v>
      </c>
      <c r="E693" s="180">
        <v>30.41817</v>
      </c>
      <c r="F693" s="181">
        <v>60</v>
      </c>
      <c r="G693" s="182">
        <f>ROUND(E693*F693,2)</f>
        <v>1825.09</v>
      </c>
      <c r="H693" s="181"/>
      <c r="I693" s="182">
        <f>ROUND(E693*H693,2)</f>
        <v>0</v>
      </c>
      <c r="J693" s="181"/>
      <c r="K693" s="182">
        <f>ROUND(E693*J693,2)</f>
        <v>0</v>
      </c>
      <c r="L693" s="182">
        <v>21</v>
      </c>
      <c r="M693" s="182">
        <f>G693*(1+L693/100)</f>
        <v>2208.3588999999997</v>
      </c>
      <c r="N693" s="182">
        <v>0</v>
      </c>
      <c r="O693" s="182">
        <f>ROUND(E693*N693,2)</f>
        <v>0</v>
      </c>
      <c r="P693" s="182">
        <v>0</v>
      </c>
      <c r="Q693" s="182">
        <f>ROUND(E693*P693,2)</f>
        <v>0</v>
      </c>
      <c r="R693" s="182" t="s">
        <v>289</v>
      </c>
      <c r="S693" s="182" t="s">
        <v>185</v>
      </c>
      <c r="T693" s="183" t="s">
        <v>185</v>
      </c>
      <c r="U693" s="160">
        <v>0.105</v>
      </c>
      <c r="V693" s="160">
        <f>ROUND(E693*U693,2)</f>
        <v>3.19</v>
      </c>
      <c r="W693" s="160"/>
      <c r="X693" s="160" t="s">
        <v>330</v>
      </c>
      <c r="Y693" s="151"/>
      <c r="Z693" s="151"/>
      <c r="AA693" s="151"/>
      <c r="AB693" s="151"/>
      <c r="AC693" s="151"/>
      <c r="AD693" s="151"/>
      <c r="AE693" s="151"/>
      <c r="AF693" s="151"/>
      <c r="AG693" s="151" t="s">
        <v>331</v>
      </c>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row>
    <row r="694" spans="1:60" outlineLevel="1" x14ac:dyDescent="0.25">
      <c r="A694" s="158"/>
      <c r="B694" s="159"/>
      <c r="C694" s="188" t="s">
        <v>332</v>
      </c>
      <c r="D694" s="164"/>
      <c r="E694" s="165"/>
      <c r="F694" s="160"/>
      <c r="G694" s="160"/>
      <c r="H694" s="160"/>
      <c r="I694" s="160"/>
      <c r="J694" s="160"/>
      <c r="K694" s="160"/>
      <c r="L694" s="160"/>
      <c r="M694" s="160"/>
      <c r="N694" s="160"/>
      <c r="O694" s="160"/>
      <c r="P694" s="160"/>
      <c r="Q694" s="160"/>
      <c r="R694" s="160"/>
      <c r="S694" s="160"/>
      <c r="T694" s="160"/>
      <c r="U694" s="160"/>
      <c r="V694" s="160"/>
      <c r="W694" s="160"/>
      <c r="X694" s="160"/>
      <c r="Y694" s="151"/>
      <c r="Z694" s="151"/>
      <c r="AA694" s="151"/>
      <c r="AB694" s="151"/>
      <c r="AC694" s="151"/>
      <c r="AD694" s="151"/>
      <c r="AE694" s="151"/>
      <c r="AF694" s="151"/>
      <c r="AG694" s="151" t="s">
        <v>192</v>
      </c>
      <c r="AH694" s="151">
        <v>0</v>
      </c>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row>
    <row r="695" spans="1:60" outlineLevel="1" x14ac:dyDescent="0.25">
      <c r="A695" s="158"/>
      <c r="B695" s="159"/>
      <c r="C695" s="188" t="s">
        <v>1721</v>
      </c>
      <c r="D695" s="164"/>
      <c r="E695" s="165"/>
      <c r="F695" s="160"/>
      <c r="G695" s="160"/>
      <c r="H695" s="160"/>
      <c r="I695" s="160"/>
      <c r="J695" s="160"/>
      <c r="K695" s="160"/>
      <c r="L695" s="160"/>
      <c r="M695" s="160"/>
      <c r="N695" s="160"/>
      <c r="O695" s="160"/>
      <c r="P695" s="160"/>
      <c r="Q695" s="160"/>
      <c r="R695" s="160"/>
      <c r="S695" s="160"/>
      <c r="T695" s="160"/>
      <c r="U695" s="160"/>
      <c r="V695" s="160"/>
      <c r="W695" s="160"/>
      <c r="X695" s="160"/>
      <c r="Y695" s="151"/>
      <c r="Z695" s="151"/>
      <c r="AA695" s="151"/>
      <c r="AB695" s="151"/>
      <c r="AC695" s="151"/>
      <c r="AD695" s="151"/>
      <c r="AE695" s="151"/>
      <c r="AF695" s="151"/>
      <c r="AG695" s="151" t="s">
        <v>192</v>
      </c>
      <c r="AH695" s="151">
        <v>0</v>
      </c>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row>
    <row r="696" spans="1:60" outlineLevel="1" x14ac:dyDescent="0.25">
      <c r="A696" s="158"/>
      <c r="B696" s="159"/>
      <c r="C696" s="188" t="s">
        <v>1723</v>
      </c>
      <c r="D696" s="164"/>
      <c r="E696" s="165">
        <v>30.41817</v>
      </c>
      <c r="F696" s="160"/>
      <c r="G696" s="160"/>
      <c r="H696" s="160"/>
      <c r="I696" s="160"/>
      <c r="J696" s="160"/>
      <c r="K696" s="160"/>
      <c r="L696" s="160"/>
      <c r="M696" s="160"/>
      <c r="N696" s="160"/>
      <c r="O696" s="160"/>
      <c r="P696" s="160"/>
      <c r="Q696" s="160"/>
      <c r="R696" s="160"/>
      <c r="S696" s="160"/>
      <c r="T696" s="160"/>
      <c r="U696" s="160"/>
      <c r="V696" s="160"/>
      <c r="W696" s="160"/>
      <c r="X696" s="160"/>
      <c r="Y696" s="151"/>
      <c r="Z696" s="151"/>
      <c r="AA696" s="151"/>
      <c r="AB696" s="151"/>
      <c r="AC696" s="151"/>
      <c r="AD696" s="151"/>
      <c r="AE696" s="151"/>
      <c r="AF696" s="151"/>
      <c r="AG696" s="151" t="s">
        <v>192</v>
      </c>
      <c r="AH696" s="151">
        <v>0</v>
      </c>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row>
    <row r="697" spans="1:60" outlineLevel="1" x14ac:dyDescent="0.25">
      <c r="A697" s="177">
        <v>76</v>
      </c>
      <c r="B697" s="178" t="s">
        <v>708</v>
      </c>
      <c r="C697" s="187" t="s">
        <v>709</v>
      </c>
      <c r="D697" s="179" t="s">
        <v>299</v>
      </c>
      <c r="E697" s="180">
        <v>1.52091</v>
      </c>
      <c r="F697" s="181">
        <v>1500</v>
      </c>
      <c r="G697" s="182">
        <f>ROUND(E697*F697,2)</f>
        <v>2281.37</v>
      </c>
      <c r="H697" s="181"/>
      <c r="I697" s="182">
        <f>ROUND(E697*H697,2)</f>
        <v>0</v>
      </c>
      <c r="J697" s="181"/>
      <c r="K697" s="182">
        <f>ROUND(E697*J697,2)</f>
        <v>0</v>
      </c>
      <c r="L697" s="182">
        <v>21</v>
      </c>
      <c r="M697" s="182">
        <f>G697*(1+L697/100)</f>
        <v>2760.4576999999999</v>
      </c>
      <c r="N697" s="182">
        <v>0</v>
      </c>
      <c r="O697" s="182">
        <f>ROUND(E697*N697,2)</f>
        <v>0</v>
      </c>
      <c r="P697" s="182">
        <v>0</v>
      </c>
      <c r="Q697" s="182">
        <f>ROUND(E697*P697,2)</f>
        <v>0</v>
      </c>
      <c r="R697" s="182" t="s">
        <v>289</v>
      </c>
      <c r="S697" s="182" t="s">
        <v>185</v>
      </c>
      <c r="T697" s="183" t="s">
        <v>185</v>
      </c>
      <c r="U697" s="160">
        <v>0</v>
      </c>
      <c r="V697" s="160">
        <f>ROUND(E697*U697,2)</f>
        <v>0</v>
      </c>
      <c r="W697" s="160"/>
      <c r="X697" s="160" t="s">
        <v>330</v>
      </c>
      <c r="Y697" s="151"/>
      <c r="Z697" s="151"/>
      <c r="AA697" s="151"/>
      <c r="AB697" s="151"/>
      <c r="AC697" s="151"/>
      <c r="AD697" s="151"/>
      <c r="AE697" s="151"/>
      <c r="AF697" s="151"/>
      <c r="AG697" s="151" t="s">
        <v>331</v>
      </c>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row>
    <row r="698" spans="1:60" outlineLevel="1" x14ac:dyDescent="0.25">
      <c r="A698" s="158"/>
      <c r="B698" s="159"/>
      <c r="C698" s="188" t="s">
        <v>332</v>
      </c>
      <c r="D698" s="164"/>
      <c r="E698" s="165"/>
      <c r="F698" s="160"/>
      <c r="G698" s="160"/>
      <c r="H698" s="160"/>
      <c r="I698" s="160"/>
      <c r="J698" s="160"/>
      <c r="K698" s="160"/>
      <c r="L698" s="160"/>
      <c r="M698" s="160"/>
      <c r="N698" s="160"/>
      <c r="O698" s="160"/>
      <c r="P698" s="160"/>
      <c r="Q698" s="160"/>
      <c r="R698" s="160"/>
      <c r="S698" s="160"/>
      <c r="T698" s="160"/>
      <c r="U698" s="160"/>
      <c r="V698" s="160"/>
      <c r="W698" s="160"/>
      <c r="X698" s="160"/>
      <c r="Y698" s="151"/>
      <c r="Z698" s="151"/>
      <c r="AA698" s="151"/>
      <c r="AB698" s="151"/>
      <c r="AC698" s="151"/>
      <c r="AD698" s="151"/>
      <c r="AE698" s="151"/>
      <c r="AF698" s="151"/>
      <c r="AG698" s="151" t="s">
        <v>192</v>
      </c>
      <c r="AH698" s="151">
        <v>0</v>
      </c>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row>
    <row r="699" spans="1:60" outlineLevel="1" x14ac:dyDescent="0.25">
      <c r="A699" s="158"/>
      <c r="B699" s="159"/>
      <c r="C699" s="188" t="s">
        <v>1721</v>
      </c>
      <c r="D699" s="164"/>
      <c r="E699" s="165"/>
      <c r="F699" s="160"/>
      <c r="G699" s="160"/>
      <c r="H699" s="160"/>
      <c r="I699" s="160"/>
      <c r="J699" s="160"/>
      <c r="K699" s="160"/>
      <c r="L699" s="160"/>
      <c r="M699" s="160"/>
      <c r="N699" s="160"/>
      <c r="O699" s="160"/>
      <c r="P699" s="160"/>
      <c r="Q699" s="160"/>
      <c r="R699" s="160"/>
      <c r="S699" s="160"/>
      <c r="T699" s="160"/>
      <c r="U699" s="160"/>
      <c r="V699" s="160"/>
      <c r="W699" s="160"/>
      <c r="X699" s="160"/>
      <c r="Y699" s="151"/>
      <c r="Z699" s="151"/>
      <c r="AA699" s="151"/>
      <c r="AB699" s="151"/>
      <c r="AC699" s="151"/>
      <c r="AD699" s="151"/>
      <c r="AE699" s="151"/>
      <c r="AF699" s="151"/>
      <c r="AG699" s="151" t="s">
        <v>192</v>
      </c>
      <c r="AH699" s="151">
        <v>0</v>
      </c>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row>
    <row r="700" spans="1:60" outlineLevel="1" x14ac:dyDescent="0.25">
      <c r="A700" s="158"/>
      <c r="B700" s="159"/>
      <c r="C700" s="188" t="s">
        <v>1722</v>
      </c>
      <c r="D700" s="164"/>
      <c r="E700" s="165">
        <v>1.52091</v>
      </c>
      <c r="F700" s="160"/>
      <c r="G700" s="160"/>
      <c r="H700" s="160"/>
      <c r="I700" s="160"/>
      <c r="J700" s="160"/>
      <c r="K700" s="160"/>
      <c r="L700" s="160"/>
      <c r="M700" s="160"/>
      <c r="N700" s="160"/>
      <c r="O700" s="160"/>
      <c r="P700" s="160"/>
      <c r="Q700" s="160"/>
      <c r="R700" s="160"/>
      <c r="S700" s="160"/>
      <c r="T700" s="160"/>
      <c r="U700" s="160"/>
      <c r="V700" s="160"/>
      <c r="W700" s="160"/>
      <c r="X700" s="160"/>
      <c r="Y700" s="151"/>
      <c r="Z700" s="151"/>
      <c r="AA700" s="151"/>
      <c r="AB700" s="151"/>
      <c r="AC700" s="151"/>
      <c r="AD700" s="151"/>
      <c r="AE700" s="151"/>
      <c r="AF700" s="151"/>
      <c r="AG700" s="151" t="s">
        <v>192</v>
      </c>
      <c r="AH700" s="151">
        <v>0</v>
      </c>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row>
    <row r="701" spans="1:60" x14ac:dyDescent="0.25">
      <c r="A701" s="167" t="s">
        <v>181</v>
      </c>
      <c r="B701" s="168" t="s">
        <v>132</v>
      </c>
      <c r="C701" s="186" t="s">
        <v>133</v>
      </c>
      <c r="D701" s="169"/>
      <c r="E701" s="170"/>
      <c r="F701" s="171"/>
      <c r="G701" s="171">
        <f>SUMIF(AG702:AG1275,"&lt;&gt;NOR",G702:G1275)</f>
        <v>609097.72</v>
      </c>
      <c r="H701" s="171"/>
      <c r="I701" s="171">
        <f>SUM(I702:I1275)</f>
        <v>0</v>
      </c>
      <c r="J701" s="171"/>
      <c r="K701" s="171">
        <f>SUM(K702:K1275)</f>
        <v>0</v>
      </c>
      <c r="L701" s="171"/>
      <c r="M701" s="171">
        <f>SUM(M702:M1275)</f>
        <v>737008.24119999981</v>
      </c>
      <c r="N701" s="171"/>
      <c r="O701" s="171">
        <f>SUM(O702:O1275)</f>
        <v>0.6100000000000001</v>
      </c>
      <c r="P701" s="171"/>
      <c r="Q701" s="171">
        <f>SUM(Q702:Q1275)</f>
        <v>0</v>
      </c>
      <c r="R701" s="171"/>
      <c r="S701" s="171"/>
      <c r="T701" s="172"/>
      <c r="U701" s="166"/>
      <c r="V701" s="166">
        <f>SUM(V702:V1275)</f>
        <v>1.54</v>
      </c>
      <c r="W701" s="166"/>
      <c r="X701" s="166"/>
      <c r="AG701" t="s">
        <v>182</v>
      </c>
    </row>
    <row r="702" spans="1:60" outlineLevel="1" x14ac:dyDescent="0.25">
      <c r="A702" s="177">
        <v>77</v>
      </c>
      <c r="B702" s="178" t="s">
        <v>1269</v>
      </c>
      <c r="C702" s="187" t="s">
        <v>1270</v>
      </c>
      <c r="D702" s="179" t="s">
        <v>360</v>
      </c>
      <c r="E702" s="180">
        <v>27</v>
      </c>
      <c r="F702" s="181">
        <v>1500</v>
      </c>
      <c r="G702" s="182">
        <f>ROUND(E702*F702,2)</f>
        <v>40500</v>
      </c>
      <c r="H702" s="181"/>
      <c r="I702" s="182">
        <f>ROUND(E702*H702,2)</f>
        <v>0</v>
      </c>
      <c r="J702" s="181"/>
      <c r="K702" s="182">
        <f>ROUND(E702*J702,2)</f>
        <v>0</v>
      </c>
      <c r="L702" s="182">
        <v>21</v>
      </c>
      <c r="M702" s="182">
        <f>G702*(1+L702/100)</f>
        <v>49005</v>
      </c>
      <c r="N702" s="182">
        <v>5.0000000000000001E-3</v>
      </c>
      <c r="O702" s="182">
        <f>ROUND(E702*N702,2)</f>
        <v>0.14000000000000001</v>
      </c>
      <c r="P702" s="182">
        <v>0</v>
      </c>
      <c r="Q702" s="182">
        <f>ROUND(E702*P702,2)</f>
        <v>0</v>
      </c>
      <c r="R702" s="182"/>
      <c r="S702" s="182" t="s">
        <v>277</v>
      </c>
      <c r="T702" s="183" t="s">
        <v>186</v>
      </c>
      <c r="U702" s="160">
        <v>0</v>
      </c>
      <c r="V702" s="160">
        <f>ROUND(E702*U702,2)</f>
        <v>0</v>
      </c>
      <c r="W702" s="160"/>
      <c r="X702" s="160" t="s">
        <v>239</v>
      </c>
      <c r="Y702" s="151"/>
      <c r="Z702" s="151"/>
      <c r="AA702" s="151"/>
      <c r="AB702" s="151"/>
      <c r="AC702" s="151"/>
      <c r="AD702" s="151"/>
      <c r="AE702" s="151"/>
      <c r="AF702" s="151"/>
      <c r="AG702" s="151" t="s">
        <v>240</v>
      </c>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row>
    <row r="703" spans="1:60" outlineLevel="1" x14ac:dyDescent="0.25">
      <c r="A703" s="158"/>
      <c r="B703" s="159"/>
      <c r="C703" s="188" t="s">
        <v>1501</v>
      </c>
      <c r="D703" s="164"/>
      <c r="E703" s="165"/>
      <c r="F703" s="160"/>
      <c r="G703" s="160"/>
      <c r="H703" s="160"/>
      <c r="I703" s="160"/>
      <c r="J703" s="160"/>
      <c r="K703" s="160"/>
      <c r="L703" s="160"/>
      <c r="M703" s="160"/>
      <c r="N703" s="160"/>
      <c r="O703" s="160"/>
      <c r="P703" s="160"/>
      <c r="Q703" s="160"/>
      <c r="R703" s="160"/>
      <c r="S703" s="160"/>
      <c r="T703" s="160"/>
      <c r="U703" s="160"/>
      <c r="V703" s="160"/>
      <c r="W703" s="160"/>
      <c r="X703" s="160"/>
      <c r="Y703" s="151"/>
      <c r="Z703" s="151"/>
      <c r="AA703" s="151"/>
      <c r="AB703" s="151"/>
      <c r="AC703" s="151"/>
      <c r="AD703" s="151"/>
      <c r="AE703" s="151"/>
      <c r="AF703" s="151"/>
      <c r="AG703" s="151" t="s">
        <v>192</v>
      </c>
      <c r="AH703" s="151">
        <v>0</v>
      </c>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row>
    <row r="704" spans="1:60" outlineLevel="1" x14ac:dyDescent="0.25">
      <c r="A704" s="158"/>
      <c r="B704" s="159"/>
      <c r="C704" s="188" t="s">
        <v>1724</v>
      </c>
      <c r="D704" s="164"/>
      <c r="E704" s="165">
        <v>27</v>
      </c>
      <c r="F704" s="160"/>
      <c r="G704" s="160"/>
      <c r="H704" s="160"/>
      <c r="I704" s="160"/>
      <c r="J704" s="160"/>
      <c r="K704" s="160"/>
      <c r="L704" s="160"/>
      <c r="M704" s="160"/>
      <c r="N704" s="160"/>
      <c r="O704" s="160"/>
      <c r="P704" s="160"/>
      <c r="Q704" s="160"/>
      <c r="R704" s="160"/>
      <c r="S704" s="160"/>
      <c r="T704" s="160"/>
      <c r="U704" s="160"/>
      <c r="V704" s="160"/>
      <c r="W704" s="160"/>
      <c r="X704" s="160"/>
      <c r="Y704" s="151"/>
      <c r="Z704" s="151"/>
      <c r="AA704" s="151"/>
      <c r="AB704" s="151"/>
      <c r="AC704" s="151"/>
      <c r="AD704" s="151"/>
      <c r="AE704" s="151"/>
      <c r="AF704" s="151"/>
      <c r="AG704" s="151" t="s">
        <v>192</v>
      </c>
      <c r="AH704" s="151">
        <v>0</v>
      </c>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row>
    <row r="705" spans="1:60" ht="20.399999999999999" outlineLevel="1" x14ac:dyDescent="0.25">
      <c r="A705" s="177">
        <v>78</v>
      </c>
      <c r="B705" s="178" t="s">
        <v>1725</v>
      </c>
      <c r="C705" s="187" t="s">
        <v>1726</v>
      </c>
      <c r="D705" s="179" t="s">
        <v>255</v>
      </c>
      <c r="E705" s="180">
        <v>1</v>
      </c>
      <c r="F705" s="181">
        <v>6144</v>
      </c>
      <c r="G705" s="182">
        <f>ROUND(E705*F705,2)</f>
        <v>6144</v>
      </c>
      <c r="H705" s="181"/>
      <c r="I705" s="182">
        <f>ROUND(E705*H705,2)</f>
        <v>0</v>
      </c>
      <c r="J705" s="181"/>
      <c r="K705" s="182">
        <f>ROUND(E705*J705,2)</f>
        <v>0</v>
      </c>
      <c r="L705" s="182">
        <v>21</v>
      </c>
      <c r="M705" s="182">
        <f>G705*(1+L705/100)</f>
        <v>7434.24</v>
      </c>
      <c r="N705" s="182">
        <v>1E-3</v>
      </c>
      <c r="O705" s="182">
        <f>ROUND(E705*N705,2)</f>
        <v>0</v>
      </c>
      <c r="P705" s="182">
        <v>0</v>
      </c>
      <c r="Q705" s="182">
        <f>ROUND(E705*P705,2)</f>
        <v>0</v>
      </c>
      <c r="R705" s="182"/>
      <c r="S705" s="182" t="s">
        <v>277</v>
      </c>
      <c r="T705" s="183" t="s">
        <v>186</v>
      </c>
      <c r="U705" s="160">
        <v>0</v>
      </c>
      <c r="V705" s="160">
        <f>ROUND(E705*U705,2)</f>
        <v>0</v>
      </c>
      <c r="W705" s="160"/>
      <c r="X705" s="160" t="s">
        <v>310</v>
      </c>
      <c r="Y705" s="151"/>
      <c r="Z705" s="151"/>
      <c r="AA705" s="151"/>
      <c r="AB705" s="151"/>
      <c r="AC705" s="151"/>
      <c r="AD705" s="151"/>
      <c r="AE705" s="151"/>
      <c r="AF705" s="151"/>
      <c r="AG705" s="151" t="s">
        <v>311</v>
      </c>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row>
    <row r="706" spans="1:60" outlineLevel="1" x14ac:dyDescent="0.25">
      <c r="A706" s="158"/>
      <c r="B706" s="159"/>
      <c r="C706" s="260" t="s">
        <v>1727</v>
      </c>
      <c r="D706" s="261"/>
      <c r="E706" s="261"/>
      <c r="F706" s="261"/>
      <c r="G706" s="261"/>
      <c r="H706" s="160"/>
      <c r="I706" s="160"/>
      <c r="J706" s="160"/>
      <c r="K706" s="160"/>
      <c r="L706" s="160"/>
      <c r="M706" s="160"/>
      <c r="N706" s="160"/>
      <c r="O706" s="160"/>
      <c r="P706" s="160"/>
      <c r="Q706" s="160"/>
      <c r="R706" s="160"/>
      <c r="S706" s="160"/>
      <c r="T706" s="160"/>
      <c r="U706" s="160"/>
      <c r="V706" s="160"/>
      <c r="W706" s="160"/>
      <c r="X706" s="160"/>
      <c r="Y706" s="151"/>
      <c r="Z706" s="151"/>
      <c r="AA706" s="151"/>
      <c r="AB706" s="151"/>
      <c r="AC706" s="151"/>
      <c r="AD706" s="151"/>
      <c r="AE706" s="151"/>
      <c r="AF706" s="151"/>
      <c r="AG706" s="151" t="s">
        <v>190</v>
      </c>
      <c r="AH706" s="151"/>
      <c r="AI706" s="151"/>
      <c r="AJ706" s="151"/>
      <c r="AK706" s="151"/>
      <c r="AL706" s="151"/>
      <c r="AM706" s="151"/>
      <c r="AN706" s="151"/>
      <c r="AO706" s="151"/>
      <c r="AP706" s="151"/>
      <c r="AQ706" s="151"/>
      <c r="AR706" s="151"/>
      <c r="AS706" s="151"/>
      <c r="AT706" s="151"/>
      <c r="AU706" s="151"/>
      <c r="AV706" s="151"/>
      <c r="AW706" s="151"/>
      <c r="AX706" s="151"/>
      <c r="AY706" s="151"/>
      <c r="AZ706" s="151"/>
      <c r="BA706" s="184" t="str">
        <f>C706</f>
        <v>4.NP - 3. patro, popis prvku a návrh na jeho opravu nebo restaurování viz D1.1.9  Tabulky truhlářských prvků</v>
      </c>
      <c r="BB706" s="151"/>
      <c r="BC706" s="151"/>
      <c r="BD706" s="151"/>
      <c r="BE706" s="151"/>
      <c r="BF706" s="151"/>
      <c r="BG706" s="151"/>
      <c r="BH706" s="151"/>
    </row>
    <row r="707" spans="1:60" outlineLevel="1" x14ac:dyDescent="0.25">
      <c r="A707" s="158"/>
      <c r="B707" s="159"/>
      <c r="C707" s="192" t="s">
        <v>204</v>
      </c>
      <c r="D707" s="161"/>
      <c r="E707" s="162"/>
      <c r="F707" s="163"/>
      <c r="G707" s="163"/>
      <c r="H707" s="160"/>
      <c r="I707" s="160"/>
      <c r="J707" s="160"/>
      <c r="K707" s="160"/>
      <c r="L707" s="160"/>
      <c r="M707" s="160"/>
      <c r="N707" s="160"/>
      <c r="O707" s="160"/>
      <c r="P707" s="160"/>
      <c r="Q707" s="160"/>
      <c r="R707" s="160"/>
      <c r="S707" s="160"/>
      <c r="T707" s="160"/>
      <c r="U707" s="160"/>
      <c r="V707" s="160"/>
      <c r="W707" s="160"/>
      <c r="X707" s="160"/>
      <c r="Y707" s="151"/>
      <c r="Z707" s="151"/>
      <c r="AA707" s="151"/>
      <c r="AB707" s="151"/>
      <c r="AC707" s="151"/>
      <c r="AD707" s="151"/>
      <c r="AE707" s="151"/>
      <c r="AF707" s="151"/>
      <c r="AG707" s="151" t="s">
        <v>190</v>
      </c>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row>
    <row r="708" spans="1:60" outlineLevel="1" x14ac:dyDescent="0.25">
      <c r="A708" s="158"/>
      <c r="B708" s="159"/>
      <c r="C708" s="271" t="s">
        <v>1728</v>
      </c>
      <c r="D708" s="272"/>
      <c r="E708" s="272"/>
      <c r="F708" s="272"/>
      <c r="G708" s="272"/>
      <c r="H708" s="160"/>
      <c r="I708" s="160"/>
      <c r="J708" s="160"/>
      <c r="K708" s="160"/>
      <c r="L708" s="160"/>
      <c r="M708" s="160"/>
      <c r="N708" s="160"/>
      <c r="O708" s="160"/>
      <c r="P708" s="160"/>
      <c r="Q708" s="160"/>
      <c r="R708" s="160"/>
      <c r="S708" s="160"/>
      <c r="T708" s="160"/>
      <c r="U708" s="160"/>
      <c r="V708" s="160"/>
      <c r="W708" s="160"/>
      <c r="X708" s="160"/>
      <c r="Y708" s="151"/>
      <c r="Z708" s="151"/>
      <c r="AA708" s="151"/>
      <c r="AB708" s="151"/>
      <c r="AC708" s="151"/>
      <c r="AD708" s="151"/>
      <c r="AE708" s="151"/>
      <c r="AF708" s="151"/>
      <c r="AG708" s="151" t="s">
        <v>190</v>
      </c>
      <c r="AH708" s="151"/>
      <c r="AI708" s="151"/>
      <c r="AJ708" s="151"/>
      <c r="AK708" s="151"/>
      <c r="AL708" s="151"/>
      <c r="AM708" s="151"/>
      <c r="AN708" s="151"/>
      <c r="AO708" s="151"/>
      <c r="AP708" s="151"/>
      <c r="AQ708" s="151"/>
      <c r="AR708" s="151"/>
      <c r="AS708" s="151"/>
      <c r="AT708" s="151"/>
      <c r="AU708" s="151"/>
      <c r="AV708" s="151"/>
      <c r="AW708" s="151"/>
      <c r="AX708" s="151"/>
      <c r="AY708" s="151"/>
      <c r="AZ708" s="151"/>
      <c r="BA708" s="184" t="str">
        <f>C708</f>
        <v>Stávající žaluziová okenice v tesaném rámu, doplněná překladem, osazená v severní stěně místnosti č. KV_301</v>
      </c>
      <c r="BB708" s="151"/>
      <c r="BC708" s="151"/>
      <c r="BD708" s="151"/>
      <c r="BE708" s="151"/>
      <c r="BF708" s="151"/>
      <c r="BG708" s="151"/>
      <c r="BH708" s="151"/>
    </row>
    <row r="709" spans="1:60" outlineLevel="1" x14ac:dyDescent="0.25">
      <c r="A709" s="158"/>
      <c r="B709" s="159"/>
      <c r="C709" s="271" t="s">
        <v>1729</v>
      </c>
      <c r="D709" s="272"/>
      <c r="E709" s="272"/>
      <c r="F709" s="272"/>
      <c r="G709" s="272"/>
      <c r="H709" s="160"/>
      <c r="I709" s="160"/>
      <c r="J709" s="160"/>
      <c r="K709" s="160"/>
      <c r="L709" s="160"/>
      <c r="M709" s="160"/>
      <c r="N709" s="160"/>
      <c r="O709" s="160"/>
      <c r="P709" s="160"/>
      <c r="Q709" s="160"/>
      <c r="R709" s="160"/>
      <c r="S709" s="160"/>
      <c r="T709" s="160"/>
      <c r="U709" s="160"/>
      <c r="V709" s="160"/>
      <c r="W709" s="160"/>
      <c r="X709" s="160"/>
      <c r="Y709" s="151"/>
      <c r="Z709" s="151"/>
      <c r="AA709" s="151"/>
      <c r="AB709" s="151"/>
      <c r="AC709" s="151"/>
      <c r="AD709" s="151"/>
      <c r="AE709" s="151"/>
      <c r="AF709" s="151"/>
      <c r="AG709" s="151" t="s">
        <v>190</v>
      </c>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row>
    <row r="710" spans="1:60" outlineLevel="1" x14ac:dyDescent="0.25">
      <c r="A710" s="158"/>
      <c r="B710" s="159"/>
      <c r="C710" s="271" t="s">
        <v>1730</v>
      </c>
      <c r="D710" s="272"/>
      <c r="E710" s="272"/>
      <c r="F710" s="272"/>
      <c r="G710" s="272"/>
      <c r="H710" s="160"/>
      <c r="I710" s="160"/>
      <c r="J710" s="160"/>
      <c r="K710" s="160"/>
      <c r="L710" s="160"/>
      <c r="M710" s="160"/>
      <c r="N710" s="160"/>
      <c r="O710" s="160"/>
      <c r="P710" s="160"/>
      <c r="Q710" s="160"/>
      <c r="R710" s="160"/>
      <c r="S710" s="160"/>
      <c r="T710" s="160"/>
      <c r="U710" s="160"/>
      <c r="V710" s="160"/>
      <c r="W710" s="160"/>
      <c r="X710" s="160"/>
      <c r="Y710" s="151"/>
      <c r="Z710" s="151"/>
      <c r="AA710" s="151"/>
      <c r="AB710" s="151"/>
      <c r="AC710" s="151"/>
      <c r="AD710" s="151"/>
      <c r="AE710" s="151"/>
      <c r="AF710" s="151"/>
      <c r="AG710" s="151" t="s">
        <v>190</v>
      </c>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row>
    <row r="711" spans="1:60" outlineLevel="1" x14ac:dyDescent="0.25">
      <c r="A711" s="158"/>
      <c r="B711" s="159"/>
      <c r="C711" s="271" t="s">
        <v>1731</v>
      </c>
      <c r="D711" s="272"/>
      <c r="E711" s="272"/>
      <c r="F711" s="272"/>
      <c r="G711" s="272"/>
      <c r="H711" s="160"/>
      <c r="I711" s="160"/>
      <c r="J711" s="160"/>
      <c r="K711" s="160"/>
      <c r="L711" s="160"/>
      <c r="M711" s="160"/>
      <c r="N711" s="160"/>
      <c r="O711" s="160"/>
      <c r="P711" s="160"/>
      <c r="Q711" s="160"/>
      <c r="R711" s="160"/>
      <c r="S711" s="160"/>
      <c r="T711" s="160"/>
      <c r="U711" s="160"/>
      <c r="V711" s="160"/>
      <c r="W711" s="160"/>
      <c r="X711" s="160"/>
      <c r="Y711" s="151"/>
      <c r="Z711" s="151"/>
      <c r="AA711" s="151"/>
      <c r="AB711" s="151"/>
      <c r="AC711" s="151"/>
      <c r="AD711" s="151"/>
      <c r="AE711" s="151"/>
      <c r="AF711" s="151"/>
      <c r="AG711" s="151" t="s">
        <v>190</v>
      </c>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row>
    <row r="712" spans="1:60" outlineLevel="1" x14ac:dyDescent="0.25">
      <c r="A712" s="158"/>
      <c r="B712" s="159"/>
      <c r="C712" s="271" t="s">
        <v>946</v>
      </c>
      <c r="D712" s="272"/>
      <c r="E712" s="272"/>
      <c r="F712" s="272"/>
      <c r="G712" s="272"/>
      <c r="H712" s="160"/>
      <c r="I712" s="160"/>
      <c r="J712" s="160"/>
      <c r="K712" s="160"/>
      <c r="L712" s="160"/>
      <c r="M712" s="160"/>
      <c r="N712" s="160"/>
      <c r="O712" s="160"/>
      <c r="P712" s="160"/>
      <c r="Q712" s="160"/>
      <c r="R712" s="160"/>
      <c r="S712" s="160"/>
      <c r="T712" s="160"/>
      <c r="U712" s="160"/>
      <c r="V712" s="160"/>
      <c r="W712" s="160"/>
      <c r="X712" s="160"/>
      <c r="Y712" s="151"/>
      <c r="Z712" s="151"/>
      <c r="AA712" s="151"/>
      <c r="AB712" s="151"/>
      <c r="AC712" s="151"/>
      <c r="AD712" s="151"/>
      <c r="AE712" s="151"/>
      <c r="AF712" s="151"/>
      <c r="AG712" s="151" t="s">
        <v>190</v>
      </c>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row>
    <row r="713" spans="1:60" outlineLevel="1" x14ac:dyDescent="0.25">
      <c r="A713" s="158"/>
      <c r="B713" s="159"/>
      <c r="C713" s="271" t="s">
        <v>938</v>
      </c>
      <c r="D713" s="272"/>
      <c r="E713" s="272"/>
      <c r="F713" s="272"/>
      <c r="G713" s="272"/>
      <c r="H713" s="160"/>
      <c r="I713" s="160"/>
      <c r="J713" s="160"/>
      <c r="K713" s="160"/>
      <c r="L713" s="160"/>
      <c r="M713" s="160"/>
      <c r="N713" s="160"/>
      <c r="O713" s="160"/>
      <c r="P713" s="160"/>
      <c r="Q713" s="160"/>
      <c r="R713" s="160"/>
      <c r="S713" s="160"/>
      <c r="T713" s="160"/>
      <c r="U713" s="160"/>
      <c r="V713" s="160"/>
      <c r="W713" s="160"/>
      <c r="X713" s="160"/>
      <c r="Y713" s="151"/>
      <c r="Z713" s="151"/>
      <c r="AA713" s="151"/>
      <c r="AB713" s="151"/>
      <c r="AC713" s="151"/>
      <c r="AD713" s="151"/>
      <c r="AE713" s="151"/>
      <c r="AF713" s="151"/>
      <c r="AG713" s="151" t="s">
        <v>190</v>
      </c>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row>
    <row r="714" spans="1:60" outlineLevel="1" x14ac:dyDescent="0.25">
      <c r="A714" s="158"/>
      <c r="B714" s="159"/>
      <c r="C714" s="192" t="s">
        <v>204</v>
      </c>
      <c r="D714" s="161"/>
      <c r="E714" s="162"/>
      <c r="F714" s="163"/>
      <c r="G714" s="163"/>
      <c r="H714" s="160"/>
      <c r="I714" s="160"/>
      <c r="J714" s="160"/>
      <c r="K714" s="160"/>
      <c r="L714" s="160"/>
      <c r="M714" s="160"/>
      <c r="N714" s="160"/>
      <c r="O714" s="160"/>
      <c r="P714" s="160"/>
      <c r="Q714" s="160"/>
      <c r="R714" s="160"/>
      <c r="S714" s="160"/>
      <c r="T714" s="160"/>
      <c r="U714" s="160"/>
      <c r="V714" s="160"/>
      <c r="W714" s="160"/>
      <c r="X714" s="160"/>
      <c r="Y714" s="151"/>
      <c r="Z714" s="151"/>
      <c r="AA714" s="151"/>
      <c r="AB714" s="151"/>
      <c r="AC714" s="151"/>
      <c r="AD714" s="151"/>
      <c r="AE714" s="151"/>
      <c r="AF714" s="151"/>
      <c r="AG714" s="151" t="s">
        <v>190</v>
      </c>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row>
    <row r="715" spans="1:60" outlineLevel="1" x14ac:dyDescent="0.25">
      <c r="A715" s="158"/>
      <c r="B715" s="159"/>
      <c r="C715" s="271" t="s">
        <v>802</v>
      </c>
      <c r="D715" s="272"/>
      <c r="E715" s="272"/>
      <c r="F715" s="272"/>
      <c r="G715" s="272"/>
      <c r="H715" s="160"/>
      <c r="I715" s="160"/>
      <c r="J715" s="160"/>
      <c r="K715" s="160"/>
      <c r="L715" s="160"/>
      <c r="M715" s="160"/>
      <c r="N715" s="160"/>
      <c r="O715" s="160"/>
      <c r="P715" s="160"/>
      <c r="Q715" s="160"/>
      <c r="R715" s="160"/>
      <c r="S715" s="160"/>
      <c r="T715" s="160"/>
      <c r="U715" s="160"/>
      <c r="V715" s="160"/>
      <c r="W715" s="160"/>
      <c r="X715" s="160"/>
      <c r="Y715" s="151"/>
      <c r="Z715" s="151"/>
      <c r="AA715" s="151"/>
      <c r="AB715" s="151"/>
      <c r="AC715" s="151"/>
      <c r="AD715" s="151"/>
      <c r="AE715" s="151"/>
      <c r="AF715" s="151"/>
      <c r="AG715" s="151" t="s">
        <v>190</v>
      </c>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row>
    <row r="716" spans="1:60" ht="41.4" outlineLevel="1" x14ac:dyDescent="0.25">
      <c r="A716" s="158"/>
      <c r="B716" s="159"/>
      <c r="C716" s="271" t="s">
        <v>1732</v>
      </c>
      <c r="D716" s="272"/>
      <c r="E716" s="272"/>
      <c r="F716" s="272"/>
      <c r="G716" s="272"/>
      <c r="H716" s="160"/>
      <c r="I716" s="160"/>
      <c r="J716" s="160"/>
      <c r="K716" s="160"/>
      <c r="L716" s="160"/>
      <c r="M716" s="160"/>
      <c r="N716" s="160"/>
      <c r="O716" s="160"/>
      <c r="P716" s="160"/>
      <c r="Q716" s="160"/>
      <c r="R716" s="160"/>
      <c r="S716" s="160"/>
      <c r="T716" s="160"/>
      <c r="U716" s="160"/>
      <c r="V716" s="160"/>
      <c r="W716" s="160"/>
      <c r="X716" s="160"/>
      <c r="Y716" s="151"/>
      <c r="Z716" s="151"/>
      <c r="AA716" s="151"/>
      <c r="AB716" s="151"/>
      <c r="AC716" s="151"/>
      <c r="AD716" s="151"/>
      <c r="AE716" s="151"/>
      <c r="AF716" s="151"/>
      <c r="AG716" s="151" t="s">
        <v>190</v>
      </c>
      <c r="AH716" s="151"/>
      <c r="AI716" s="151"/>
      <c r="AJ716" s="151"/>
      <c r="AK716" s="151"/>
      <c r="AL716" s="151"/>
      <c r="AM716" s="151"/>
      <c r="AN716" s="151"/>
      <c r="AO716" s="151"/>
      <c r="AP716" s="151"/>
      <c r="AQ716" s="151"/>
      <c r="AR716" s="151"/>
      <c r="AS716" s="151"/>
      <c r="AT716" s="151"/>
      <c r="AU716" s="151"/>
      <c r="AV716" s="151"/>
      <c r="AW716" s="151"/>
      <c r="AX716" s="151"/>
      <c r="AY716" s="151"/>
      <c r="AZ716" s="151"/>
      <c r="BA716" s="184" t="str">
        <f>C716</f>
        <v>Jednokřídlá žaluziová okenice (s polohovatelnými žaluziemi), dovnitř otvíravá, vsazená do tesaného rámu, doplněná v nadpraží tesaným překladem. Křídlo zavěšeno na třech kovaných kuličkových závěsech a je zajištěno dvěma kovanými obrtlíky. Lamely lze polohovat pomocí kovaného táhla, křídlo je dále doplněno kovaným knoflíkem a kovaným hákem pro zajištění v otevřené poloze. Povrchová úprava okenice: lazurní nátěr, povrchová úprava rámu: tmavší lazurní nátěr.</v>
      </c>
      <c r="BB716" s="151"/>
      <c r="BC716" s="151"/>
      <c r="BD716" s="151"/>
      <c r="BE716" s="151"/>
      <c r="BF716" s="151"/>
      <c r="BG716" s="151"/>
      <c r="BH716" s="151"/>
    </row>
    <row r="717" spans="1:60" outlineLevel="1" x14ac:dyDescent="0.25">
      <c r="A717" s="158"/>
      <c r="B717" s="159"/>
      <c r="C717" s="192" t="s">
        <v>204</v>
      </c>
      <c r="D717" s="161"/>
      <c r="E717" s="162"/>
      <c r="F717" s="163"/>
      <c r="G717" s="163"/>
      <c r="H717" s="160"/>
      <c r="I717" s="160"/>
      <c r="J717" s="160"/>
      <c r="K717" s="160"/>
      <c r="L717" s="160"/>
      <c r="M717" s="160"/>
      <c r="N717" s="160"/>
      <c r="O717" s="160"/>
      <c r="P717" s="160"/>
      <c r="Q717" s="160"/>
      <c r="R717" s="160"/>
      <c r="S717" s="160"/>
      <c r="T717" s="160"/>
      <c r="U717" s="160"/>
      <c r="V717" s="160"/>
      <c r="W717" s="160"/>
      <c r="X717" s="160"/>
      <c r="Y717" s="151"/>
      <c r="Z717" s="151"/>
      <c r="AA717" s="151"/>
      <c r="AB717" s="151"/>
      <c r="AC717" s="151"/>
      <c r="AD717" s="151"/>
      <c r="AE717" s="151"/>
      <c r="AF717" s="151"/>
      <c r="AG717" s="151" t="s">
        <v>190</v>
      </c>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row>
    <row r="718" spans="1:60" outlineLevel="1" x14ac:dyDescent="0.25">
      <c r="A718" s="158"/>
      <c r="B718" s="159"/>
      <c r="C718" s="271" t="s">
        <v>913</v>
      </c>
      <c r="D718" s="272"/>
      <c r="E718" s="272"/>
      <c r="F718" s="272"/>
      <c r="G718" s="272"/>
      <c r="H718" s="160"/>
      <c r="I718" s="160"/>
      <c r="J718" s="160"/>
      <c r="K718" s="160"/>
      <c r="L718" s="160"/>
      <c r="M718" s="160"/>
      <c r="N718" s="160"/>
      <c r="O718" s="160"/>
      <c r="P718" s="160"/>
      <c r="Q718" s="160"/>
      <c r="R718" s="160"/>
      <c r="S718" s="160"/>
      <c r="T718" s="160"/>
      <c r="U718" s="160"/>
      <c r="V718" s="160"/>
      <c r="W718" s="160"/>
      <c r="X718" s="160"/>
      <c r="Y718" s="151"/>
      <c r="Z718" s="151"/>
      <c r="AA718" s="151"/>
      <c r="AB718" s="151"/>
      <c r="AC718" s="151"/>
      <c r="AD718" s="151"/>
      <c r="AE718" s="151"/>
      <c r="AF718" s="151"/>
      <c r="AG718" s="151" t="s">
        <v>190</v>
      </c>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row>
    <row r="719" spans="1:60" outlineLevel="1" x14ac:dyDescent="0.25">
      <c r="A719" s="158"/>
      <c r="B719" s="159"/>
      <c r="C719" s="271" t="s">
        <v>978</v>
      </c>
      <c r="D719" s="272"/>
      <c r="E719" s="272"/>
      <c r="F719" s="272"/>
      <c r="G719" s="272"/>
      <c r="H719" s="160"/>
      <c r="I719" s="160"/>
      <c r="J719" s="160"/>
      <c r="K719" s="160"/>
      <c r="L719" s="160"/>
      <c r="M719" s="160"/>
      <c r="N719" s="160"/>
      <c r="O719" s="160"/>
      <c r="P719" s="160"/>
      <c r="Q719" s="160"/>
      <c r="R719" s="160"/>
      <c r="S719" s="160"/>
      <c r="T719" s="160"/>
      <c r="U719" s="160"/>
      <c r="V719" s="160"/>
      <c r="W719" s="160"/>
      <c r="X719" s="160"/>
      <c r="Y719" s="151"/>
      <c r="Z719" s="151"/>
      <c r="AA719" s="151"/>
      <c r="AB719" s="151"/>
      <c r="AC719" s="151"/>
      <c r="AD719" s="151"/>
      <c r="AE719" s="151"/>
      <c r="AF719" s="151"/>
      <c r="AG719" s="151" t="s">
        <v>190</v>
      </c>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row>
    <row r="720" spans="1:60" outlineLevel="1" x14ac:dyDescent="0.25">
      <c r="A720" s="158"/>
      <c r="B720" s="159"/>
      <c r="C720" s="192" t="s">
        <v>204</v>
      </c>
      <c r="D720" s="161"/>
      <c r="E720" s="162"/>
      <c r="F720" s="163"/>
      <c r="G720" s="163"/>
      <c r="H720" s="160"/>
      <c r="I720" s="160"/>
      <c r="J720" s="160"/>
      <c r="K720" s="160"/>
      <c r="L720" s="160"/>
      <c r="M720" s="160"/>
      <c r="N720" s="160"/>
      <c r="O720" s="160"/>
      <c r="P720" s="160"/>
      <c r="Q720" s="160"/>
      <c r="R720" s="160"/>
      <c r="S720" s="160"/>
      <c r="T720" s="160"/>
      <c r="U720" s="160"/>
      <c r="V720" s="160"/>
      <c r="W720" s="160"/>
      <c r="X720" s="160"/>
      <c r="Y720" s="151"/>
      <c r="Z720" s="151"/>
      <c r="AA720" s="151"/>
      <c r="AB720" s="151"/>
      <c r="AC720" s="151"/>
      <c r="AD720" s="151"/>
      <c r="AE720" s="151"/>
      <c r="AF720" s="151"/>
      <c r="AG720" s="151" t="s">
        <v>190</v>
      </c>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row>
    <row r="721" spans="1:60" outlineLevel="1" x14ac:dyDescent="0.25">
      <c r="A721" s="158"/>
      <c r="B721" s="159"/>
      <c r="C721" s="271" t="s">
        <v>317</v>
      </c>
      <c r="D721" s="272"/>
      <c r="E721" s="272"/>
      <c r="F721" s="272"/>
      <c r="G721" s="272"/>
      <c r="H721" s="160"/>
      <c r="I721" s="160"/>
      <c r="J721" s="160"/>
      <c r="K721" s="160"/>
      <c r="L721" s="160"/>
      <c r="M721" s="160"/>
      <c r="N721" s="160"/>
      <c r="O721" s="160"/>
      <c r="P721" s="160"/>
      <c r="Q721" s="160"/>
      <c r="R721" s="160"/>
      <c r="S721" s="160"/>
      <c r="T721" s="160"/>
      <c r="U721" s="160"/>
      <c r="V721" s="160"/>
      <c r="W721" s="160"/>
      <c r="X721" s="160"/>
      <c r="Y721" s="151"/>
      <c r="Z721" s="151"/>
      <c r="AA721" s="151"/>
      <c r="AB721" s="151"/>
      <c r="AC721" s="151"/>
      <c r="AD721" s="151"/>
      <c r="AE721" s="151"/>
      <c r="AF721" s="151"/>
      <c r="AG721" s="151" t="s">
        <v>190</v>
      </c>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row>
    <row r="722" spans="1:60" outlineLevel="1" x14ac:dyDescent="0.25">
      <c r="A722" s="158"/>
      <c r="B722" s="159"/>
      <c r="C722" s="271" t="s">
        <v>953</v>
      </c>
      <c r="D722" s="272"/>
      <c r="E722" s="272"/>
      <c r="F722" s="272"/>
      <c r="G722" s="272"/>
      <c r="H722" s="160"/>
      <c r="I722" s="160"/>
      <c r="J722" s="160"/>
      <c r="K722" s="160"/>
      <c r="L722" s="160"/>
      <c r="M722" s="160"/>
      <c r="N722" s="160"/>
      <c r="O722" s="160"/>
      <c r="P722" s="160"/>
      <c r="Q722" s="160"/>
      <c r="R722" s="160"/>
      <c r="S722" s="160"/>
      <c r="T722" s="160"/>
      <c r="U722" s="160"/>
      <c r="V722" s="160"/>
      <c r="W722" s="160"/>
      <c r="X722" s="160"/>
      <c r="Y722" s="151"/>
      <c r="Z722" s="151"/>
      <c r="AA722" s="151"/>
      <c r="AB722" s="151"/>
      <c r="AC722" s="151"/>
      <c r="AD722" s="151"/>
      <c r="AE722" s="151"/>
      <c r="AF722" s="151"/>
      <c r="AG722" s="151" t="s">
        <v>190</v>
      </c>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row>
    <row r="723" spans="1:60" outlineLevel="1" x14ac:dyDescent="0.25">
      <c r="A723" s="158"/>
      <c r="B723" s="159"/>
      <c r="C723" s="271" t="s">
        <v>717</v>
      </c>
      <c r="D723" s="272"/>
      <c r="E723" s="272"/>
      <c r="F723" s="272"/>
      <c r="G723" s="272"/>
      <c r="H723" s="160"/>
      <c r="I723" s="160"/>
      <c r="J723" s="160"/>
      <c r="K723" s="160"/>
      <c r="L723" s="160"/>
      <c r="M723" s="160"/>
      <c r="N723" s="160"/>
      <c r="O723" s="160"/>
      <c r="P723" s="160"/>
      <c r="Q723" s="160"/>
      <c r="R723" s="160"/>
      <c r="S723" s="160"/>
      <c r="T723" s="160"/>
      <c r="U723" s="160"/>
      <c r="V723" s="160"/>
      <c r="W723" s="160"/>
      <c r="X723" s="160"/>
      <c r="Y723" s="151"/>
      <c r="Z723" s="151"/>
      <c r="AA723" s="151"/>
      <c r="AB723" s="151"/>
      <c r="AC723" s="151"/>
      <c r="AD723" s="151"/>
      <c r="AE723" s="151"/>
      <c r="AF723" s="151"/>
      <c r="AG723" s="151" t="s">
        <v>190</v>
      </c>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row>
    <row r="724" spans="1:60" ht="20.399999999999999" outlineLevel="1" x14ac:dyDescent="0.25">
      <c r="A724" s="177">
        <v>79</v>
      </c>
      <c r="B724" s="178" t="s">
        <v>1733</v>
      </c>
      <c r="C724" s="187" t="s">
        <v>1734</v>
      </c>
      <c r="D724" s="179" t="s">
        <v>255</v>
      </c>
      <c r="E724" s="180">
        <v>1</v>
      </c>
      <c r="F724" s="181">
        <v>18240</v>
      </c>
      <c r="G724" s="182">
        <f>ROUND(E724*F724,2)</f>
        <v>18240</v>
      </c>
      <c r="H724" s="181"/>
      <c r="I724" s="182">
        <f>ROUND(E724*H724,2)</f>
        <v>0</v>
      </c>
      <c r="J724" s="181"/>
      <c r="K724" s="182">
        <f>ROUND(E724*J724,2)</f>
        <v>0</v>
      </c>
      <c r="L724" s="182">
        <v>21</v>
      </c>
      <c r="M724" s="182">
        <f>G724*(1+L724/100)</f>
        <v>22070.399999999998</v>
      </c>
      <c r="N724" s="182">
        <v>5.0000000000000001E-3</v>
      </c>
      <c r="O724" s="182">
        <f>ROUND(E724*N724,2)</f>
        <v>0.01</v>
      </c>
      <c r="P724" s="182">
        <v>0</v>
      </c>
      <c r="Q724" s="182">
        <f>ROUND(E724*P724,2)</f>
        <v>0</v>
      </c>
      <c r="R724" s="182"/>
      <c r="S724" s="182" t="s">
        <v>277</v>
      </c>
      <c r="T724" s="183" t="s">
        <v>186</v>
      </c>
      <c r="U724" s="160">
        <v>0</v>
      </c>
      <c r="V724" s="160">
        <f>ROUND(E724*U724,2)</f>
        <v>0</v>
      </c>
      <c r="W724" s="160"/>
      <c r="X724" s="160" t="s">
        <v>310</v>
      </c>
      <c r="Y724" s="151"/>
      <c r="Z724" s="151"/>
      <c r="AA724" s="151"/>
      <c r="AB724" s="151"/>
      <c r="AC724" s="151"/>
      <c r="AD724" s="151"/>
      <c r="AE724" s="151"/>
      <c r="AF724" s="151"/>
      <c r="AG724" s="151" t="s">
        <v>311</v>
      </c>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row>
    <row r="725" spans="1:60" outlineLevel="1" x14ac:dyDescent="0.25">
      <c r="A725" s="158"/>
      <c r="B725" s="159"/>
      <c r="C725" s="260" t="s">
        <v>1727</v>
      </c>
      <c r="D725" s="261"/>
      <c r="E725" s="261"/>
      <c r="F725" s="261"/>
      <c r="G725" s="261"/>
      <c r="H725" s="160"/>
      <c r="I725" s="160"/>
      <c r="J725" s="160"/>
      <c r="K725" s="160"/>
      <c r="L725" s="160"/>
      <c r="M725" s="160"/>
      <c r="N725" s="160"/>
      <c r="O725" s="160"/>
      <c r="P725" s="160"/>
      <c r="Q725" s="160"/>
      <c r="R725" s="160"/>
      <c r="S725" s="160"/>
      <c r="T725" s="160"/>
      <c r="U725" s="160"/>
      <c r="V725" s="160"/>
      <c r="W725" s="160"/>
      <c r="X725" s="160"/>
      <c r="Y725" s="151"/>
      <c r="Z725" s="151"/>
      <c r="AA725" s="151"/>
      <c r="AB725" s="151"/>
      <c r="AC725" s="151"/>
      <c r="AD725" s="151"/>
      <c r="AE725" s="151"/>
      <c r="AF725" s="151"/>
      <c r="AG725" s="151" t="s">
        <v>190</v>
      </c>
      <c r="AH725" s="151"/>
      <c r="AI725" s="151"/>
      <c r="AJ725" s="151"/>
      <c r="AK725" s="151"/>
      <c r="AL725" s="151"/>
      <c r="AM725" s="151"/>
      <c r="AN725" s="151"/>
      <c r="AO725" s="151"/>
      <c r="AP725" s="151"/>
      <c r="AQ725" s="151"/>
      <c r="AR725" s="151"/>
      <c r="AS725" s="151"/>
      <c r="AT725" s="151"/>
      <c r="AU725" s="151"/>
      <c r="AV725" s="151"/>
      <c r="AW725" s="151"/>
      <c r="AX725" s="151"/>
      <c r="AY725" s="151"/>
      <c r="AZ725" s="151"/>
      <c r="BA725" s="184" t="str">
        <f>C725</f>
        <v>4.NP - 3. patro, popis prvku a návrh na jeho opravu nebo restaurování viz D1.1.9  Tabulky truhlářských prvků</v>
      </c>
      <c r="BB725" s="151"/>
      <c r="BC725" s="151"/>
      <c r="BD725" s="151"/>
      <c r="BE725" s="151"/>
      <c r="BF725" s="151"/>
      <c r="BG725" s="151"/>
      <c r="BH725" s="151"/>
    </row>
    <row r="726" spans="1:60" outlineLevel="1" x14ac:dyDescent="0.25">
      <c r="A726" s="158"/>
      <c r="B726" s="159"/>
      <c r="C726" s="192" t="s">
        <v>204</v>
      </c>
      <c r="D726" s="161"/>
      <c r="E726" s="162"/>
      <c r="F726" s="163"/>
      <c r="G726" s="163"/>
      <c r="H726" s="160"/>
      <c r="I726" s="160"/>
      <c r="J726" s="160"/>
      <c r="K726" s="160"/>
      <c r="L726" s="160"/>
      <c r="M726" s="160"/>
      <c r="N726" s="160"/>
      <c r="O726" s="160"/>
      <c r="P726" s="160"/>
      <c r="Q726" s="160"/>
      <c r="R726" s="160"/>
      <c r="S726" s="160"/>
      <c r="T726" s="160"/>
      <c r="U726" s="160"/>
      <c r="V726" s="160"/>
      <c r="W726" s="160"/>
      <c r="X726" s="160"/>
      <c r="Y726" s="151"/>
      <c r="Z726" s="151"/>
      <c r="AA726" s="151"/>
      <c r="AB726" s="151"/>
      <c r="AC726" s="151"/>
      <c r="AD726" s="151"/>
      <c r="AE726" s="151"/>
      <c r="AF726" s="151"/>
      <c r="AG726" s="151" t="s">
        <v>190</v>
      </c>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row>
    <row r="727" spans="1:60" outlineLevel="1" x14ac:dyDescent="0.25">
      <c r="A727" s="158"/>
      <c r="B727" s="159"/>
      <c r="C727" s="271" t="s">
        <v>1735</v>
      </c>
      <c r="D727" s="272"/>
      <c r="E727" s="272"/>
      <c r="F727" s="272"/>
      <c r="G727" s="272"/>
      <c r="H727" s="160"/>
      <c r="I727" s="160"/>
      <c r="J727" s="160"/>
      <c r="K727" s="160"/>
      <c r="L727" s="160"/>
      <c r="M727" s="160"/>
      <c r="N727" s="160"/>
      <c r="O727" s="160"/>
      <c r="P727" s="160"/>
      <c r="Q727" s="160"/>
      <c r="R727" s="160"/>
      <c r="S727" s="160"/>
      <c r="T727" s="160"/>
      <c r="U727" s="160"/>
      <c r="V727" s="160"/>
      <c r="W727" s="160"/>
      <c r="X727" s="160"/>
      <c r="Y727" s="151"/>
      <c r="Z727" s="151"/>
      <c r="AA727" s="151"/>
      <c r="AB727" s="151"/>
      <c r="AC727" s="151"/>
      <c r="AD727" s="151"/>
      <c r="AE727" s="151"/>
      <c r="AF727" s="151"/>
      <c r="AG727" s="151" t="s">
        <v>190</v>
      </c>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row>
    <row r="728" spans="1:60" outlineLevel="1" x14ac:dyDescent="0.25">
      <c r="A728" s="158"/>
      <c r="B728" s="159"/>
      <c r="C728" s="271" t="s">
        <v>1736</v>
      </c>
      <c r="D728" s="272"/>
      <c r="E728" s="272"/>
      <c r="F728" s="272"/>
      <c r="G728" s="272"/>
      <c r="H728" s="160"/>
      <c r="I728" s="160"/>
      <c r="J728" s="160"/>
      <c r="K728" s="160"/>
      <c r="L728" s="160"/>
      <c r="M728" s="160"/>
      <c r="N728" s="160"/>
      <c r="O728" s="160"/>
      <c r="P728" s="160"/>
      <c r="Q728" s="160"/>
      <c r="R728" s="160"/>
      <c r="S728" s="160"/>
      <c r="T728" s="160"/>
      <c r="U728" s="160"/>
      <c r="V728" s="160"/>
      <c r="W728" s="160"/>
      <c r="X728" s="160"/>
      <c r="Y728" s="151"/>
      <c r="Z728" s="151"/>
      <c r="AA728" s="151"/>
      <c r="AB728" s="151"/>
      <c r="AC728" s="151"/>
      <c r="AD728" s="151"/>
      <c r="AE728" s="151"/>
      <c r="AF728" s="151"/>
      <c r="AG728" s="151" t="s">
        <v>190</v>
      </c>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row>
    <row r="729" spans="1:60" outlineLevel="1" x14ac:dyDescent="0.25">
      <c r="A729" s="158"/>
      <c r="B729" s="159"/>
      <c r="C729" s="271" t="s">
        <v>1737</v>
      </c>
      <c r="D729" s="272"/>
      <c r="E729" s="272"/>
      <c r="F729" s="272"/>
      <c r="G729" s="272"/>
      <c r="H729" s="160"/>
      <c r="I729" s="160"/>
      <c r="J729" s="160"/>
      <c r="K729" s="160"/>
      <c r="L729" s="160"/>
      <c r="M729" s="160"/>
      <c r="N729" s="160"/>
      <c r="O729" s="160"/>
      <c r="P729" s="160"/>
      <c r="Q729" s="160"/>
      <c r="R729" s="160"/>
      <c r="S729" s="160"/>
      <c r="T729" s="160"/>
      <c r="U729" s="160"/>
      <c r="V729" s="160"/>
      <c r="W729" s="160"/>
      <c r="X729" s="160"/>
      <c r="Y729" s="151"/>
      <c r="Z729" s="151"/>
      <c r="AA729" s="151"/>
      <c r="AB729" s="151"/>
      <c r="AC729" s="151"/>
      <c r="AD729" s="151"/>
      <c r="AE729" s="151"/>
      <c r="AF729" s="151"/>
      <c r="AG729" s="151" t="s">
        <v>190</v>
      </c>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row>
    <row r="730" spans="1:60" outlineLevel="1" x14ac:dyDescent="0.25">
      <c r="A730" s="158"/>
      <c r="B730" s="159"/>
      <c r="C730" s="271" t="s">
        <v>946</v>
      </c>
      <c r="D730" s="272"/>
      <c r="E730" s="272"/>
      <c r="F730" s="272"/>
      <c r="G730" s="272"/>
      <c r="H730" s="160"/>
      <c r="I730" s="160"/>
      <c r="J730" s="160"/>
      <c r="K730" s="160"/>
      <c r="L730" s="160"/>
      <c r="M730" s="160"/>
      <c r="N730" s="160"/>
      <c r="O730" s="160"/>
      <c r="P730" s="160"/>
      <c r="Q730" s="160"/>
      <c r="R730" s="160"/>
      <c r="S730" s="160"/>
      <c r="T730" s="160"/>
      <c r="U730" s="160"/>
      <c r="V730" s="160"/>
      <c r="W730" s="160"/>
      <c r="X730" s="160"/>
      <c r="Y730" s="151"/>
      <c r="Z730" s="151"/>
      <c r="AA730" s="151"/>
      <c r="AB730" s="151"/>
      <c r="AC730" s="151"/>
      <c r="AD730" s="151"/>
      <c r="AE730" s="151"/>
      <c r="AF730" s="151"/>
      <c r="AG730" s="151" t="s">
        <v>190</v>
      </c>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row>
    <row r="731" spans="1:60" outlineLevel="1" x14ac:dyDescent="0.25">
      <c r="A731" s="158"/>
      <c r="B731" s="159"/>
      <c r="C731" s="271" t="s">
        <v>1354</v>
      </c>
      <c r="D731" s="272"/>
      <c r="E731" s="272"/>
      <c r="F731" s="272"/>
      <c r="G731" s="272"/>
      <c r="H731" s="160"/>
      <c r="I731" s="160"/>
      <c r="J731" s="160"/>
      <c r="K731" s="160"/>
      <c r="L731" s="160"/>
      <c r="M731" s="160"/>
      <c r="N731" s="160"/>
      <c r="O731" s="160"/>
      <c r="P731" s="160"/>
      <c r="Q731" s="160"/>
      <c r="R731" s="160"/>
      <c r="S731" s="160"/>
      <c r="T731" s="160"/>
      <c r="U731" s="160"/>
      <c r="V731" s="160"/>
      <c r="W731" s="160"/>
      <c r="X731" s="160"/>
      <c r="Y731" s="151"/>
      <c r="Z731" s="151"/>
      <c r="AA731" s="151"/>
      <c r="AB731" s="151"/>
      <c r="AC731" s="151"/>
      <c r="AD731" s="151"/>
      <c r="AE731" s="151"/>
      <c r="AF731" s="151"/>
      <c r="AG731" s="151" t="s">
        <v>190</v>
      </c>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row>
    <row r="732" spans="1:60" outlineLevel="1" x14ac:dyDescent="0.25">
      <c r="A732" s="158"/>
      <c r="B732" s="159"/>
      <c r="C732" s="192" t="s">
        <v>204</v>
      </c>
      <c r="D732" s="161"/>
      <c r="E732" s="162"/>
      <c r="F732" s="163"/>
      <c r="G732" s="163"/>
      <c r="H732" s="160"/>
      <c r="I732" s="160"/>
      <c r="J732" s="160"/>
      <c r="K732" s="160"/>
      <c r="L732" s="160"/>
      <c r="M732" s="160"/>
      <c r="N732" s="160"/>
      <c r="O732" s="160"/>
      <c r="P732" s="160"/>
      <c r="Q732" s="160"/>
      <c r="R732" s="160"/>
      <c r="S732" s="160"/>
      <c r="T732" s="160"/>
      <c r="U732" s="160"/>
      <c r="V732" s="160"/>
      <c r="W732" s="160"/>
      <c r="X732" s="160"/>
      <c r="Y732" s="151"/>
      <c r="Z732" s="151"/>
      <c r="AA732" s="151"/>
      <c r="AB732" s="151"/>
      <c r="AC732" s="151"/>
      <c r="AD732" s="151"/>
      <c r="AE732" s="151"/>
      <c r="AF732" s="151"/>
      <c r="AG732" s="151" t="s">
        <v>190</v>
      </c>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row>
    <row r="733" spans="1:60" outlineLevel="1" x14ac:dyDescent="0.25">
      <c r="A733" s="158"/>
      <c r="B733" s="159"/>
      <c r="C733" s="271" t="s">
        <v>802</v>
      </c>
      <c r="D733" s="272"/>
      <c r="E733" s="272"/>
      <c r="F733" s="272"/>
      <c r="G733" s="272"/>
      <c r="H733" s="160"/>
      <c r="I733" s="160"/>
      <c r="J733" s="160"/>
      <c r="K733" s="160"/>
      <c r="L733" s="160"/>
      <c r="M733" s="160"/>
      <c r="N733" s="160"/>
      <c r="O733" s="160"/>
      <c r="P733" s="160"/>
      <c r="Q733" s="160"/>
      <c r="R733" s="160"/>
      <c r="S733" s="160"/>
      <c r="T733" s="160"/>
      <c r="U733" s="160"/>
      <c r="V733" s="160"/>
      <c r="W733" s="160"/>
      <c r="X733" s="160"/>
      <c r="Y733" s="151"/>
      <c r="Z733" s="151"/>
      <c r="AA733" s="151"/>
      <c r="AB733" s="151"/>
      <c r="AC733" s="151"/>
      <c r="AD733" s="151"/>
      <c r="AE733" s="151"/>
      <c r="AF733" s="151"/>
      <c r="AG733" s="151" t="s">
        <v>190</v>
      </c>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row>
    <row r="734" spans="1:60" ht="41.4" outlineLevel="1" x14ac:dyDescent="0.25">
      <c r="A734" s="158"/>
      <c r="B734" s="159"/>
      <c r="C734" s="271" t="s">
        <v>1738</v>
      </c>
      <c r="D734" s="272"/>
      <c r="E734" s="272"/>
      <c r="F734" s="272"/>
      <c r="G734" s="272"/>
      <c r="H734" s="160"/>
      <c r="I734" s="160"/>
      <c r="J734" s="160"/>
      <c r="K734" s="160"/>
      <c r="L734" s="160"/>
      <c r="M734" s="160"/>
      <c r="N734" s="160"/>
      <c r="O734" s="160"/>
      <c r="P734" s="160"/>
      <c r="Q734" s="160"/>
      <c r="R734" s="160"/>
      <c r="S734" s="160"/>
      <c r="T734" s="160"/>
      <c r="U734" s="160"/>
      <c r="V734" s="160"/>
      <c r="W734" s="160"/>
      <c r="X734" s="160"/>
      <c r="Y734" s="151"/>
      <c r="Z734" s="151"/>
      <c r="AA734" s="151"/>
      <c r="AB734" s="151"/>
      <c r="AC734" s="151"/>
      <c r="AD734" s="151"/>
      <c r="AE734" s="151"/>
      <c r="AF734" s="151"/>
      <c r="AG734" s="151" t="s">
        <v>190</v>
      </c>
      <c r="AH734" s="151"/>
      <c r="AI734" s="151"/>
      <c r="AJ734" s="151"/>
      <c r="AK734" s="151"/>
      <c r="AL734" s="151"/>
      <c r="AM734" s="151"/>
      <c r="AN734" s="151"/>
      <c r="AO734" s="151"/>
      <c r="AP734" s="151"/>
      <c r="AQ734" s="151"/>
      <c r="AR734" s="151"/>
      <c r="AS734" s="151"/>
      <c r="AT734" s="151"/>
      <c r="AU734" s="151"/>
      <c r="AV734" s="151"/>
      <c r="AW734" s="151"/>
      <c r="AX734" s="151"/>
      <c r="AY734" s="151"/>
      <c r="AZ734" s="151"/>
      <c r="BA734" s="184" t="str">
        <f>C734</f>
        <v>Dřevěná trámová zárubeň tvořená prahem, dvojicí stojek a překladem. Do zárubně vsazená prkenná dvířka se svlaky (dovnitř otvíravá). Levé - starší křídlo, zavěšené na dvou kovaných táhlových (pásových) závěsech, pravé křídlo zavěšené na novodobých (nekvalitně zpracovaných) ocelových závěsech. Dvířka zajištěna novodobou ocelovou zástrčí s visacím zámkem a novodobou dřevěnou závorou kruhového průřezu, zasazenou do skob v zárubni. Povrchová úprava rámu: lazurní nátěr, křídla bez povrchové úpravy.</v>
      </c>
      <c r="BB734" s="151"/>
      <c r="BC734" s="151"/>
      <c r="BD734" s="151"/>
      <c r="BE734" s="151"/>
      <c r="BF734" s="151"/>
      <c r="BG734" s="151"/>
      <c r="BH734" s="151"/>
    </row>
    <row r="735" spans="1:60" outlineLevel="1" x14ac:dyDescent="0.25">
      <c r="A735" s="158"/>
      <c r="B735" s="159"/>
      <c r="C735" s="192" t="s">
        <v>204</v>
      </c>
      <c r="D735" s="161"/>
      <c r="E735" s="162"/>
      <c r="F735" s="163"/>
      <c r="G735" s="163"/>
      <c r="H735" s="160"/>
      <c r="I735" s="160"/>
      <c r="J735" s="160"/>
      <c r="K735" s="160"/>
      <c r="L735" s="160"/>
      <c r="M735" s="160"/>
      <c r="N735" s="160"/>
      <c r="O735" s="160"/>
      <c r="P735" s="160"/>
      <c r="Q735" s="160"/>
      <c r="R735" s="160"/>
      <c r="S735" s="160"/>
      <c r="T735" s="160"/>
      <c r="U735" s="160"/>
      <c r="V735" s="160"/>
      <c r="W735" s="160"/>
      <c r="X735" s="160"/>
      <c r="Y735" s="151"/>
      <c r="Z735" s="151"/>
      <c r="AA735" s="151"/>
      <c r="AB735" s="151"/>
      <c r="AC735" s="151"/>
      <c r="AD735" s="151"/>
      <c r="AE735" s="151"/>
      <c r="AF735" s="151"/>
      <c r="AG735" s="151" t="s">
        <v>190</v>
      </c>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row>
    <row r="736" spans="1:60" outlineLevel="1" x14ac:dyDescent="0.25">
      <c r="A736" s="158"/>
      <c r="B736" s="159"/>
      <c r="C736" s="271" t="s">
        <v>913</v>
      </c>
      <c r="D736" s="272"/>
      <c r="E736" s="272"/>
      <c r="F736" s="272"/>
      <c r="G736" s="272"/>
      <c r="H736" s="160"/>
      <c r="I736" s="160"/>
      <c r="J736" s="160"/>
      <c r="K736" s="160"/>
      <c r="L736" s="160"/>
      <c r="M736" s="160"/>
      <c r="N736" s="160"/>
      <c r="O736" s="160"/>
      <c r="P736" s="160"/>
      <c r="Q736" s="160"/>
      <c r="R736" s="160"/>
      <c r="S736" s="160"/>
      <c r="T736" s="160"/>
      <c r="U736" s="160"/>
      <c r="V736" s="160"/>
      <c r="W736" s="160"/>
      <c r="X736" s="160"/>
      <c r="Y736" s="151"/>
      <c r="Z736" s="151"/>
      <c r="AA736" s="151"/>
      <c r="AB736" s="151"/>
      <c r="AC736" s="151"/>
      <c r="AD736" s="151"/>
      <c r="AE736" s="151"/>
      <c r="AF736" s="151"/>
      <c r="AG736" s="151" t="s">
        <v>190</v>
      </c>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row>
    <row r="737" spans="1:60" outlineLevel="1" x14ac:dyDescent="0.25">
      <c r="A737" s="158"/>
      <c r="B737" s="159"/>
      <c r="C737" s="271" t="s">
        <v>1356</v>
      </c>
      <c r="D737" s="272"/>
      <c r="E737" s="272"/>
      <c r="F737" s="272"/>
      <c r="G737" s="272"/>
      <c r="H737" s="160"/>
      <c r="I737" s="160"/>
      <c r="J737" s="160"/>
      <c r="K737" s="160"/>
      <c r="L737" s="160"/>
      <c r="M737" s="160"/>
      <c r="N737" s="160"/>
      <c r="O737" s="160"/>
      <c r="P737" s="160"/>
      <c r="Q737" s="160"/>
      <c r="R737" s="160"/>
      <c r="S737" s="160"/>
      <c r="T737" s="160"/>
      <c r="U737" s="160"/>
      <c r="V737" s="160"/>
      <c r="W737" s="160"/>
      <c r="X737" s="160"/>
      <c r="Y737" s="151"/>
      <c r="Z737" s="151"/>
      <c r="AA737" s="151"/>
      <c r="AB737" s="151"/>
      <c r="AC737" s="151"/>
      <c r="AD737" s="151"/>
      <c r="AE737" s="151"/>
      <c r="AF737" s="151"/>
      <c r="AG737" s="151" t="s">
        <v>190</v>
      </c>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row>
    <row r="738" spans="1:60" outlineLevel="1" x14ac:dyDescent="0.25">
      <c r="A738" s="158"/>
      <c r="B738" s="159"/>
      <c r="C738" s="192" t="s">
        <v>204</v>
      </c>
      <c r="D738" s="161"/>
      <c r="E738" s="162"/>
      <c r="F738" s="163"/>
      <c r="G738" s="163"/>
      <c r="H738" s="160"/>
      <c r="I738" s="160"/>
      <c r="J738" s="160"/>
      <c r="K738" s="160"/>
      <c r="L738" s="160"/>
      <c r="M738" s="160"/>
      <c r="N738" s="160"/>
      <c r="O738" s="160"/>
      <c r="P738" s="160"/>
      <c r="Q738" s="160"/>
      <c r="R738" s="160"/>
      <c r="S738" s="160"/>
      <c r="T738" s="160"/>
      <c r="U738" s="160"/>
      <c r="V738" s="160"/>
      <c r="W738" s="160"/>
      <c r="X738" s="160"/>
      <c r="Y738" s="151"/>
      <c r="Z738" s="151"/>
      <c r="AA738" s="151"/>
      <c r="AB738" s="151"/>
      <c r="AC738" s="151"/>
      <c r="AD738" s="151"/>
      <c r="AE738" s="151"/>
      <c r="AF738" s="151"/>
      <c r="AG738" s="151" t="s">
        <v>190</v>
      </c>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row>
    <row r="739" spans="1:60" outlineLevel="1" x14ac:dyDescent="0.25">
      <c r="A739" s="158"/>
      <c r="B739" s="159"/>
      <c r="C739" s="271" t="s">
        <v>317</v>
      </c>
      <c r="D739" s="272"/>
      <c r="E739" s="272"/>
      <c r="F739" s="272"/>
      <c r="G739" s="272"/>
      <c r="H739" s="160"/>
      <c r="I739" s="160"/>
      <c r="J739" s="160"/>
      <c r="K739" s="160"/>
      <c r="L739" s="160"/>
      <c r="M739" s="160"/>
      <c r="N739" s="160"/>
      <c r="O739" s="160"/>
      <c r="P739" s="160"/>
      <c r="Q739" s="160"/>
      <c r="R739" s="160"/>
      <c r="S739" s="160"/>
      <c r="T739" s="160"/>
      <c r="U739" s="160"/>
      <c r="V739" s="160"/>
      <c r="W739" s="160"/>
      <c r="X739" s="160"/>
      <c r="Y739" s="151"/>
      <c r="Z739" s="151"/>
      <c r="AA739" s="151"/>
      <c r="AB739" s="151"/>
      <c r="AC739" s="151"/>
      <c r="AD739" s="151"/>
      <c r="AE739" s="151"/>
      <c r="AF739" s="151"/>
      <c r="AG739" s="151" t="s">
        <v>190</v>
      </c>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row>
    <row r="740" spans="1:60" outlineLevel="1" x14ac:dyDescent="0.25">
      <c r="A740" s="158"/>
      <c r="B740" s="159"/>
      <c r="C740" s="271" t="s">
        <v>953</v>
      </c>
      <c r="D740" s="272"/>
      <c r="E740" s="272"/>
      <c r="F740" s="272"/>
      <c r="G740" s="272"/>
      <c r="H740" s="160"/>
      <c r="I740" s="160"/>
      <c r="J740" s="160"/>
      <c r="K740" s="160"/>
      <c r="L740" s="160"/>
      <c r="M740" s="160"/>
      <c r="N740" s="160"/>
      <c r="O740" s="160"/>
      <c r="P740" s="160"/>
      <c r="Q740" s="160"/>
      <c r="R740" s="160"/>
      <c r="S740" s="160"/>
      <c r="T740" s="160"/>
      <c r="U740" s="160"/>
      <c r="V740" s="160"/>
      <c r="W740" s="160"/>
      <c r="X740" s="160"/>
      <c r="Y740" s="151"/>
      <c r="Z740" s="151"/>
      <c r="AA740" s="151"/>
      <c r="AB740" s="151"/>
      <c r="AC740" s="151"/>
      <c r="AD740" s="151"/>
      <c r="AE740" s="151"/>
      <c r="AF740" s="151"/>
      <c r="AG740" s="151" t="s">
        <v>190</v>
      </c>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row>
    <row r="741" spans="1:60" outlineLevel="1" x14ac:dyDescent="0.25">
      <c r="A741" s="158"/>
      <c r="B741" s="159"/>
      <c r="C741" s="271" t="s">
        <v>1344</v>
      </c>
      <c r="D741" s="272"/>
      <c r="E741" s="272"/>
      <c r="F741" s="272"/>
      <c r="G741" s="272"/>
      <c r="H741" s="160"/>
      <c r="I741" s="160"/>
      <c r="J741" s="160"/>
      <c r="K741" s="160"/>
      <c r="L741" s="160"/>
      <c r="M741" s="160"/>
      <c r="N741" s="160"/>
      <c r="O741" s="160"/>
      <c r="P741" s="160"/>
      <c r="Q741" s="160"/>
      <c r="R741" s="160"/>
      <c r="S741" s="160"/>
      <c r="T741" s="160"/>
      <c r="U741" s="160"/>
      <c r="V741" s="160"/>
      <c r="W741" s="160"/>
      <c r="X741" s="160"/>
      <c r="Y741" s="151"/>
      <c r="Z741" s="151"/>
      <c r="AA741" s="151"/>
      <c r="AB741" s="151"/>
      <c r="AC741" s="151"/>
      <c r="AD741" s="151"/>
      <c r="AE741" s="151"/>
      <c r="AF741" s="151"/>
      <c r="AG741" s="151" t="s">
        <v>190</v>
      </c>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row>
    <row r="742" spans="1:60" outlineLevel="1" x14ac:dyDescent="0.25">
      <c r="A742" s="158"/>
      <c r="B742" s="159"/>
      <c r="C742" s="271" t="s">
        <v>717</v>
      </c>
      <c r="D742" s="272"/>
      <c r="E742" s="272"/>
      <c r="F742" s="272"/>
      <c r="G742" s="272"/>
      <c r="H742" s="160"/>
      <c r="I742" s="160"/>
      <c r="J742" s="160"/>
      <c r="K742" s="160"/>
      <c r="L742" s="160"/>
      <c r="M742" s="160"/>
      <c r="N742" s="160"/>
      <c r="O742" s="160"/>
      <c r="P742" s="160"/>
      <c r="Q742" s="160"/>
      <c r="R742" s="160"/>
      <c r="S742" s="160"/>
      <c r="T742" s="160"/>
      <c r="U742" s="160"/>
      <c r="V742" s="160"/>
      <c r="W742" s="160"/>
      <c r="X742" s="160"/>
      <c r="Y742" s="151"/>
      <c r="Z742" s="151"/>
      <c r="AA742" s="151"/>
      <c r="AB742" s="151"/>
      <c r="AC742" s="151"/>
      <c r="AD742" s="151"/>
      <c r="AE742" s="151"/>
      <c r="AF742" s="151"/>
      <c r="AG742" s="151" t="s">
        <v>190</v>
      </c>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row>
    <row r="743" spans="1:60" outlineLevel="1" x14ac:dyDescent="0.25">
      <c r="A743" s="158"/>
      <c r="B743" s="159"/>
      <c r="C743" s="271" t="s">
        <v>1739</v>
      </c>
      <c r="D743" s="272"/>
      <c r="E743" s="272"/>
      <c r="F743" s="272"/>
      <c r="G743" s="272"/>
      <c r="H743" s="160"/>
      <c r="I743" s="160"/>
      <c r="J743" s="160"/>
      <c r="K743" s="160"/>
      <c r="L743" s="160"/>
      <c r="M743" s="160"/>
      <c r="N743" s="160"/>
      <c r="O743" s="160"/>
      <c r="P743" s="160"/>
      <c r="Q743" s="160"/>
      <c r="R743" s="160"/>
      <c r="S743" s="160"/>
      <c r="T743" s="160"/>
      <c r="U743" s="160"/>
      <c r="V743" s="160"/>
      <c r="W743" s="160"/>
      <c r="X743" s="160"/>
      <c r="Y743" s="151"/>
      <c r="Z743" s="151"/>
      <c r="AA743" s="151"/>
      <c r="AB743" s="151"/>
      <c r="AC743" s="151"/>
      <c r="AD743" s="151"/>
      <c r="AE743" s="151"/>
      <c r="AF743" s="151"/>
      <c r="AG743" s="151" t="s">
        <v>190</v>
      </c>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row>
    <row r="744" spans="1:60" outlineLevel="1" x14ac:dyDescent="0.25">
      <c r="A744" s="177">
        <v>80</v>
      </c>
      <c r="B744" s="178" t="s">
        <v>1740</v>
      </c>
      <c r="C744" s="187" t="s">
        <v>1741</v>
      </c>
      <c r="D744" s="179" t="s">
        <v>255</v>
      </c>
      <c r="E744" s="180">
        <v>1</v>
      </c>
      <c r="F744" s="181">
        <v>31680</v>
      </c>
      <c r="G744" s="182">
        <f>ROUND(E744*F744,2)</f>
        <v>31680</v>
      </c>
      <c r="H744" s="181"/>
      <c r="I744" s="182">
        <f>ROUND(E744*H744,2)</f>
        <v>0</v>
      </c>
      <c r="J744" s="181"/>
      <c r="K744" s="182">
        <f>ROUND(E744*J744,2)</f>
        <v>0</v>
      </c>
      <c r="L744" s="182">
        <v>21</v>
      </c>
      <c r="M744" s="182">
        <f>G744*(1+L744/100)</f>
        <v>38332.799999999996</v>
      </c>
      <c r="N744" s="182">
        <v>5.0000000000000001E-3</v>
      </c>
      <c r="O744" s="182">
        <f>ROUND(E744*N744,2)</f>
        <v>0.01</v>
      </c>
      <c r="P744" s="182">
        <v>0</v>
      </c>
      <c r="Q744" s="182">
        <f>ROUND(E744*P744,2)</f>
        <v>0</v>
      </c>
      <c r="R744" s="182"/>
      <c r="S744" s="182" t="s">
        <v>277</v>
      </c>
      <c r="T744" s="183" t="s">
        <v>186</v>
      </c>
      <c r="U744" s="160">
        <v>0</v>
      </c>
      <c r="V744" s="160">
        <f>ROUND(E744*U744,2)</f>
        <v>0</v>
      </c>
      <c r="W744" s="160"/>
      <c r="X744" s="160" t="s">
        <v>310</v>
      </c>
      <c r="Y744" s="151"/>
      <c r="Z744" s="151"/>
      <c r="AA744" s="151"/>
      <c r="AB744" s="151"/>
      <c r="AC744" s="151"/>
      <c r="AD744" s="151"/>
      <c r="AE744" s="151"/>
      <c r="AF744" s="151"/>
      <c r="AG744" s="151" t="s">
        <v>311</v>
      </c>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row>
    <row r="745" spans="1:60" outlineLevel="1" x14ac:dyDescent="0.25">
      <c r="A745" s="158"/>
      <c r="B745" s="159"/>
      <c r="C745" s="260" t="s">
        <v>1727</v>
      </c>
      <c r="D745" s="261"/>
      <c r="E745" s="261"/>
      <c r="F745" s="261"/>
      <c r="G745" s="261"/>
      <c r="H745" s="160"/>
      <c r="I745" s="160"/>
      <c r="J745" s="160"/>
      <c r="K745" s="160"/>
      <c r="L745" s="160"/>
      <c r="M745" s="160"/>
      <c r="N745" s="160"/>
      <c r="O745" s="160"/>
      <c r="P745" s="160"/>
      <c r="Q745" s="160"/>
      <c r="R745" s="160"/>
      <c r="S745" s="160"/>
      <c r="T745" s="160"/>
      <c r="U745" s="160"/>
      <c r="V745" s="160"/>
      <c r="W745" s="160"/>
      <c r="X745" s="160"/>
      <c r="Y745" s="151"/>
      <c r="Z745" s="151"/>
      <c r="AA745" s="151"/>
      <c r="AB745" s="151"/>
      <c r="AC745" s="151"/>
      <c r="AD745" s="151"/>
      <c r="AE745" s="151"/>
      <c r="AF745" s="151"/>
      <c r="AG745" s="151" t="s">
        <v>190</v>
      </c>
      <c r="AH745" s="151"/>
      <c r="AI745" s="151"/>
      <c r="AJ745" s="151"/>
      <c r="AK745" s="151"/>
      <c r="AL745" s="151"/>
      <c r="AM745" s="151"/>
      <c r="AN745" s="151"/>
      <c r="AO745" s="151"/>
      <c r="AP745" s="151"/>
      <c r="AQ745" s="151"/>
      <c r="AR745" s="151"/>
      <c r="AS745" s="151"/>
      <c r="AT745" s="151"/>
      <c r="AU745" s="151"/>
      <c r="AV745" s="151"/>
      <c r="AW745" s="151"/>
      <c r="AX745" s="151"/>
      <c r="AY745" s="151"/>
      <c r="AZ745" s="151"/>
      <c r="BA745" s="184" t="str">
        <f>C745</f>
        <v>4.NP - 3. patro, popis prvku a návrh na jeho opravu nebo restaurování viz D1.1.9  Tabulky truhlářských prvků</v>
      </c>
      <c r="BB745" s="151"/>
      <c r="BC745" s="151"/>
      <c r="BD745" s="151"/>
      <c r="BE745" s="151"/>
      <c r="BF745" s="151"/>
      <c r="BG745" s="151"/>
      <c r="BH745" s="151"/>
    </row>
    <row r="746" spans="1:60" outlineLevel="1" x14ac:dyDescent="0.25">
      <c r="A746" s="158"/>
      <c r="B746" s="159"/>
      <c r="C746" s="192" t="s">
        <v>204</v>
      </c>
      <c r="D746" s="161"/>
      <c r="E746" s="162"/>
      <c r="F746" s="163"/>
      <c r="G746" s="163"/>
      <c r="H746" s="160"/>
      <c r="I746" s="160"/>
      <c r="J746" s="160"/>
      <c r="K746" s="160"/>
      <c r="L746" s="160"/>
      <c r="M746" s="160"/>
      <c r="N746" s="160"/>
      <c r="O746" s="160"/>
      <c r="P746" s="160"/>
      <c r="Q746" s="160"/>
      <c r="R746" s="160"/>
      <c r="S746" s="160"/>
      <c r="T746" s="160"/>
      <c r="U746" s="160"/>
      <c r="V746" s="160"/>
      <c r="W746" s="160"/>
      <c r="X746" s="160"/>
      <c r="Y746" s="151"/>
      <c r="Z746" s="151"/>
      <c r="AA746" s="151"/>
      <c r="AB746" s="151"/>
      <c r="AC746" s="151"/>
      <c r="AD746" s="151"/>
      <c r="AE746" s="151"/>
      <c r="AF746" s="151"/>
      <c r="AG746" s="151" t="s">
        <v>190</v>
      </c>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row>
    <row r="747" spans="1:60" outlineLevel="1" x14ac:dyDescent="0.25">
      <c r="A747" s="158"/>
      <c r="B747" s="159"/>
      <c r="C747" s="271" t="s">
        <v>1741</v>
      </c>
      <c r="D747" s="272"/>
      <c r="E747" s="272"/>
      <c r="F747" s="272"/>
      <c r="G747" s="272"/>
      <c r="H747" s="160"/>
      <c r="I747" s="160"/>
      <c r="J747" s="160"/>
      <c r="K747" s="160"/>
      <c r="L747" s="160"/>
      <c r="M747" s="160"/>
      <c r="N747" s="160"/>
      <c r="O747" s="160"/>
      <c r="P747" s="160"/>
      <c r="Q747" s="160"/>
      <c r="R747" s="160"/>
      <c r="S747" s="160"/>
      <c r="T747" s="160"/>
      <c r="U747" s="160"/>
      <c r="V747" s="160"/>
      <c r="W747" s="160"/>
      <c r="X747" s="160"/>
      <c r="Y747" s="151"/>
      <c r="Z747" s="151"/>
      <c r="AA747" s="151"/>
      <c r="AB747" s="151"/>
      <c r="AC747" s="151"/>
      <c r="AD747" s="151"/>
      <c r="AE747" s="151"/>
      <c r="AF747" s="151"/>
      <c r="AG747" s="151" t="s">
        <v>190</v>
      </c>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row>
    <row r="748" spans="1:60" outlineLevel="1" x14ac:dyDescent="0.25">
      <c r="A748" s="158"/>
      <c r="B748" s="159"/>
      <c r="C748" s="271" t="s">
        <v>1742</v>
      </c>
      <c r="D748" s="272"/>
      <c r="E748" s="272"/>
      <c r="F748" s="272"/>
      <c r="G748" s="272"/>
      <c r="H748" s="160"/>
      <c r="I748" s="160"/>
      <c r="J748" s="160"/>
      <c r="K748" s="160"/>
      <c r="L748" s="160"/>
      <c r="M748" s="160"/>
      <c r="N748" s="160"/>
      <c r="O748" s="160"/>
      <c r="P748" s="160"/>
      <c r="Q748" s="160"/>
      <c r="R748" s="160"/>
      <c r="S748" s="160"/>
      <c r="T748" s="160"/>
      <c r="U748" s="160"/>
      <c r="V748" s="160"/>
      <c r="W748" s="160"/>
      <c r="X748" s="160"/>
      <c r="Y748" s="151"/>
      <c r="Z748" s="151"/>
      <c r="AA748" s="151"/>
      <c r="AB748" s="151"/>
      <c r="AC748" s="151"/>
      <c r="AD748" s="151"/>
      <c r="AE748" s="151"/>
      <c r="AF748" s="151"/>
      <c r="AG748" s="151" t="s">
        <v>190</v>
      </c>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row>
    <row r="749" spans="1:60" outlineLevel="1" x14ac:dyDescent="0.25">
      <c r="A749" s="158"/>
      <c r="B749" s="159"/>
      <c r="C749" s="271" t="s">
        <v>946</v>
      </c>
      <c r="D749" s="272"/>
      <c r="E749" s="272"/>
      <c r="F749" s="272"/>
      <c r="G749" s="272"/>
      <c r="H749" s="160"/>
      <c r="I749" s="160"/>
      <c r="J749" s="160"/>
      <c r="K749" s="160"/>
      <c r="L749" s="160"/>
      <c r="M749" s="160"/>
      <c r="N749" s="160"/>
      <c r="O749" s="160"/>
      <c r="P749" s="160"/>
      <c r="Q749" s="160"/>
      <c r="R749" s="160"/>
      <c r="S749" s="160"/>
      <c r="T749" s="160"/>
      <c r="U749" s="160"/>
      <c r="V749" s="160"/>
      <c r="W749" s="160"/>
      <c r="X749" s="160"/>
      <c r="Y749" s="151"/>
      <c r="Z749" s="151"/>
      <c r="AA749" s="151"/>
      <c r="AB749" s="151"/>
      <c r="AC749" s="151"/>
      <c r="AD749" s="151"/>
      <c r="AE749" s="151"/>
      <c r="AF749" s="151"/>
      <c r="AG749" s="151" t="s">
        <v>190</v>
      </c>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row>
    <row r="750" spans="1:60" outlineLevel="1" x14ac:dyDescent="0.25">
      <c r="A750" s="158"/>
      <c r="B750" s="159"/>
      <c r="C750" s="271" t="s">
        <v>1354</v>
      </c>
      <c r="D750" s="272"/>
      <c r="E750" s="272"/>
      <c r="F750" s="272"/>
      <c r="G750" s="272"/>
      <c r="H750" s="160"/>
      <c r="I750" s="160"/>
      <c r="J750" s="160"/>
      <c r="K750" s="160"/>
      <c r="L750" s="160"/>
      <c r="M750" s="160"/>
      <c r="N750" s="160"/>
      <c r="O750" s="160"/>
      <c r="P750" s="160"/>
      <c r="Q750" s="160"/>
      <c r="R750" s="160"/>
      <c r="S750" s="160"/>
      <c r="T750" s="160"/>
      <c r="U750" s="160"/>
      <c r="V750" s="160"/>
      <c r="W750" s="160"/>
      <c r="X750" s="160"/>
      <c r="Y750" s="151"/>
      <c r="Z750" s="151"/>
      <c r="AA750" s="151"/>
      <c r="AB750" s="151"/>
      <c r="AC750" s="151"/>
      <c r="AD750" s="151"/>
      <c r="AE750" s="151"/>
      <c r="AF750" s="151"/>
      <c r="AG750" s="151" t="s">
        <v>190</v>
      </c>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row>
    <row r="751" spans="1:60" outlineLevel="1" x14ac:dyDescent="0.25">
      <c r="A751" s="158"/>
      <c r="B751" s="159"/>
      <c r="C751" s="192" t="s">
        <v>204</v>
      </c>
      <c r="D751" s="161"/>
      <c r="E751" s="162"/>
      <c r="F751" s="163"/>
      <c r="G751" s="163"/>
      <c r="H751" s="160"/>
      <c r="I751" s="160"/>
      <c r="J751" s="160"/>
      <c r="K751" s="160"/>
      <c r="L751" s="160"/>
      <c r="M751" s="160"/>
      <c r="N751" s="160"/>
      <c r="O751" s="160"/>
      <c r="P751" s="160"/>
      <c r="Q751" s="160"/>
      <c r="R751" s="160"/>
      <c r="S751" s="160"/>
      <c r="T751" s="160"/>
      <c r="U751" s="160"/>
      <c r="V751" s="160"/>
      <c r="W751" s="160"/>
      <c r="X751" s="160"/>
      <c r="Y751" s="151"/>
      <c r="Z751" s="151"/>
      <c r="AA751" s="151"/>
      <c r="AB751" s="151"/>
      <c r="AC751" s="151"/>
      <c r="AD751" s="151"/>
      <c r="AE751" s="151"/>
      <c r="AF751" s="151"/>
      <c r="AG751" s="151" t="s">
        <v>190</v>
      </c>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row>
    <row r="752" spans="1:60" outlineLevel="1" x14ac:dyDescent="0.25">
      <c r="A752" s="158"/>
      <c r="B752" s="159"/>
      <c r="C752" s="271" t="s">
        <v>802</v>
      </c>
      <c r="D752" s="272"/>
      <c r="E752" s="272"/>
      <c r="F752" s="272"/>
      <c r="G752" s="272"/>
      <c r="H752" s="160"/>
      <c r="I752" s="160"/>
      <c r="J752" s="160"/>
      <c r="K752" s="160"/>
      <c r="L752" s="160"/>
      <c r="M752" s="160"/>
      <c r="N752" s="160"/>
      <c r="O752" s="160"/>
      <c r="P752" s="160"/>
      <c r="Q752" s="160"/>
      <c r="R752" s="160"/>
      <c r="S752" s="160"/>
      <c r="T752" s="160"/>
      <c r="U752" s="160"/>
      <c r="V752" s="160"/>
      <c r="W752" s="160"/>
      <c r="X752" s="160"/>
      <c r="Y752" s="151"/>
      <c r="Z752" s="151"/>
      <c r="AA752" s="151"/>
      <c r="AB752" s="151"/>
      <c r="AC752" s="151"/>
      <c r="AD752" s="151"/>
      <c r="AE752" s="151"/>
      <c r="AF752" s="151"/>
      <c r="AG752" s="151" t="s">
        <v>190</v>
      </c>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row>
    <row r="753" spans="1:60" outlineLevel="1" x14ac:dyDescent="0.25">
      <c r="A753" s="158"/>
      <c r="B753" s="159"/>
      <c r="C753" s="271" t="s">
        <v>1743</v>
      </c>
      <c r="D753" s="272"/>
      <c r="E753" s="272"/>
      <c r="F753" s="272"/>
      <c r="G753" s="272"/>
      <c r="H753" s="160"/>
      <c r="I753" s="160"/>
      <c r="J753" s="160"/>
      <c r="K753" s="160"/>
      <c r="L753" s="160"/>
      <c r="M753" s="160"/>
      <c r="N753" s="160"/>
      <c r="O753" s="160"/>
      <c r="P753" s="160"/>
      <c r="Q753" s="160"/>
      <c r="R753" s="160"/>
      <c r="S753" s="160"/>
      <c r="T753" s="160"/>
      <c r="U753" s="160"/>
      <c r="V753" s="160"/>
      <c r="W753" s="160"/>
      <c r="X753" s="160"/>
      <c r="Y753" s="151"/>
      <c r="Z753" s="151"/>
      <c r="AA753" s="151"/>
      <c r="AB753" s="151"/>
      <c r="AC753" s="151"/>
      <c r="AD753" s="151"/>
      <c r="AE753" s="151"/>
      <c r="AF753" s="151"/>
      <c r="AG753" s="151" t="s">
        <v>190</v>
      </c>
      <c r="AH753" s="151"/>
      <c r="AI753" s="151"/>
      <c r="AJ753" s="151"/>
      <c r="AK753" s="151"/>
      <c r="AL753" s="151"/>
      <c r="AM753" s="151"/>
      <c r="AN753" s="151"/>
      <c r="AO753" s="151"/>
      <c r="AP753" s="151"/>
      <c r="AQ753" s="151"/>
      <c r="AR753" s="151"/>
      <c r="AS753" s="151"/>
      <c r="AT753" s="151"/>
      <c r="AU753" s="151"/>
      <c r="AV753" s="151"/>
      <c r="AW753" s="151"/>
      <c r="AX753" s="151"/>
      <c r="AY753" s="151"/>
      <c r="AZ753" s="151"/>
      <c r="BA753" s="184" t="str">
        <f>C753</f>
        <v>Vertikální rumpál složený z otočné osy s cívkou. Osu tvoří tesaný trám čtvercového průřezu 180/180 mm, cívku latě. Dřevo bez povrchové úpravy.</v>
      </c>
      <c r="BB753" s="151"/>
      <c r="BC753" s="151"/>
      <c r="BD753" s="151"/>
      <c r="BE753" s="151"/>
      <c r="BF753" s="151"/>
      <c r="BG753" s="151"/>
      <c r="BH753" s="151"/>
    </row>
    <row r="754" spans="1:60" outlineLevel="1" x14ac:dyDescent="0.25">
      <c r="A754" s="158"/>
      <c r="B754" s="159"/>
      <c r="C754" s="192" t="s">
        <v>204</v>
      </c>
      <c r="D754" s="161"/>
      <c r="E754" s="162"/>
      <c r="F754" s="163"/>
      <c r="G754" s="163"/>
      <c r="H754" s="160"/>
      <c r="I754" s="160"/>
      <c r="J754" s="160"/>
      <c r="K754" s="160"/>
      <c r="L754" s="160"/>
      <c r="M754" s="160"/>
      <c r="N754" s="160"/>
      <c r="O754" s="160"/>
      <c r="P754" s="160"/>
      <c r="Q754" s="160"/>
      <c r="R754" s="160"/>
      <c r="S754" s="160"/>
      <c r="T754" s="160"/>
      <c r="U754" s="160"/>
      <c r="V754" s="160"/>
      <c r="W754" s="160"/>
      <c r="X754" s="160"/>
      <c r="Y754" s="151"/>
      <c r="Z754" s="151"/>
      <c r="AA754" s="151"/>
      <c r="AB754" s="151"/>
      <c r="AC754" s="151"/>
      <c r="AD754" s="151"/>
      <c r="AE754" s="151"/>
      <c r="AF754" s="151"/>
      <c r="AG754" s="151" t="s">
        <v>190</v>
      </c>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row>
    <row r="755" spans="1:60" outlineLevel="1" x14ac:dyDescent="0.25">
      <c r="A755" s="158"/>
      <c r="B755" s="159"/>
      <c r="C755" s="271" t="s">
        <v>913</v>
      </c>
      <c r="D755" s="272"/>
      <c r="E755" s="272"/>
      <c r="F755" s="272"/>
      <c r="G755" s="272"/>
      <c r="H755" s="160"/>
      <c r="I755" s="160"/>
      <c r="J755" s="160"/>
      <c r="K755" s="160"/>
      <c r="L755" s="160"/>
      <c r="M755" s="160"/>
      <c r="N755" s="160"/>
      <c r="O755" s="160"/>
      <c r="P755" s="160"/>
      <c r="Q755" s="160"/>
      <c r="R755" s="160"/>
      <c r="S755" s="160"/>
      <c r="T755" s="160"/>
      <c r="U755" s="160"/>
      <c r="V755" s="160"/>
      <c r="W755" s="160"/>
      <c r="X755" s="160"/>
      <c r="Y755" s="151"/>
      <c r="Z755" s="151"/>
      <c r="AA755" s="151"/>
      <c r="AB755" s="151"/>
      <c r="AC755" s="151"/>
      <c r="AD755" s="151"/>
      <c r="AE755" s="151"/>
      <c r="AF755" s="151"/>
      <c r="AG755" s="151" t="s">
        <v>190</v>
      </c>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row>
    <row r="756" spans="1:60" outlineLevel="1" x14ac:dyDescent="0.25">
      <c r="A756" s="158"/>
      <c r="B756" s="159"/>
      <c r="C756" s="271" t="s">
        <v>1356</v>
      </c>
      <c r="D756" s="272"/>
      <c r="E756" s="272"/>
      <c r="F756" s="272"/>
      <c r="G756" s="272"/>
      <c r="H756" s="160"/>
      <c r="I756" s="160"/>
      <c r="J756" s="160"/>
      <c r="K756" s="160"/>
      <c r="L756" s="160"/>
      <c r="M756" s="160"/>
      <c r="N756" s="160"/>
      <c r="O756" s="160"/>
      <c r="P756" s="160"/>
      <c r="Q756" s="160"/>
      <c r="R756" s="160"/>
      <c r="S756" s="160"/>
      <c r="T756" s="160"/>
      <c r="U756" s="160"/>
      <c r="V756" s="160"/>
      <c r="W756" s="160"/>
      <c r="X756" s="160"/>
      <c r="Y756" s="151"/>
      <c r="Z756" s="151"/>
      <c r="AA756" s="151"/>
      <c r="AB756" s="151"/>
      <c r="AC756" s="151"/>
      <c r="AD756" s="151"/>
      <c r="AE756" s="151"/>
      <c r="AF756" s="151"/>
      <c r="AG756" s="151" t="s">
        <v>190</v>
      </c>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row>
    <row r="757" spans="1:60" outlineLevel="1" x14ac:dyDescent="0.25">
      <c r="A757" s="158"/>
      <c r="B757" s="159"/>
      <c r="C757" s="192" t="s">
        <v>204</v>
      </c>
      <c r="D757" s="161"/>
      <c r="E757" s="162"/>
      <c r="F757" s="163"/>
      <c r="G757" s="163"/>
      <c r="H757" s="160"/>
      <c r="I757" s="160"/>
      <c r="J757" s="160"/>
      <c r="K757" s="160"/>
      <c r="L757" s="160"/>
      <c r="M757" s="160"/>
      <c r="N757" s="160"/>
      <c r="O757" s="160"/>
      <c r="P757" s="160"/>
      <c r="Q757" s="160"/>
      <c r="R757" s="160"/>
      <c r="S757" s="160"/>
      <c r="T757" s="160"/>
      <c r="U757" s="160"/>
      <c r="V757" s="160"/>
      <c r="W757" s="160"/>
      <c r="X757" s="160"/>
      <c r="Y757" s="151"/>
      <c r="Z757" s="151"/>
      <c r="AA757" s="151"/>
      <c r="AB757" s="151"/>
      <c r="AC757" s="151"/>
      <c r="AD757" s="151"/>
      <c r="AE757" s="151"/>
      <c r="AF757" s="151"/>
      <c r="AG757" s="151" t="s">
        <v>190</v>
      </c>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row>
    <row r="758" spans="1:60" outlineLevel="1" x14ac:dyDescent="0.25">
      <c r="A758" s="158"/>
      <c r="B758" s="159"/>
      <c r="C758" s="271" t="s">
        <v>317</v>
      </c>
      <c r="D758" s="272"/>
      <c r="E758" s="272"/>
      <c r="F758" s="272"/>
      <c r="G758" s="272"/>
      <c r="H758" s="160"/>
      <c r="I758" s="160"/>
      <c r="J758" s="160"/>
      <c r="K758" s="160"/>
      <c r="L758" s="160"/>
      <c r="M758" s="160"/>
      <c r="N758" s="160"/>
      <c r="O758" s="160"/>
      <c r="P758" s="160"/>
      <c r="Q758" s="160"/>
      <c r="R758" s="160"/>
      <c r="S758" s="160"/>
      <c r="T758" s="160"/>
      <c r="U758" s="160"/>
      <c r="V758" s="160"/>
      <c r="W758" s="160"/>
      <c r="X758" s="160"/>
      <c r="Y758" s="151"/>
      <c r="Z758" s="151"/>
      <c r="AA758" s="151"/>
      <c r="AB758" s="151"/>
      <c r="AC758" s="151"/>
      <c r="AD758" s="151"/>
      <c r="AE758" s="151"/>
      <c r="AF758" s="151"/>
      <c r="AG758" s="151" t="s">
        <v>190</v>
      </c>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row>
    <row r="759" spans="1:60" outlineLevel="1" x14ac:dyDescent="0.25">
      <c r="A759" s="158"/>
      <c r="B759" s="159"/>
      <c r="C759" s="271" t="s">
        <v>953</v>
      </c>
      <c r="D759" s="272"/>
      <c r="E759" s="272"/>
      <c r="F759" s="272"/>
      <c r="G759" s="272"/>
      <c r="H759" s="160"/>
      <c r="I759" s="160"/>
      <c r="J759" s="160"/>
      <c r="K759" s="160"/>
      <c r="L759" s="160"/>
      <c r="M759" s="160"/>
      <c r="N759" s="160"/>
      <c r="O759" s="160"/>
      <c r="P759" s="160"/>
      <c r="Q759" s="160"/>
      <c r="R759" s="160"/>
      <c r="S759" s="160"/>
      <c r="T759" s="160"/>
      <c r="U759" s="160"/>
      <c r="V759" s="160"/>
      <c r="W759" s="160"/>
      <c r="X759" s="160"/>
      <c r="Y759" s="151"/>
      <c r="Z759" s="151"/>
      <c r="AA759" s="151"/>
      <c r="AB759" s="151"/>
      <c r="AC759" s="151"/>
      <c r="AD759" s="151"/>
      <c r="AE759" s="151"/>
      <c r="AF759" s="151"/>
      <c r="AG759" s="151" t="s">
        <v>190</v>
      </c>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row>
    <row r="760" spans="1:60" outlineLevel="1" x14ac:dyDescent="0.25">
      <c r="A760" s="158"/>
      <c r="B760" s="159"/>
      <c r="C760" s="271" t="s">
        <v>1344</v>
      </c>
      <c r="D760" s="272"/>
      <c r="E760" s="272"/>
      <c r="F760" s="272"/>
      <c r="G760" s="272"/>
      <c r="H760" s="160"/>
      <c r="I760" s="160"/>
      <c r="J760" s="160"/>
      <c r="K760" s="160"/>
      <c r="L760" s="160"/>
      <c r="M760" s="160"/>
      <c r="N760" s="160"/>
      <c r="O760" s="160"/>
      <c r="P760" s="160"/>
      <c r="Q760" s="160"/>
      <c r="R760" s="160"/>
      <c r="S760" s="160"/>
      <c r="T760" s="160"/>
      <c r="U760" s="160"/>
      <c r="V760" s="160"/>
      <c r="W760" s="160"/>
      <c r="X760" s="160"/>
      <c r="Y760" s="151"/>
      <c r="Z760" s="151"/>
      <c r="AA760" s="151"/>
      <c r="AB760" s="151"/>
      <c r="AC760" s="151"/>
      <c r="AD760" s="151"/>
      <c r="AE760" s="151"/>
      <c r="AF760" s="151"/>
      <c r="AG760" s="151" t="s">
        <v>190</v>
      </c>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row>
    <row r="761" spans="1:60" ht="21" outlineLevel="1" x14ac:dyDescent="0.25">
      <c r="A761" s="158"/>
      <c r="B761" s="159"/>
      <c r="C761" s="271" t="s">
        <v>1744</v>
      </c>
      <c r="D761" s="272"/>
      <c r="E761" s="272"/>
      <c r="F761" s="272"/>
      <c r="G761" s="272"/>
      <c r="H761" s="160"/>
      <c r="I761" s="160"/>
      <c r="J761" s="160"/>
      <c r="K761" s="160"/>
      <c r="L761" s="160"/>
      <c r="M761" s="160"/>
      <c r="N761" s="160"/>
      <c r="O761" s="160"/>
      <c r="P761" s="160"/>
      <c r="Q761" s="160"/>
      <c r="R761" s="160"/>
      <c r="S761" s="160"/>
      <c r="T761" s="160"/>
      <c r="U761" s="160"/>
      <c r="V761" s="160"/>
      <c r="W761" s="160"/>
      <c r="X761" s="160"/>
      <c r="Y761" s="151"/>
      <c r="Z761" s="151"/>
      <c r="AA761" s="151"/>
      <c r="AB761" s="151"/>
      <c r="AC761" s="151"/>
      <c r="AD761" s="151"/>
      <c r="AE761" s="151"/>
      <c r="AF761" s="151"/>
      <c r="AG761" s="151" t="s">
        <v>190</v>
      </c>
      <c r="AH761" s="151"/>
      <c r="AI761" s="151"/>
      <c r="AJ761" s="151"/>
      <c r="AK761" s="151"/>
      <c r="AL761" s="151"/>
      <c r="AM761" s="151"/>
      <c r="AN761" s="151"/>
      <c r="AO761" s="151"/>
      <c r="AP761" s="151"/>
      <c r="AQ761" s="151"/>
      <c r="AR761" s="151"/>
      <c r="AS761" s="151"/>
      <c r="AT761" s="151"/>
      <c r="AU761" s="151"/>
      <c r="AV761" s="151"/>
      <c r="AW761" s="151"/>
      <c r="AX761" s="151"/>
      <c r="AY761" s="151"/>
      <c r="AZ761" s="151"/>
      <c r="BA761" s="184" t="str">
        <f>C761</f>
        <v>Doplnění 2 ks tyčí 70/70 mm, dl. cca 2,0 m a připevnění konopného lana, konstrukce dřevěných tyčí bude vyrobena formou repliky a místní analogie SHaZ Bečov</v>
      </c>
      <c r="BB761" s="151"/>
      <c r="BC761" s="151"/>
      <c r="BD761" s="151"/>
      <c r="BE761" s="151"/>
      <c r="BF761" s="151"/>
      <c r="BG761" s="151"/>
      <c r="BH761" s="151"/>
    </row>
    <row r="762" spans="1:60" ht="20.399999999999999" outlineLevel="1" x14ac:dyDescent="0.25">
      <c r="A762" s="177">
        <v>81</v>
      </c>
      <c r="B762" s="178" t="s">
        <v>1745</v>
      </c>
      <c r="C762" s="187" t="s">
        <v>1746</v>
      </c>
      <c r="D762" s="179" t="s">
        <v>255</v>
      </c>
      <c r="E762" s="180">
        <v>1</v>
      </c>
      <c r="F762" s="181">
        <v>4800</v>
      </c>
      <c r="G762" s="182">
        <f>ROUND(E762*F762,2)</f>
        <v>4800</v>
      </c>
      <c r="H762" s="181"/>
      <c r="I762" s="182">
        <f>ROUND(E762*H762,2)</f>
        <v>0</v>
      </c>
      <c r="J762" s="181"/>
      <c r="K762" s="182">
        <f>ROUND(E762*J762,2)</f>
        <v>0</v>
      </c>
      <c r="L762" s="182">
        <v>21</v>
      </c>
      <c r="M762" s="182">
        <f>G762*(1+L762/100)</f>
        <v>5808</v>
      </c>
      <c r="N762" s="182">
        <v>1E-3</v>
      </c>
      <c r="O762" s="182">
        <f>ROUND(E762*N762,2)</f>
        <v>0</v>
      </c>
      <c r="P762" s="182">
        <v>0</v>
      </c>
      <c r="Q762" s="182">
        <f>ROUND(E762*P762,2)</f>
        <v>0</v>
      </c>
      <c r="R762" s="182"/>
      <c r="S762" s="182" t="s">
        <v>277</v>
      </c>
      <c r="T762" s="183" t="s">
        <v>186</v>
      </c>
      <c r="U762" s="160">
        <v>0</v>
      </c>
      <c r="V762" s="160">
        <f>ROUND(E762*U762,2)</f>
        <v>0</v>
      </c>
      <c r="W762" s="160"/>
      <c r="X762" s="160" t="s">
        <v>310</v>
      </c>
      <c r="Y762" s="151"/>
      <c r="Z762" s="151"/>
      <c r="AA762" s="151"/>
      <c r="AB762" s="151"/>
      <c r="AC762" s="151"/>
      <c r="AD762" s="151"/>
      <c r="AE762" s="151"/>
      <c r="AF762" s="151"/>
      <c r="AG762" s="151" t="s">
        <v>311</v>
      </c>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row>
    <row r="763" spans="1:60" outlineLevel="1" x14ac:dyDescent="0.25">
      <c r="A763" s="158"/>
      <c r="B763" s="159"/>
      <c r="C763" s="260" t="s">
        <v>1727</v>
      </c>
      <c r="D763" s="261"/>
      <c r="E763" s="261"/>
      <c r="F763" s="261"/>
      <c r="G763" s="261"/>
      <c r="H763" s="160"/>
      <c r="I763" s="160"/>
      <c r="J763" s="160"/>
      <c r="K763" s="160"/>
      <c r="L763" s="160"/>
      <c r="M763" s="160"/>
      <c r="N763" s="160"/>
      <c r="O763" s="160"/>
      <c r="P763" s="160"/>
      <c r="Q763" s="160"/>
      <c r="R763" s="160"/>
      <c r="S763" s="160"/>
      <c r="T763" s="160"/>
      <c r="U763" s="160"/>
      <c r="V763" s="160"/>
      <c r="W763" s="160"/>
      <c r="X763" s="160"/>
      <c r="Y763" s="151"/>
      <c r="Z763" s="151"/>
      <c r="AA763" s="151"/>
      <c r="AB763" s="151"/>
      <c r="AC763" s="151"/>
      <c r="AD763" s="151"/>
      <c r="AE763" s="151"/>
      <c r="AF763" s="151"/>
      <c r="AG763" s="151" t="s">
        <v>190</v>
      </c>
      <c r="AH763" s="151"/>
      <c r="AI763" s="151"/>
      <c r="AJ763" s="151"/>
      <c r="AK763" s="151"/>
      <c r="AL763" s="151"/>
      <c r="AM763" s="151"/>
      <c r="AN763" s="151"/>
      <c r="AO763" s="151"/>
      <c r="AP763" s="151"/>
      <c r="AQ763" s="151"/>
      <c r="AR763" s="151"/>
      <c r="AS763" s="151"/>
      <c r="AT763" s="151"/>
      <c r="AU763" s="151"/>
      <c r="AV763" s="151"/>
      <c r="AW763" s="151"/>
      <c r="AX763" s="151"/>
      <c r="AY763" s="151"/>
      <c r="AZ763" s="151"/>
      <c r="BA763" s="184" t="str">
        <f>C763</f>
        <v>4.NP - 3. patro, popis prvku a návrh na jeho opravu nebo restaurování viz D1.1.9  Tabulky truhlářských prvků</v>
      </c>
      <c r="BB763" s="151"/>
      <c r="BC763" s="151"/>
      <c r="BD763" s="151"/>
      <c r="BE763" s="151"/>
      <c r="BF763" s="151"/>
      <c r="BG763" s="151"/>
      <c r="BH763" s="151"/>
    </row>
    <row r="764" spans="1:60" outlineLevel="1" x14ac:dyDescent="0.25">
      <c r="A764" s="158"/>
      <c r="B764" s="159"/>
      <c r="C764" s="192" t="s">
        <v>204</v>
      </c>
      <c r="D764" s="161"/>
      <c r="E764" s="162"/>
      <c r="F764" s="163"/>
      <c r="G764" s="163"/>
      <c r="H764" s="160"/>
      <c r="I764" s="160"/>
      <c r="J764" s="160"/>
      <c r="K764" s="160"/>
      <c r="L764" s="160"/>
      <c r="M764" s="160"/>
      <c r="N764" s="160"/>
      <c r="O764" s="160"/>
      <c r="P764" s="160"/>
      <c r="Q764" s="160"/>
      <c r="R764" s="160"/>
      <c r="S764" s="160"/>
      <c r="T764" s="160"/>
      <c r="U764" s="160"/>
      <c r="V764" s="160"/>
      <c r="W764" s="160"/>
      <c r="X764" s="160"/>
      <c r="Y764" s="151"/>
      <c r="Z764" s="151"/>
      <c r="AA764" s="151"/>
      <c r="AB764" s="151"/>
      <c r="AC764" s="151"/>
      <c r="AD764" s="151"/>
      <c r="AE764" s="151"/>
      <c r="AF764" s="151"/>
      <c r="AG764" s="151" t="s">
        <v>190</v>
      </c>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row>
    <row r="765" spans="1:60" outlineLevel="1" x14ac:dyDescent="0.25">
      <c r="A765" s="158"/>
      <c r="B765" s="159"/>
      <c r="C765" s="271" t="s">
        <v>1747</v>
      </c>
      <c r="D765" s="272"/>
      <c r="E765" s="272"/>
      <c r="F765" s="272"/>
      <c r="G765" s="272"/>
      <c r="H765" s="160"/>
      <c r="I765" s="160"/>
      <c r="J765" s="160"/>
      <c r="K765" s="160"/>
      <c r="L765" s="160"/>
      <c r="M765" s="160"/>
      <c r="N765" s="160"/>
      <c r="O765" s="160"/>
      <c r="P765" s="160"/>
      <c r="Q765" s="160"/>
      <c r="R765" s="160"/>
      <c r="S765" s="160"/>
      <c r="T765" s="160"/>
      <c r="U765" s="160"/>
      <c r="V765" s="160"/>
      <c r="W765" s="160"/>
      <c r="X765" s="160"/>
      <c r="Y765" s="151"/>
      <c r="Z765" s="151"/>
      <c r="AA765" s="151"/>
      <c r="AB765" s="151"/>
      <c r="AC765" s="151"/>
      <c r="AD765" s="151"/>
      <c r="AE765" s="151"/>
      <c r="AF765" s="151"/>
      <c r="AG765" s="151" t="s">
        <v>190</v>
      </c>
      <c r="AH765" s="151"/>
      <c r="AI765" s="151"/>
      <c r="AJ765" s="151"/>
      <c r="AK765" s="151"/>
      <c r="AL765" s="151"/>
      <c r="AM765" s="151"/>
      <c r="AN765" s="151"/>
      <c r="AO765" s="151"/>
      <c r="AP765" s="151"/>
      <c r="AQ765" s="151"/>
      <c r="AR765" s="151"/>
      <c r="AS765" s="151"/>
      <c r="AT765" s="151"/>
      <c r="AU765" s="151"/>
      <c r="AV765" s="151"/>
      <c r="AW765" s="151"/>
      <c r="AX765" s="151"/>
      <c r="AY765" s="151"/>
      <c r="AZ765" s="151"/>
      <c r="BA765" s="184" t="str">
        <f>C765</f>
        <v>Stávající prkenné bednění s pevně vsazeným okénkem a parapetním prknem v severní stěně místnosti č. SK_301</v>
      </c>
      <c r="BB765" s="151"/>
      <c r="BC765" s="151"/>
      <c r="BD765" s="151"/>
      <c r="BE765" s="151"/>
      <c r="BF765" s="151"/>
      <c r="BG765" s="151"/>
      <c r="BH765" s="151"/>
    </row>
    <row r="766" spans="1:60" outlineLevel="1" x14ac:dyDescent="0.25">
      <c r="A766" s="158"/>
      <c r="B766" s="159"/>
      <c r="C766" s="271" t="s">
        <v>1748</v>
      </c>
      <c r="D766" s="272"/>
      <c r="E766" s="272"/>
      <c r="F766" s="272"/>
      <c r="G766" s="272"/>
      <c r="H766" s="160"/>
      <c r="I766" s="160"/>
      <c r="J766" s="160"/>
      <c r="K766" s="160"/>
      <c r="L766" s="160"/>
      <c r="M766" s="160"/>
      <c r="N766" s="160"/>
      <c r="O766" s="160"/>
      <c r="P766" s="160"/>
      <c r="Q766" s="160"/>
      <c r="R766" s="160"/>
      <c r="S766" s="160"/>
      <c r="T766" s="160"/>
      <c r="U766" s="160"/>
      <c r="V766" s="160"/>
      <c r="W766" s="160"/>
      <c r="X766" s="160"/>
      <c r="Y766" s="151"/>
      <c r="Z766" s="151"/>
      <c r="AA766" s="151"/>
      <c r="AB766" s="151"/>
      <c r="AC766" s="151"/>
      <c r="AD766" s="151"/>
      <c r="AE766" s="151"/>
      <c r="AF766" s="151"/>
      <c r="AG766" s="151" t="s">
        <v>190</v>
      </c>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row>
    <row r="767" spans="1:60" outlineLevel="1" x14ac:dyDescent="0.25">
      <c r="A767" s="158"/>
      <c r="B767" s="159"/>
      <c r="C767" s="271" t="s">
        <v>946</v>
      </c>
      <c r="D767" s="272"/>
      <c r="E767" s="272"/>
      <c r="F767" s="272"/>
      <c r="G767" s="272"/>
      <c r="H767" s="160"/>
      <c r="I767" s="160"/>
      <c r="J767" s="160"/>
      <c r="K767" s="160"/>
      <c r="L767" s="160"/>
      <c r="M767" s="160"/>
      <c r="N767" s="160"/>
      <c r="O767" s="160"/>
      <c r="P767" s="160"/>
      <c r="Q767" s="160"/>
      <c r="R767" s="160"/>
      <c r="S767" s="160"/>
      <c r="T767" s="160"/>
      <c r="U767" s="160"/>
      <c r="V767" s="160"/>
      <c r="W767" s="160"/>
      <c r="X767" s="160"/>
      <c r="Y767" s="151"/>
      <c r="Z767" s="151"/>
      <c r="AA767" s="151"/>
      <c r="AB767" s="151"/>
      <c r="AC767" s="151"/>
      <c r="AD767" s="151"/>
      <c r="AE767" s="151"/>
      <c r="AF767" s="151"/>
      <c r="AG767" s="151" t="s">
        <v>190</v>
      </c>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row>
    <row r="768" spans="1:60" outlineLevel="1" x14ac:dyDescent="0.25">
      <c r="A768" s="158"/>
      <c r="B768" s="159"/>
      <c r="C768" s="271" t="s">
        <v>929</v>
      </c>
      <c r="D768" s="272"/>
      <c r="E768" s="272"/>
      <c r="F768" s="272"/>
      <c r="G768" s="272"/>
      <c r="H768" s="160"/>
      <c r="I768" s="160"/>
      <c r="J768" s="160"/>
      <c r="K768" s="160"/>
      <c r="L768" s="160"/>
      <c r="M768" s="160"/>
      <c r="N768" s="160"/>
      <c r="O768" s="160"/>
      <c r="P768" s="160"/>
      <c r="Q768" s="160"/>
      <c r="R768" s="160"/>
      <c r="S768" s="160"/>
      <c r="T768" s="160"/>
      <c r="U768" s="160"/>
      <c r="V768" s="160"/>
      <c r="W768" s="160"/>
      <c r="X768" s="160"/>
      <c r="Y768" s="151"/>
      <c r="Z768" s="151"/>
      <c r="AA768" s="151"/>
      <c r="AB768" s="151"/>
      <c r="AC768" s="151"/>
      <c r="AD768" s="151"/>
      <c r="AE768" s="151"/>
      <c r="AF768" s="151"/>
      <c r="AG768" s="151" t="s">
        <v>190</v>
      </c>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row>
    <row r="769" spans="1:60" outlineLevel="1" x14ac:dyDescent="0.25">
      <c r="A769" s="158"/>
      <c r="B769" s="159"/>
      <c r="C769" s="192" t="s">
        <v>204</v>
      </c>
      <c r="D769" s="161"/>
      <c r="E769" s="162"/>
      <c r="F769" s="163"/>
      <c r="G769" s="163"/>
      <c r="H769" s="160"/>
      <c r="I769" s="160"/>
      <c r="J769" s="160"/>
      <c r="K769" s="160"/>
      <c r="L769" s="160"/>
      <c r="M769" s="160"/>
      <c r="N769" s="160"/>
      <c r="O769" s="160"/>
      <c r="P769" s="160"/>
      <c r="Q769" s="160"/>
      <c r="R769" s="160"/>
      <c r="S769" s="160"/>
      <c r="T769" s="160"/>
      <c r="U769" s="160"/>
      <c r="V769" s="160"/>
      <c r="W769" s="160"/>
      <c r="X769" s="160"/>
      <c r="Y769" s="151"/>
      <c r="Z769" s="151"/>
      <c r="AA769" s="151"/>
      <c r="AB769" s="151"/>
      <c r="AC769" s="151"/>
      <c r="AD769" s="151"/>
      <c r="AE769" s="151"/>
      <c r="AF769" s="151"/>
      <c r="AG769" s="151" t="s">
        <v>190</v>
      </c>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row>
    <row r="770" spans="1:60" outlineLevel="1" x14ac:dyDescent="0.25">
      <c r="A770" s="158"/>
      <c r="B770" s="159"/>
      <c r="C770" s="271" t="s">
        <v>802</v>
      </c>
      <c r="D770" s="272"/>
      <c r="E770" s="272"/>
      <c r="F770" s="272"/>
      <c r="G770" s="272"/>
      <c r="H770" s="160"/>
      <c r="I770" s="160"/>
      <c r="J770" s="160"/>
      <c r="K770" s="160"/>
      <c r="L770" s="160"/>
      <c r="M770" s="160"/>
      <c r="N770" s="160"/>
      <c r="O770" s="160"/>
      <c r="P770" s="160"/>
      <c r="Q770" s="160"/>
      <c r="R770" s="160"/>
      <c r="S770" s="160"/>
      <c r="T770" s="160"/>
      <c r="U770" s="160"/>
      <c r="V770" s="160"/>
      <c r="W770" s="160"/>
      <c r="X770" s="160"/>
      <c r="Y770" s="151"/>
      <c r="Z770" s="151"/>
      <c r="AA770" s="151"/>
      <c r="AB770" s="151"/>
      <c r="AC770" s="151"/>
      <c r="AD770" s="151"/>
      <c r="AE770" s="151"/>
      <c r="AF770" s="151"/>
      <c r="AG770" s="151" t="s">
        <v>190</v>
      </c>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row>
    <row r="771" spans="1:60" ht="21" outlineLevel="1" x14ac:dyDescent="0.25">
      <c r="A771" s="158"/>
      <c r="B771" s="159"/>
      <c r="C771" s="271" t="s">
        <v>1749</v>
      </c>
      <c r="D771" s="272"/>
      <c r="E771" s="272"/>
      <c r="F771" s="272"/>
      <c r="G771" s="272"/>
      <c r="H771" s="160"/>
      <c r="I771" s="160"/>
      <c r="J771" s="160"/>
      <c r="K771" s="160"/>
      <c r="L771" s="160"/>
      <c r="M771" s="160"/>
      <c r="N771" s="160"/>
      <c r="O771" s="160"/>
      <c r="P771" s="160"/>
      <c r="Q771" s="160"/>
      <c r="R771" s="160"/>
      <c r="S771" s="160"/>
      <c r="T771" s="160"/>
      <c r="U771" s="160"/>
      <c r="V771" s="160"/>
      <c r="W771" s="160"/>
      <c r="X771" s="160"/>
      <c r="Y771" s="151"/>
      <c r="Z771" s="151"/>
      <c r="AA771" s="151"/>
      <c r="AB771" s="151"/>
      <c r="AC771" s="151"/>
      <c r="AD771" s="151"/>
      <c r="AE771" s="151"/>
      <c r="AF771" s="151"/>
      <c r="AG771" s="151" t="s">
        <v>190</v>
      </c>
      <c r="AH771" s="151"/>
      <c r="AI771" s="151"/>
      <c r="AJ771" s="151"/>
      <c r="AK771" s="151"/>
      <c r="AL771" s="151"/>
      <c r="AM771" s="151"/>
      <c r="AN771" s="151"/>
      <c r="AO771" s="151"/>
      <c r="AP771" s="151"/>
      <c r="AQ771" s="151"/>
      <c r="AR771" s="151"/>
      <c r="AS771" s="151"/>
      <c r="AT771" s="151"/>
      <c r="AU771" s="151"/>
      <c r="AV771" s="151"/>
      <c r="AW771" s="151"/>
      <c r="AX771" s="151"/>
      <c r="AY771" s="151"/>
      <c r="AZ771" s="151"/>
      <c r="BA771" s="184" t="str">
        <f>C771</f>
        <v>Dřevěná prkenná výplň okenního otvoru (se segmentovým zakončením) s pevně vsazeným zaskleným okénkem a parapetním prknem. Povrchová úprava: tmavá lazura.</v>
      </c>
      <c r="BB771" s="151"/>
      <c r="BC771" s="151"/>
      <c r="BD771" s="151"/>
      <c r="BE771" s="151"/>
      <c r="BF771" s="151"/>
      <c r="BG771" s="151"/>
      <c r="BH771" s="151"/>
    </row>
    <row r="772" spans="1:60" outlineLevel="1" x14ac:dyDescent="0.25">
      <c r="A772" s="158"/>
      <c r="B772" s="159"/>
      <c r="C772" s="192" t="s">
        <v>204</v>
      </c>
      <c r="D772" s="161"/>
      <c r="E772" s="162"/>
      <c r="F772" s="163"/>
      <c r="G772" s="163"/>
      <c r="H772" s="160"/>
      <c r="I772" s="160"/>
      <c r="J772" s="160"/>
      <c r="K772" s="160"/>
      <c r="L772" s="160"/>
      <c r="M772" s="160"/>
      <c r="N772" s="160"/>
      <c r="O772" s="160"/>
      <c r="P772" s="160"/>
      <c r="Q772" s="160"/>
      <c r="R772" s="160"/>
      <c r="S772" s="160"/>
      <c r="T772" s="160"/>
      <c r="U772" s="160"/>
      <c r="V772" s="160"/>
      <c r="W772" s="160"/>
      <c r="X772" s="160"/>
      <c r="Y772" s="151"/>
      <c r="Z772" s="151"/>
      <c r="AA772" s="151"/>
      <c r="AB772" s="151"/>
      <c r="AC772" s="151"/>
      <c r="AD772" s="151"/>
      <c r="AE772" s="151"/>
      <c r="AF772" s="151"/>
      <c r="AG772" s="151" t="s">
        <v>190</v>
      </c>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row>
    <row r="773" spans="1:60" outlineLevel="1" x14ac:dyDescent="0.25">
      <c r="A773" s="158"/>
      <c r="B773" s="159"/>
      <c r="C773" s="271" t="s">
        <v>913</v>
      </c>
      <c r="D773" s="272"/>
      <c r="E773" s="272"/>
      <c r="F773" s="272"/>
      <c r="G773" s="272"/>
      <c r="H773" s="160"/>
      <c r="I773" s="160"/>
      <c r="J773" s="160"/>
      <c r="K773" s="160"/>
      <c r="L773" s="160"/>
      <c r="M773" s="160"/>
      <c r="N773" s="160"/>
      <c r="O773" s="160"/>
      <c r="P773" s="160"/>
      <c r="Q773" s="160"/>
      <c r="R773" s="160"/>
      <c r="S773" s="160"/>
      <c r="T773" s="160"/>
      <c r="U773" s="160"/>
      <c r="V773" s="160"/>
      <c r="W773" s="160"/>
      <c r="X773" s="160"/>
      <c r="Y773" s="151"/>
      <c r="Z773" s="151"/>
      <c r="AA773" s="151"/>
      <c r="AB773" s="151"/>
      <c r="AC773" s="151"/>
      <c r="AD773" s="151"/>
      <c r="AE773" s="151"/>
      <c r="AF773" s="151"/>
      <c r="AG773" s="151" t="s">
        <v>190</v>
      </c>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row>
    <row r="774" spans="1:60" outlineLevel="1" x14ac:dyDescent="0.25">
      <c r="A774" s="158"/>
      <c r="B774" s="159"/>
      <c r="C774" s="271" t="s">
        <v>1356</v>
      </c>
      <c r="D774" s="272"/>
      <c r="E774" s="272"/>
      <c r="F774" s="272"/>
      <c r="G774" s="272"/>
      <c r="H774" s="160"/>
      <c r="I774" s="160"/>
      <c r="J774" s="160"/>
      <c r="K774" s="160"/>
      <c r="L774" s="160"/>
      <c r="M774" s="160"/>
      <c r="N774" s="160"/>
      <c r="O774" s="160"/>
      <c r="P774" s="160"/>
      <c r="Q774" s="160"/>
      <c r="R774" s="160"/>
      <c r="S774" s="160"/>
      <c r="T774" s="160"/>
      <c r="U774" s="160"/>
      <c r="V774" s="160"/>
      <c r="W774" s="160"/>
      <c r="X774" s="160"/>
      <c r="Y774" s="151"/>
      <c r="Z774" s="151"/>
      <c r="AA774" s="151"/>
      <c r="AB774" s="151"/>
      <c r="AC774" s="151"/>
      <c r="AD774" s="151"/>
      <c r="AE774" s="151"/>
      <c r="AF774" s="151"/>
      <c r="AG774" s="151" t="s">
        <v>190</v>
      </c>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row>
    <row r="775" spans="1:60" outlineLevel="1" x14ac:dyDescent="0.25">
      <c r="A775" s="158"/>
      <c r="B775" s="159"/>
      <c r="C775" s="192" t="s">
        <v>204</v>
      </c>
      <c r="D775" s="161"/>
      <c r="E775" s="162"/>
      <c r="F775" s="163"/>
      <c r="G775" s="163"/>
      <c r="H775" s="160"/>
      <c r="I775" s="160"/>
      <c r="J775" s="160"/>
      <c r="K775" s="160"/>
      <c r="L775" s="160"/>
      <c r="M775" s="160"/>
      <c r="N775" s="160"/>
      <c r="O775" s="160"/>
      <c r="P775" s="160"/>
      <c r="Q775" s="160"/>
      <c r="R775" s="160"/>
      <c r="S775" s="160"/>
      <c r="T775" s="160"/>
      <c r="U775" s="160"/>
      <c r="V775" s="160"/>
      <c r="W775" s="160"/>
      <c r="X775" s="160"/>
      <c r="Y775" s="151"/>
      <c r="Z775" s="151"/>
      <c r="AA775" s="151"/>
      <c r="AB775" s="151"/>
      <c r="AC775" s="151"/>
      <c r="AD775" s="151"/>
      <c r="AE775" s="151"/>
      <c r="AF775" s="151"/>
      <c r="AG775" s="151" t="s">
        <v>190</v>
      </c>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row>
    <row r="776" spans="1:60" outlineLevel="1" x14ac:dyDescent="0.25">
      <c r="A776" s="158"/>
      <c r="B776" s="159"/>
      <c r="C776" s="271" t="s">
        <v>317</v>
      </c>
      <c r="D776" s="272"/>
      <c r="E776" s="272"/>
      <c r="F776" s="272"/>
      <c r="G776" s="272"/>
      <c r="H776" s="160"/>
      <c r="I776" s="160"/>
      <c r="J776" s="160"/>
      <c r="K776" s="160"/>
      <c r="L776" s="160"/>
      <c r="M776" s="160"/>
      <c r="N776" s="160"/>
      <c r="O776" s="160"/>
      <c r="P776" s="160"/>
      <c r="Q776" s="160"/>
      <c r="R776" s="160"/>
      <c r="S776" s="160"/>
      <c r="T776" s="160"/>
      <c r="U776" s="160"/>
      <c r="V776" s="160"/>
      <c r="W776" s="160"/>
      <c r="X776" s="160"/>
      <c r="Y776" s="151"/>
      <c r="Z776" s="151"/>
      <c r="AA776" s="151"/>
      <c r="AB776" s="151"/>
      <c r="AC776" s="151"/>
      <c r="AD776" s="151"/>
      <c r="AE776" s="151"/>
      <c r="AF776" s="151"/>
      <c r="AG776" s="151" t="s">
        <v>190</v>
      </c>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row>
    <row r="777" spans="1:60" outlineLevel="1" x14ac:dyDescent="0.25">
      <c r="A777" s="158"/>
      <c r="B777" s="159"/>
      <c r="C777" s="271" t="s">
        <v>953</v>
      </c>
      <c r="D777" s="272"/>
      <c r="E777" s="272"/>
      <c r="F777" s="272"/>
      <c r="G777" s="272"/>
      <c r="H777" s="160"/>
      <c r="I777" s="160"/>
      <c r="J777" s="160"/>
      <c r="K777" s="160"/>
      <c r="L777" s="160"/>
      <c r="M777" s="160"/>
      <c r="N777" s="160"/>
      <c r="O777" s="160"/>
      <c r="P777" s="160"/>
      <c r="Q777" s="160"/>
      <c r="R777" s="160"/>
      <c r="S777" s="160"/>
      <c r="T777" s="160"/>
      <c r="U777" s="160"/>
      <c r="V777" s="160"/>
      <c r="W777" s="160"/>
      <c r="X777" s="160"/>
      <c r="Y777" s="151"/>
      <c r="Z777" s="151"/>
      <c r="AA777" s="151"/>
      <c r="AB777" s="151"/>
      <c r="AC777" s="151"/>
      <c r="AD777" s="151"/>
      <c r="AE777" s="151"/>
      <c r="AF777" s="151"/>
      <c r="AG777" s="151" t="s">
        <v>190</v>
      </c>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row>
    <row r="778" spans="1:60" outlineLevel="1" x14ac:dyDescent="0.25">
      <c r="A778" s="158"/>
      <c r="B778" s="159"/>
      <c r="C778" s="271" t="s">
        <v>1344</v>
      </c>
      <c r="D778" s="272"/>
      <c r="E778" s="272"/>
      <c r="F778" s="272"/>
      <c r="G778" s="272"/>
      <c r="H778" s="160"/>
      <c r="I778" s="160"/>
      <c r="J778" s="160"/>
      <c r="K778" s="160"/>
      <c r="L778" s="160"/>
      <c r="M778" s="160"/>
      <c r="N778" s="160"/>
      <c r="O778" s="160"/>
      <c r="P778" s="160"/>
      <c r="Q778" s="160"/>
      <c r="R778" s="160"/>
      <c r="S778" s="160"/>
      <c r="T778" s="160"/>
      <c r="U778" s="160"/>
      <c r="V778" s="160"/>
      <c r="W778" s="160"/>
      <c r="X778" s="160"/>
      <c r="Y778" s="151"/>
      <c r="Z778" s="151"/>
      <c r="AA778" s="151"/>
      <c r="AB778" s="151"/>
      <c r="AC778" s="151"/>
      <c r="AD778" s="151"/>
      <c r="AE778" s="151"/>
      <c r="AF778" s="151"/>
      <c r="AG778" s="151" t="s">
        <v>190</v>
      </c>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row>
    <row r="779" spans="1:60" outlineLevel="1" x14ac:dyDescent="0.25">
      <c r="A779" s="177">
        <v>82</v>
      </c>
      <c r="B779" s="178" t="s">
        <v>1750</v>
      </c>
      <c r="C779" s="187" t="s">
        <v>1751</v>
      </c>
      <c r="D779" s="179" t="s">
        <v>255</v>
      </c>
      <c r="E779" s="180">
        <v>1</v>
      </c>
      <c r="F779" s="181">
        <v>2304</v>
      </c>
      <c r="G779" s="182">
        <f>ROUND(E779*F779,2)</f>
        <v>2304</v>
      </c>
      <c r="H779" s="181"/>
      <c r="I779" s="182">
        <f>ROUND(E779*H779,2)</f>
        <v>0</v>
      </c>
      <c r="J779" s="181"/>
      <c r="K779" s="182">
        <f>ROUND(E779*J779,2)</f>
        <v>0</v>
      </c>
      <c r="L779" s="182">
        <v>21</v>
      </c>
      <c r="M779" s="182">
        <f>G779*(1+L779/100)</f>
        <v>2787.84</v>
      </c>
      <c r="N779" s="182">
        <v>1E-3</v>
      </c>
      <c r="O779" s="182">
        <f>ROUND(E779*N779,2)</f>
        <v>0</v>
      </c>
      <c r="P779" s="182">
        <v>0</v>
      </c>
      <c r="Q779" s="182">
        <f>ROUND(E779*P779,2)</f>
        <v>0</v>
      </c>
      <c r="R779" s="182"/>
      <c r="S779" s="182" t="s">
        <v>277</v>
      </c>
      <c r="T779" s="183" t="s">
        <v>186</v>
      </c>
      <c r="U779" s="160">
        <v>0</v>
      </c>
      <c r="V779" s="160">
        <f>ROUND(E779*U779,2)</f>
        <v>0</v>
      </c>
      <c r="W779" s="160"/>
      <c r="X779" s="160" t="s">
        <v>310</v>
      </c>
      <c r="Y779" s="151"/>
      <c r="Z779" s="151"/>
      <c r="AA779" s="151"/>
      <c r="AB779" s="151"/>
      <c r="AC779" s="151"/>
      <c r="AD779" s="151"/>
      <c r="AE779" s="151"/>
      <c r="AF779" s="151"/>
      <c r="AG779" s="151" t="s">
        <v>311</v>
      </c>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row>
    <row r="780" spans="1:60" outlineLevel="1" x14ac:dyDescent="0.25">
      <c r="A780" s="158"/>
      <c r="B780" s="159"/>
      <c r="C780" s="260" t="s">
        <v>1727</v>
      </c>
      <c r="D780" s="261"/>
      <c r="E780" s="261"/>
      <c r="F780" s="261"/>
      <c r="G780" s="261"/>
      <c r="H780" s="160"/>
      <c r="I780" s="160"/>
      <c r="J780" s="160"/>
      <c r="K780" s="160"/>
      <c r="L780" s="160"/>
      <c r="M780" s="160"/>
      <c r="N780" s="160"/>
      <c r="O780" s="160"/>
      <c r="P780" s="160"/>
      <c r="Q780" s="160"/>
      <c r="R780" s="160"/>
      <c r="S780" s="160"/>
      <c r="T780" s="160"/>
      <c r="U780" s="160"/>
      <c r="V780" s="160"/>
      <c r="W780" s="160"/>
      <c r="X780" s="160"/>
      <c r="Y780" s="151"/>
      <c r="Z780" s="151"/>
      <c r="AA780" s="151"/>
      <c r="AB780" s="151"/>
      <c r="AC780" s="151"/>
      <c r="AD780" s="151"/>
      <c r="AE780" s="151"/>
      <c r="AF780" s="151"/>
      <c r="AG780" s="151" t="s">
        <v>190</v>
      </c>
      <c r="AH780" s="151"/>
      <c r="AI780" s="151"/>
      <c r="AJ780" s="151"/>
      <c r="AK780" s="151"/>
      <c r="AL780" s="151"/>
      <c r="AM780" s="151"/>
      <c r="AN780" s="151"/>
      <c r="AO780" s="151"/>
      <c r="AP780" s="151"/>
      <c r="AQ780" s="151"/>
      <c r="AR780" s="151"/>
      <c r="AS780" s="151"/>
      <c r="AT780" s="151"/>
      <c r="AU780" s="151"/>
      <c r="AV780" s="151"/>
      <c r="AW780" s="151"/>
      <c r="AX780" s="151"/>
      <c r="AY780" s="151"/>
      <c r="AZ780" s="151"/>
      <c r="BA780" s="184" t="str">
        <f>C780</f>
        <v>4.NP - 3. patro, popis prvku a návrh na jeho opravu nebo restaurování viz D1.1.9  Tabulky truhlářských prvků</v>
      </c>
      <c r="BB780" s="151"/>
      <c r="BC780" s="151"/>
      <c r="BD780" s="151"/>
      <c r="BE780" s="151"/>
      <c r="BF780" s="151"/>
      <c r="BG780" s="151"/>
      <c r="BH780" s="151"/>
    </row>
    <row r="781" spans="1:60" outlineLevel="1" x14ac:dyDescent="0.25">
      <c r="A781" s="158"/>
      <c r="B781" s="159"/>
      <c r="C781" s="192" t="s">
        <v>204</v>
      </c>
      <c r="D781" s="161"/>
      <c r="E781" s="162"/>
      <c r="F781" s="163"/>
      <c r="G781" s="163"/>
      <c r="H781" s="160"/>
      <c r="I781" s="160"/>
      <c r="J781" s="160"/>
      <c r="K781" s="160"/>
      <c r="L781" s="160"/>
      <c r="M781" s="160"/>
      <c r="N781" s="160"/>
      <c r="O781" s="160"/>
      <c r="P781" s="160"/>
      <c r="Q781" s="160"/>
      <c r="R781" s="160"/>
      <c r="S781" s="160"/>
      <c r="T781" s="160"/>
      <c r="U781" s="160"/>
      <c r="V781" s="160"/>
      <c r="W781" s="160"/>
      <c r="X781" s="160"/>
      <c r="Y781" s="151"/>
      <c r="Z781" s="151"/>
      <c r="AA781" s="151"/>
      <c r="AB781" s="151"/>
      <c r="AC781" s="151"/>
      <c r="AD781" s="151"/>
      <c r="AE781" s="151"/>
      <c r="AF781" s="151"/>
      <c r="AG781" s="151" t="s">
        <v>190</v>
      </c>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row>
    <row r="782" spans="1:60" outlineLevel="1" x14ac:dyDescent="0.25">
      <c r="A782" s="158"/>
      <c r="B782" s="159"/>
      <c r="C782" s="271" t="s">
        <v>1752</v>
      </c>
      <c r="D782" s="272"/>
      <c r="E782" s="272"/>
      <c r="F782" s="272"/>
      <c r="G782" s="272"/>
      <c r="H782" s="160"/>
      <c r="I782" s="160"/>
      <c r="J782" s="160"/>
      <c r="K782" s="160"/>
      <c r="L782" s="160"/>
      <c r="M782" s="160"/>
      <c r="N782" s="160"/>
      <c r="O782" s="160"/>
      <c r="P782" s="160"/>
      <c r="Q782" s="160"/>
      <c r="R782" s="160"/>
      <c r="S782" s="160"/>
      <c r="T782" s="160"/>
      <c r="U782" s="160"/>
      <c r="V782" s="160"/>
      <c r="W782" s="160"/>
      <c r="X782" s="160"/>
      <c r="Y782" s="151"/>
      <c r="Z782" s="151"/>
      <c r="AA782" s="151"/>
      <c r="AB782" s="151"/>
      <c r="AC782" s="151"/>
      <c r="AD782" s="151"/>
      <c r="AE782" s="151"/>
      <c r="AF782" s="151"/>
      <c r="AG782" s="151" t="s">
        <v>190</v>
      </c>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row>
    <row r="783" spans="1:60" outlineLevel="1" x14ac:dyDescent="0.25">
      <c r="A783" s="158"/>
      <c r="B783" s="159"/>
      <c r="C783" s="271" t="s">
        <v>1753</v>
      </c>
      <c r="D783" s="272"/>
      <c r="E783" s="272"/>
      <c r="F783" s="272"/>
      <c r="G783" s="272"/>
      <c r="H783" s="160"/>
      <c r="I783" s="160"/>
      <c r="J783" s="160"/>
      <c r="K783" s="160"/>
      <c r="L783" s="160"/>
      <c r="M783" s="160"/>
      <c r="N783" s="160"/>
      <c r="O783" s="160"/>
      <c r="P783" s="160"/>
      <c r="Q783" s="160"/>
      <c r="R783" s="160"/>
      <c r="S783" s="160"/>
      <c r="T783" s="160"/>
      <c r="U783" s="160"/>
      <c r="V783" s="160"/>
      <c r="W783" s="160"/>
      <c r="X783" s="160"/>
      <c r="Y783" s="151"/>
      <c r="Z783" s="151"/>
      <c r="AA783" s="151"/>
      <c r="AB783" s="151"/>
      <c r="AC783" s="151"/>
      <c r="AD783" s="151"/>
      <c r="AE783" s="151"/>
      <c r="AF783" s="151"/>
      <c r="AG783" s="151" t="s">
        <v>190</v>
      </c>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row>
    <row r="784" spans="1:60" outlineLevel="1" x14ac:dyDescent="0.25">
      <c r="A784" s="158"/>
      <c r="B784" s="159"/>
      <c r="C784" s="271" t="s">
        <v>946</v>
      </c>
      <c r="D784" s="272"/>
      <c r="E784" s="272"/>
      <c r="F784" s="272"/>
      <c r="G784" s="272"/>
      <c r="H784" s="160"/>
      <c r="I784" s="160"/>
      <c r="J784" s="160"/>
      <c r="K784" s="160"/>
      <c r="L784" s="160"/>
      <c r="M784" s="160"/>
      <c r="N784" s="160"/>
      <c r="O784" s="160"/>
      <c r="P784" s="160"/>
      <c r="Q784" s="160"/>
      <c r="R784" s="160"/>
      <c r="S784" s="160"/>
      <c r="T784" s="160"/>
      <c r="U784" s="160"/>
      <c r="V784" s="160"/>
      <c r="W784" s="160"/>
      <c r="X784" s="160"/>
      <c r="Y784" s="151"/>
      <c r="Z784" s="151"/>
      <c r="AA784" s="151"/>
      <c r="AB784" s="151"/>
      <c r="AC784" s="151"/>
      <c r="AD784" s="151"/>
      <c r="AE784" s="151"/>
      <c r="AF784" s="151"/>
      <c r="AG784" s="151" t="s">
        <v>190</v>
      </c>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row>
    <row r="785" spans="1:60" outlineLevel="1" x14ac:dyDescent="0.25">
      <c r="A785" s="158"/>
      <c r="B785" s="159"/>
      <c r="C785" s="271" t="s">
        <v>1354</v>
      </c>
      <c r="D785" s="272"/>
      <c r="E785" s="272"/>
      <c r="F785" s="272"/>
      <c r="G785" s="272"/>
      <c r="H785" s="160"/>
      <c r="I785" s="160"/>
      <c r="J785" s="160"/>
      <c r="K785" s="160"/>
      <c r="L785" s="160"/>
      <c r="M785" s="160"/>
      <c r="N785" s="160"/>
      <c r="O785" s="160"/>
      <c r="P785" s="160"/>
      <c r="Q785" s="160"/>
      <c r="R785" s="160"/>
      <c r="S785" s="160"/>
      <c r="T785" s="160"/>
      <c r="U785" s="160"/>
      <c r="V785" s="160"/>
      <c r="W785" s="160"/>
      <c r="X785" s="160"/>
      <c r="Y785" s="151"/>
      <c r="Z785" s="151"/>
      <c r="AA785" s="151"/>
      <c r="AB785" s="151"/>
      <c r="AC785" s="151"/>
      <c r="AD785" s="151"/>
      <c r="AE785" s="151"/>
      <c r="AF785" s="151"/>
      <c r="AG785" s="151" t="s">
        <v>190</v>
      </c>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row>
    <row r="786" spans="1:60" outlineLevel="1" x14ac:dyDescent="0.25">
      <c r="A786" s="158"/>
      <c r="B786" s="159"/>
      <c r="C786" s="192" t="s">
        <v>204</v>
      </c>
      <c r="D786" s="161"/>
      <c r="E786" s="162"/>
      <c r="F786" s="163"/>
      <c r="G786" s="163"/>
      <c r="H786" s="160"/>
      <c r="I786" s="160"/>
      <c r="J786" s="160"/>
      <c r="K786" s="160"/>
      <c r="L786" s="160"/>
      <c r="M786" s="160"/>
      <c r="N786" s="160"/>
      <c r="O786" s="160"/>
      <c r="P786" s="160"/>
      <c r="Q786" s="160"/>
      <c r="R786" s="160"/>
      <c r="S786" s="160"/>
      <c r="T786" s="160"/>
      <c r="U786" s="160"/>
      <c r="V786" s="160"/>
      <c r="W786" s="160"/>
      <c r="X786" s="160"/>
      <c r="Y786" s="151"/>
      <c r="Z786" s="151"/>
      <c r="AA786" s="151"/>
      <c r="AB786" s="151"/>
      <c r="AC786" s="151"/>
      <c r="AD786" s="151"/>
      <c r="AE786" s="151"/>
      <c r="AF786" s="151"/>
      <c r="AG786" s="151" t="s">
        <v>190</v>
      </c>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row>
    <row r="787" spans="1:60" outlineLevel="1" x14ac:dyDescent="0.25">
      <c r="A787" s="158"/>
      <c r="B787" s="159"/>
      <c r="C787" s="271" t="s">
        <v>802</v>
      </c>
      <c r="D787" s="272"/>
      <c r="E787" s="272"/>
      <c r="F787" s="272"/>
      <c r="G787" s="272"/>
      <c r="H787" s="160"/>
      <c r="I787" s="160"/>
      <c r="J787" s="160"/>
      <c r="K787" s="160"/>
      <c r="L787" s="160"/>
      <c r="M787" s="160"/>
      <c r="N787" s="160"/>
      <c r="O787" s="160"/>
      <c r="P787" s="160"/>
      <c r="Q787" s="160"/>
      <c r="R787" s="160"/>
      <c r="S787" s="160"/>
      <c r="T787" s="160"/>
      <c r="U787" s="160"/>
      <c r="V787" s="160"/>
      <c r="W787" s="160"/>
      <c r="X787" s="160"/>
      <c r="Y787" s="151"/>
      <c r="Z787" s="151"/>
      <c r="AA787" s="151"/>
      <c r="AB787" s="151"/>
      <c r="AC787" s="151"/>
      <c r="AD787" s="151"/>
      <c r="AE787" s="151"/>
      <c r="AF787" s="151"/>
      <c r="AG787" s="151" t="s">
        <v>190</v>
      </c>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row>
    <row r="788" spans="1:60" outlineLevel="1" x14ac:dyDescent="0.25">
      <c r="A788" s="158"/>
      <c r="B788" s="159"/>
      <c r="C788" s="271" t="s">
        <v>1754</v>
      </c>
      <c r="D788" s="272"/>
      <c r="E788" s="272"/>
      <c r="F788" s="272"/>
      <c r="G788" s="272"/>
      <c r="H788" s="160"/>
      <c r="I788" s="160"/>
      <c r="J788" s="160"/>
      <c r="K788" s="160"/>
      <c r="L788" s="160"/>
      <c r="M788" s="160"/>
      <c r="N788" s="160"/>
      <c r="O788" s="160"/>
      <c r="P788" s="160"/>
      <c r="Q788" s="160"/>
      <c r="R788" s="160"/>
      <c r="S788" s="160"/>
      <c r="T788" s="160"/>
      <c r="U788" s="160"/>
      <c r="V788" s="160"/>
      <c r="W788" s="160"/>
      <c r="X788" s="160"/>
      <c r="Y788" s="151"/>
      <c r="Z788" s="151"/>
      <c r="AA788" s="151"/>
      <c r="AB788" s="151"/>
      <c r="AC788" s="151"/>
      <c r="AD788" s="151"/>
      <c r="AE788" s="151"/>
      <c r="AF788" s="151"/>
      <c r="AG788" s="151" t="s">
        <v>190</v>
      </c>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row>
    <row r="789" spans="1:60" outlineLevel="1" x14ac:dyDescent="0.25">
      <c r="A789" s="158"/>
      <c r="B789" s="159"/>
      <c r="C789" s="192" t="s">
        <v>204</v>
      </c>
      <c r="D789" s="161"/>
      <c r="E789" s="162"/>
      <c r="F789" s="163"/>
      <c r="G789" s="163"/>
      <c r="H789" s="160"/>
      <c r="I789" s="160"/>
      <c r="J789" s="160"/>
      <c r="K789" s="160"/>
      <c r="L789" s="160"/>
      <c r="M789" s="160"/>
      <c r="N789" s="160"/>
      <c r="O789" s="160"/>
      <c r="P789" s="160"/>
      <c r="Q789" s="160"/>
      <c r="R789" s="160"/>
      <c r="S789" s="160"/>
      <c r="T789" s="160"/>
      <c r="U789" s="160"/>
      <c r="V789" s="160"/>
      <c r="W789" s="160"/>
      <c r="X789" s="160"/>
      <c r="Y789" s="151"/>
      <c r="Z789" s="151"/>
      <c r="AA789" s="151"/>
      <c r="AB789" s="151"/>
      <c r="AC789" s="151"/>
      <c r="AD789" s="151"/>
      <c r="AE789" s="151"/>
      <c r="AF789" s="151"/>
      <c r="AG789" s="151" t="s">
        <v>190</v>
      </c>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row>
    <row r="790" spans="1:60" outlineLevel="1" x14ac:dyDescent="0.25">
      <c r="A790" s="158"/>
      <c r="B790" s="159"/>
      <c r="C790" s="271" t="s">
        <v>913</v>
      </c>
      <c r="D790" s="272"/>
      <c r="E790" s="272"/>
      <c r="F790" s="272"/>
      <c r="G790" s="272"/>
      <c r="H790" s="160"/>
      <c r="I790" s="160"/>
      <c r="J790" s="160"/>
      <c r="K790" s="160"/>
      <c r="L790" s="160"/>
      <c r="M790" s="160"/>
      <c r="N790" s="160"/>
      <c r="O790" s="160"/>
      <c r="P790" s="160"/>
      <c r="Q790" s="160"/>
      <c r="R790" s="160"/>
      <c r="S790" s="160"/>
      <c r="T790" s="160"/>
      <c r="U790" s="160"/>
      <c r="V790" s="160"/>
      <c r="W790" s="160"/>
      <c r="X790" s="160"/>
      <c r="Y790" s="151"/>
      <c r="Z790" s="151"/>
      <c r="AA790" s="151"/>
      <c r="AB790" s="151"/>
      <c r="AC790" s="151"/>
      <c r="AD790" s="151"/>
      <c r="AE790" s="151"/>
      <c r="AF790" s="151"/>
      <c r="AG790" s="151" t="s">
        <v>190</v>
      </c>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row>
    <row r="791" spans="1:60" outlineLevel="1" x14ac:dyDescent="0.25">
      <c r="A791" s="158"/>
      <c r="B791" s="159"/>
      <c r="C791" s="271" t="s">
        <v>1356</v>
      </c>
      <c r="D791" s="272"/>
      <c r="E791" s="272"/>
      <c r="F791" s="272"/>
      <c r="G791" s="272"/>
      <c r="H791" s="160"/>
      <c r="I791" s="160"/>
      <c r="J791" s="160"/>
      <c r="K791" s="160"/>
      <c r="L791" s="160"/>
      <c r="M791" s="160"/>
      <c r="N791" s="160"/>
      <c r="O791" s="160"/>
      <c r="P791" s="160"/>
      <c r="Q791" s="160"/>
      <c r="R791" s="160"/>
      <c r="S791" s="160"/>
      <c r="T791" s="160"/>
      <c r="U791" s="160"/>
      <c r="V791" s="160"/>
      <c r="W791" s="160"/>
      <c r="X791" s="160"/>
      <c r="Y791" s="151"/>
      <c r="Z791" s="151"/>
      <c r="AA791" s="151"/>
      <c r="AB791" s="151"/>
      <c r="AC791" s="151"/>
      <c r="AD791" s="151"/>
      <c r="AE791" s="151"/>
      <c r="AF791" s="151"/>
      <c r="AG791" s="151" t="s">
        <v>190</v>
      </c>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row>
    <row r="792" spans="1:60" outlineLevel="1" x14ac:dyDescent="0.25">
      <c r="A792" s="158"/>
      <c r="B792" s="159"/>
      <c r="C792" s="192" t="s">
        <v>204</v>
      </c>
      <c r="D792" s="161"/>
      <c r="E792" s="162"/>
      <c r="F792" s="163"/>
      <c r="G792" s="163"/>
      <c r="H792" s="160"/>
      <c r="I792" s="160"/>
      <c r="J792" s="160"/>
      <c r="K792" s="160"/>
      <c r="L792" s="160"/>
      <c r="M792" s="160"/>
      <c r="N792" s="160"/>
      <c r="O792" s="160"/>
      <c r="P792" s="160"/>
      <c r="Q792" s="160"/>
      <c r="R792" s="160"/>
      <c r="S792" s="160"/>
      <c r="T792" s="160"/>
      <c r="U792" s="160"/>
      <c r="V792" s="160"/>
      <c r="W792" s="160"/>
      <c r="X792" s="160"/>
      <c r="Y792" s="151"/>
      <c r="Z792" s="151"/>
      <c r="AA792" s="151"/>
      <c r="AB792" s="151"/>
      <c r="AC792" s="151"/>
      <c r="AD792" s="151"/>
      <c r="AE792" s="151"/>
      <c r="AF792" s="151"/>
      <c r="AG792" s="151" t="s">
        <v>190</v>
      </c>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row>
    <row r="793" spans="1:60" outlineLevel="1" x14ac:dyDescent="0.25">
      <c r="A793" s="158"/>
      <c r="B793" s="159"/>
      <c r="C793" s="271" t="s">
        <v>317</v>
      </c>
      <c r="D793" s="272"/>
      <c r="E793" s="272"/>
      <c r="F793" s="272"/>
      <c r="G793" s="272"/>
      <c r="H793" s="160"/>
      <c r="I793" s="160"/>
      <c r="J793" s="160"/>
      <c r="K793" s="160"/>
      <c r="L793" s="160"/>
      <c r="M793" s="160"/>
      <c r="N793" s="160"/>
      <c r="O793" s="160"/>
      <c r="P793" s="160"/>
      <c r="Q793" s="160"/>
      <c r="R793" s="160"/>
      <c r="S793" s="160"/>
      <c r="T793" s="160"/>
      <c r="U793" s="160"/>
      <c r="V793" s="160"/>
      <c r="W793" s="160"/>
      <c r="X793" s="160"/>
      <c r="Y793" s="151"/>
      <c r="Z793" s="151"/>
      <c r="AA793" s="151"/>
      <c r="AB793" s="151"/>
      <c r="AC793" s="151"/>
      <c r="AD793" s="151"/>
      <c r="AE793" s="151"/>
      <c r="AF793" s="151"/>
      <c r="AG793" s="151" t="s">
        <v>190</v>
      </c>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row>
    <row r="794" spans="1:60" outlineLevel="1" x14ac:dyDescent="0.25">
      <c r="A794" s="158"/>
      <c r="B794" s="159"/>
      <c r="C794" s="271" t="s">
        <v>953</v>
      </c>
      <c r="D794" s="272"/>
      <c r="E794" s="272"/>
      <c r="F794" s="272"/>
      <c r="G794" s="272"/>
      <c r="H794" s="160"/>
      <c r="I794" s="160"/>
      <c r="J794" s="160"/>
      <c r="K794" s="160"/>
      <c r="L794" s="160"/>
      <c r="M794" s="160"/>
      <c r="N794" s="160"/>
      <c r="O794" s="160"/>
      <c r="P794" s="160"/>
      <c r="Q794" s="160"/>
      <c r="R794" s="160"/>
      <c r="S794" s="160"/>
      <c r="T794" s="160"/>
      <c r="U794" s="160"/>
      <c r="V794" s="160"/>
      <c r="W794" s="160"/>
      <c r="X794" s="160"/>
      <c r="Y794" s="151"/>
      <c r="Z794" s="151"/>
      <c r="AA794" s="151"/>
      <c r="AB794" s="151"/>
      <c r="AC794" s="151"/>
      <c r="AD794" s="151"/>
      <c r="AE794" s="151"/>
      <c r="AF794" s="151"/>
      <c r="AG794" s="151" t="s">
        <v>190</v>
      </c>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row>
    <row r="795" spans="1:60" outlineLevel="1" x14ac:dyDescent="0.25">
      <c r="A795" s="158"/>
      <c r="B795" s="159"/>
      <c r="C795" s="271" t="s">
        <v>1344</v>
      </c>
      <c r="D795" s="272"/>
      <c r="E795" s="272"/>
      <c r="F795" s="272"/>
      <c r="G795" s="272"/>
      <c r="H795" s="160"/>
      <c r="I795" s="160"/>
      <c r="J795" s="160"/>
      <c r="K795" s="160"/>
      <c r="L795" s="160"/>
      <c r="M795" s="160"/>
      <c r="N795" s="160"/>
      <c r="O795" s="160"/>
      <c r="P795" s="160"/>
      <c r="Q795" s="160"/>
      <c r="R795" s="160"/>
      <c r="S795" s="160"/>
      <c r="T795" s="160"/>
      <c r="U795" s="160"/>
      <c r="V795" s="160"/>
      <c r="W795" s="160"/>
      <c r="X795" s="160"/>
      <c r="Y795" s="151"/>
      <c r="Z795" s="151"/>
      <c r="AA795" s="151"/>
      <c r="AB795" s="151"/>
      <c r="AC795" s="151"/>
      <c r="AD795" s="151"/>
      <c r="AE795" s="151"/>
      <c r="AF795" s="151"/>
      <c r="AG795" s="151" t="s">
        <v>190</v>
      </c>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row>
    <row r="796" spans="1:60" outlineLevel="1" x14ac:dyDescent="0.25">
      <c r="A796" s="177">
        <v>83</v>
      </c>
      <c r="B796" s="178" t="s">
        <v>1755</v>
      </c>
      <c r="C796" s="187" t="s">
        <v>1756</v>
      </c>
      <c r="D796" s="179" t="s">
        <v>255</v>
      </c>
      <c r="E796" s="180">
        <v>1</v>
      </c>
      <c r="F796" s="181">
        <v>11520</v>
      </c>
      <c r="G796" s="182">
        <f>ROUND(E796*F796,2)</f>
        <v>11520</v>
      </c>
      <c r="H796" s="181"/>
      <c r="I796" s="182">
        <f>ROUND(E796*H796,2)</f>
        <v>0</v>
      </c>
      <c r="J796" s="181"/>
      <c r="K796" s="182">
        <f>ROUND(E796*J796,2)</f>
        <v>0</v>
      </c>
      <c r="L796" s="182">
        <v>21</v>
      </c>
      <c r="M796" s="182">
        <f>G796*(1+L796/100)</f>
        <v>13939.199999999999</v>
      </c>
      <c r="N796" s="182">
        <v>2E-3</v>
      </c>
      <c r="O796" s="182">
        <f>ROUND(E796*N796,2)</f>
        <v>0</v>
      </c>
      <c r="P796" s="182">
        <v>0</v>
      </c>
      <c r="Q796" s="182">
        <f>ROUND(E796*P796,2)</f>
        <v>0</v>
      </c>
      <c r="R796" s="182"/>
      <c r="S796" s="182" t="s">
        <v>277</v>
      </c>
      <c r="T796" s="183" t="s">
        <v>186</v>
      </c>
      <c r="U796" s="160">
        <v>0</v>
      </c>
      <c r="V796" s="160">
        <f>ROUND(E796*U796,2)</f>
        <v>0</v>
      </c>
      <c r="W796" s="160"/>
      <c r="X796" s="160" t="s">
        <v>310</v>
      </c>
      <c r="Y796" s="151"/>
      <c r="Z796" s="151"/>
      <c r="AA796" s="151"/>
      <c r="AB796" s="151"/>
      <c r="AC796" s="151"/>
      <c r="AD796" s="151"/>
      <c r="AE796" s="151"/>
      <c r="AF796" s="151"/>
      <c r="AG796" s="151" t="s">
        <v>311</v>
      </c>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row>
    <row r="797" spans="1:60" outlineLevel="1" x14ac:dyDescent="0.25">
      <c r="A797" s="158"/>
      <c r="B797" s="159"/>
      <c r="C797" s="260" t="s">
        <v>1727</v>
      </c>
      <c r="D797" s="261"/>
      <c r="E797" s="261"/>
      <c r="F797" s="261"/>
      <c r="G797" s="261"/>
      <c r="H797" s="160"/>
      <c r="I797" s="160"/>
      <c r="J797" s="160"/>
      <c r="K797" s="160"/>
      <c r="L797" s="160"/>
      <c r="M797" s="160"/>
      <c r="N797" s="160"/>
      <c r="O797" s="160"/>
      <c r="P797" s="160"/>
      <c r="Q797" s="160"/>
      <c r="R797" s="160"/>
      <c r="S797" s="160"/>
      <c r="T797" s="160"/>
      <c r="U797" s="160"/>
      <c r="V797" s="160"/>
      <c r="W797" s="160"/>
      <c r="X797" s="160"/>
      <c r="Y797" s="151"/>
      <c r="Z797" s="151"/>
      <c r="AA797" s="151"/>
      <c r="AB797" s="151"/>
      <c r="AC797" s="151"/>
      <c r="AD797" s="151"/>
      <c r="AE797" s="151"/>
      <c r="AF797" s="151"/>
      <c r="AG797" s="151" t="s">
        <v>190</v>
      </c>
      <c r="AH797" s="151"/>
      <c r="AI797" s="151"/>
      <c r="AJ797" s="151"/>
      <c r="AK797" s="151"/>
      <c r="AL797" s="151"/>
      <c r="AM797" s="151"/>
      <c r="AN797" s="151"/>
      <c r="AO797" s="151"/>
      <c r="AP797" s="151"/>
      <c r="AQ797" s="151"/>
      <c r="AR797" s="151"/>
      <c r="AS797" s="151"/>
      <c r="AT797" s="151"/>
      <c r="AU797" s="151"/>
      <c r="AV797" s="151"/>
      <c r="AW797" s="151"/>
      <c r="AX797" s="151"/>
      <c r="AY797" s="151"/>
      <c r="AZ797" s="151"/>
      <c r="BA797" s="184" t="str">
        <f>C797</f>
        <v>4.NP - 3. patro, popis prvku a návrh na jeho opravu nebo restaurování viz D1.1.9  Tabulky truhlářských prvků</v>
      </c>
      <c r="BB797" s="151"/>
      <c r="BC797" s="151"/>
      <c r="BD797" s="151"/>
      <c r="BE797" s="151"/>
      <c r="BF797" s="151"/>
      <c r="BG797" s="151"/>
      <c r="BH797" s="151"/>
    </row>
    <row r="798" spans="1:60" outlineLevel="1" x14ac:dyDescent="0.25">
      <c r="A798" s="158"/>
      <c r="B798" s="159"/>
      <c r="C798" s="192" t="s">
        <v>204</v>
      </c>
      <c r="D798" s="161"/>
      <c r="E798" s="162"/>
      <c r="F798" s="163"/>
      <c r="G798" s="163"/>
      <c r="H798" s="160"/>
      <c r="I798" s="160"/>
      <c r="J798" s="160"/>
      <c r="K798" s="160"/>
      <c r="L798" s="160"/>
      <c r="M798" s="160"/>
      <c r="N798" s="160"/>
      <c r="O798" s="160"/>
      <c r="P798" s="160"/>
      <c r="Q798" s="160"/>
      <c r="R798" s="160"/>
      <c r="S798" s="160"/>
      <c r="T798" s="160"/>
      <c r="U798" s="160"/>
      <c r="V798" s="160"/>
      <c r="W798" s="160"/>
      <c r="X798" s="160"/>
      <c r="Y798" s="151"/>
      <c r="Z798" s="151"/>
      <c r="AA798" s="151"/>
      <c r="AB798" s="151"/>
      <c r="AC798" s="151"/>
      <c r="AD798" s="151"/>
      <c r="AE798" s="151"/>
      <c r="AF798" s="151"/>
      <c r="AG798" s="151" t="s">
        <v>190</v>
      </c>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row>
    <row r="799" spans="1:60" outlineLevel="1" x14ac:dyDescent="0.25">
      <c r="A799" s="158"/>
      <c r="B799" s="159"/>
      <c r="C799" s="271" t="s">
        <v>1756</v>
      </c>
      <c r="D799" s="272"/>
      <c r="E799" s="272"/>
      <c r="F799" s="272"/>
      <c r="G799" s="272"/>
      <c r="H799" s="160"/>
      <c r="I799" s="160"/>
      <c r="J799" s="160"/>
      <c r="K799" s="160"/>
      <c r="L799" s="160"/>
      <c r="M799" s="160"/>
      <c r="N799" s="160"/>
      <c r="O799" s="160"/>
      <c r="P799" s="160"/>
      <c r="Q799" s="160"/>
      <c r="R799" s="160"/>
      <c r="S799" s="160"/>
      <c r="T799" s="160"/>
      <c r="U799" s="160"/>
      <c r="V799" s="160"/>
      <c r="W799" s="160"/>
      <c r="X799" s="160"/>
      <c r="Y799" s="151"/>
      <c r="Z799" s="151"/>
      <c r="AA799" s="151"/>
      <c r="AB799" s="151"/>
      <c r="AC799" s="151"/>
      <c r="AD799" s="151"/>
      <c r="AE799" s="151"/>
      <c r="AF799" s="151"/>
      <c r="AG799" s="151" t="s">
        <v>190</v>
      </c>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row>
    <row r="800" spans="1:60" outlineLevel="1" x14ac:dyDescent="0.25">
      <c r="A800" s="158"/>
      <c r="B800" s="159"/>
      <c r="C800" s="271" t="s">
        <v>1757</v>
      </c>
      <c r="D800" s="272"/>
      <c r="E800" s="272"/>
      <c r="F800" s="272"/>
      <c r="G800" s="272"/>
      <c r="H800" s="160"/>
      <c r="I800" s="160"/>
      <c r="J800" s="160"/>
      <c r="K800" s="160"/>
      <c r="L800" s="160"/>
      <c r="M800" s="160"/>
      <c r="N800" s="160"/>
      <c r="O800" s="160"/>
      <c r="P800" s="160"/>
      <c r="Q800" s="160"/>
      <c r="R800" s="160"/>
      <c r="S800" s="160"/>
      <c r="T800" s="160"/>
      <c r="U800" s="160"/>
      <c r="V800" s="160"/>
      <c r="W800" s="160"/>
      <c r="X800" s="160"/>
      <c r="Y800" s="151"/>
      <c r="Z800" s="151"/>
      <c r="AA800" s="151"/>
      <c r="AB800" s="151"/>
      <c r="AC800" s="151"/>
      <c r="AD800" s="151"/>
      <c r="AE800" s="151"/>
      <c r="AF800" s="151"/>
      <c r="AG800" s="151" t="s">
        <v>190</v>
      </c>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row>
    <row r="801" spans="1:60" outlineLevel="1" x14ac:dyDescent="0.25">
      <c r="A801" s="158"/>
      <c r="B801" s="159"/>
      <c r="C801" s="271" t="s">
        <v>1758</v>
      </c>
      <c r="D801" s="272"/>
      <c r="E801" s="272"/>
      <c r="F801" s="272"/>
      <c r="G801" s="272"/>
      <c r="H801" s="160"/>
      <c r="I801" s="160"/>
      <c r="J801" s="160"/>
      <c r="K801" s="160"/>
      <c r="L801" s="160"/>
      <c r="M801" s="160"/>
      <c r="N801" s="160"/>
      <c r="O801" s="160"/>
      <c r="P801" s="160"/>
      <c r="Q801" s="160"/>
      <c r="R801" s="160"/>
      <c r="S801" s="160"/>
      <c r="T801" s="160"/>
      <c r="U801" s="160"/>
      <c r="V801" s="160"/>
      <c r="W801" s="160"/>
      <c r="X801" s="160"/>
      <c r="Y801" s="151"/>
      <c r="Z801" s="151"/>
      <c r="AA801" s="151"/>
      <c r="AB801" s="151"/>
      <c r="AC801" s="151"/>
      <c r="AD801" s="151"/>
      <c r="AE801" s="151"/>
      <c r="AF801" s="151"/>
      <c r="AG801" s="151" t="s">
        <v>190</v>
      </c>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row>
    <row r="802" spans="1:60" outlineLevel="1" x14ac:dyDescent="0.25">
      <c r="A802" s="158"/>
      <c r="B802" s="159"/>
      <c r="C802" s="271" t="s">
        <v>973</v>
      </c>
      <c r="D802" s="272"/>
      <c r="E802" s="272"/>
      <c r="F802" s="272"/>
      <c r="G802" s="272"/>
      <c r="H802" s="160"/>
      <c r="I802" s="160"/>
      <c r="J802" s="160"/>
      <c r="K802" s="160"/>
      <c r="L802" s="160"/>
      <c r="M802" s="160"/>
      <c r="N802" s="160"/>
      <c r="O802" s="160"/>
      <c r="P802" s="160"/>
      <c r="Q802" s="160"/>
      <c r="R802" s="160"/>
      <c r="S802" s="160"/>
      <c r="T802" s="160"/>
      <c r="U802" s="160"/>
      <c r="V802" s="160"/>
      <c r="W802" s="160"/>
      <c r="X802" s="160"/>
      <c r="Y802" s="151"/>
      <c r="Z802" s="151"/>
      <c r="AA802" s="151"/>
      <c r="AB802" s="151"/>
      <c r="AC802" s="151"/>
      <c r="AD802" s="151"/>
      <c r="AE802" s="151"/>
      <c r="AF802" s="151"/>
      <c r="AG802" s="151" t="s">
        <v>190</v>
      </c>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row>
    <row r="803" spans="1:60" outlineLevel="1" x14ac:dyDescent="0.25">
      <c r="A803" s="158"/>
      <c r="B803" s="159"/>
      <c r="C803" s="271" t="s">
        <v>771</v>
      </c>
      <c r="D803" s="272"/>
      <c r="E803" s="272"/>
      <c r="F803" s="272"/>
      <c r="G803" s="272"/>
      <c r="H803" s="160"/>
      <c r="I803" s="160"/>
      <c r="J803" s="160"/>
      <c r="K803" s="160"/>
      <c r="L803" s="160"/>
      <c r="M803" s="160"/>
      <c r="N803" s="160"/>
      <c r="O803" s="160"/>
      <c r="P803" s="160"/>
      <c r="Q803" s="160"/>
      <c r="R803" s="160"/>
      <c r="S803" s="160"/>
      <c r="T803" s="160"/>
      <c r="U803" s="160"/>
      <c r="V803" s="160"/>
      <c r="W803" s="160"/>
      <c r="X803" s="160"/>
      <c r="Y803" s="151"/>
      <c r="Z803" s="151"/>
      <c r="AA803" s="151"/>
      <c r="AB803" s="151"/>
      <c r="AC803" s="151"/>
      <c r="AD803" s="151"/>
      <c r="AE803" s="151"/>
      <c r="AF803" s="151"/>
      <c r="AG803" s="151" t="s">
        <v>190</v>
      </c>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row>
    <row r="804" spans="1:60" outlineLevel="1" x14ac:dyDescent="0.25">
      <c r="A804" s="158"/>
      <c r="B804" s="159"/>
      <c r="C804" s="192" t="s">
        <v>204</v>
      </c>
      <c r="D804" s="161"/>
      <c r="E804" s="162"/>
      <c r="F804" s="163"/>
      <c r="G804" s="163"/>
      <c r="H804" s="160"/>
      <c r="I804" s="160"/>
      <c r="J804" s="160"/>
      <c r="K804" s="160"/>
      <c r="L804" s="160"/>
      <c r="M804" s="160"/>
      <c r="N804" s="160"/>
      <c r="O804" s="160"/>
      <c r="P804" s="160"/>
      <c r="Q804" s="160"/>
      <c r="R804" s="160"/>
      <c r="S804" s="160"/>
      <c r="T804" s="160"/>
      <c r="U804" s="160"/>
      <c r="V804" s="160"/>
      <c r="W804" s="160"/>
      <c r="X804" s="160"/>
      <c r="Y804" s="151"/>
      <c r="Z804" s="151"/>
      <c r="AA804" s="151"/>
      <c r="AB804" s="151"/>
      <c r="AC804" s="151"/>
      <c r="AD804" s="151"/>
      <c r="AE804" s="151"/>
      <c r="AF804" s="151"/>
      <c r="AG804" s="151" t="s">
        <v>190</v>
      </c>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row>
    <row r="805" spans="1:60" outlineLevel="1" x14ac:dyDescent="0.25">
      <c r="A805" s="158"/>
      <c r="B805" s="159"/>
      <c r="C805" s="271" t="s">
        <v>802</v>
      </c>
      <c r="D805" s="272"/>
      <c r="E805" s="272"/>
      <c r="F805" s="272"/>
      <c r="G805" s="272"/>
      <c r="H805" s="160"/>
      <c r="I805" s="160"/>
      <c r="J805" s="160"/>
      <c r="K805" s="160"/>
      <c r="L805" s="160"/>
      <c r="M805" s="160"/>
      <c r="N805" s="160"/>
      <c r="O805" s="160"/>
      <c r="P805" s="160"/>
      <c r="Q805" s="160"/>
      <c r="R805" s="160"/>
      <c r="S805" s="160"/>
      <c r="T805" s="160"/>
      <c r="U805" s="160"/>
      <c r="V805" s="160"/>
      <c r="W805" s="160"/>
      <c r="X805" s="160"/>
      <c r="Y805" s="151"/>
      <c r="Z805" s="151"/>
      <c r="AA805" s="151"/>
      <c r="AB805" s="151"/>
      <c r="AC805" s="151"/>
      <c r="AD805" s="151"/>
      <c r="AE805" s="151"/>
      <c r="AF805" s="151"/>
      <c r="AG805" s="151" t="s">
        <v>190</v>
      </c>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row>
    <row r="806" spans="1:60" ht="41.4" outlineLevel="1" x14ac:dyDescent="0.25">
      <c r="A806" s="158"/>
      <c r="B806" s="159"/>
      <c r="C806" s="271" t="s">
        <v>1759</v>
      </c>
      <c r="D806" s="272"/>
      <c r="E806" s="272"/>
      <c r="F806" s="272"/>
      <c r="G806" s="272"/>
      <c r="H806" s="160"/>
      <c r="I806" s="160"/>
      <c r="J806" s="160"/>
      <c r="K806" s="160"/>
      <c r="L806" s="160"/>
      <c r="M806" s="160"/>
      <c r="N806" s="160"/>
      <c r="O806" s="160"/>
      <c r="P806" s="160"/>
      <c r="Q806" s="160"/>
      <c r="R806" s="160"/>
      <c r="S806" s="160"/>
      <c r="T806" s="160"/>
      <c r="U806" s="160"/>
      <c r="V806" s="160"/>
      <c r="W806" s="160"/>
      <c r="X806" s="160"/>
      <c r="Y806" s="151"/>
      <c r="Z806" s="151"/>
      <c r="AA806" s="151"/>
      <c r="AB806" s="151"/>
      <c r="AC806" s="151"/>
      <c r="AD806" s="151"/>
      <c r="AE806" s="151"/>
      <c r="AF806" s="151"/>
      <c r="AG806" s="151" t="s">
        <v>190</v>
      </c>
      <c r="AH806" s="151"/>
      <c r="AI806" s="151"/>
      <c r="AJ806" s="151"/>
      <c r="AK806" s="151"/>
      <c r="AL806" s="151"/>
      <c r="AM806" s="151"/>
      <c r="AN806" s="151"/>
      <c r="AO806" s="151"/>
      <c r="AP806" s="151"/>
      <c r="AQ806" s="151"/>
      <c r="AR806" s="151"/>
      <c r="AS806" s="151"/>
      <c r="AT806" s="151"/>
      <c r="AU806" s="151"/>
      <c r="AV806" s="151"/>
      <c r="AW806" s="151"/>
      <c r="AX806" s="151"/>
      <c r="AY806" s="151"/>
      <c r="AZ806" s="151"/>
      <c r="BA806" s="184" t="str">
        <f>C806</f>
        <v>Sdružené okno složeno ze tří rámů vsazených do kamenného ostění (členěného dvěma vertikálními dřevěnými profilovanými sloupky). Okenní křídla jednoduchá dvoutabulková s jednou vodorovnou příčkou, dovnitř nasazovací. Okenní křídla jsou zajištěna pouze pomocí čtyř kovaných obrtlíků. V rámu ještě ukotveny dva původní kované trny (původních okenních závěsů). Povrchová úprava křídel: černý krycí nátěr, povrchová úprava sloupků: hnědý lazurní nátěr.</v>
      </c>
      <c r="BB806" s="151"/>
      <c r="BC806" s="151"/>
      <c r="BD806" s="151"/>
      <c r="BE806" s="151"/>
      <c r="BF806" s="151"/>
      <c r="BG806" s="151"/>
      <c r="BH806" s="151"/>
    </row>
    <row r="807" spans="1:60" outlineLevel="1" x14ac:dyDescent="0.25">
      <c r="A807" s="158"/>
      <c r="B807" s="159"/>
      <c r="C807" s="192" t="s">
        <v>204</v>
      </c>
      <c r="D807" s="161"/>
      <c r="E807" s="162"/>
      <c r="F807" s="163"/>
      <c r="G807" s="163"/>
      <c r="H807" s="160"/>
      <c r="I807" s="160"/>
      <c r="J807" s="160"/>
      <c r="K807" s="160"/>
      <c r="L807" s="160"/>
      <c r="M807" s="160"/>
      <c r="N807" s="160"/>
      <c r="O807" s="160"/>
      <c r="P807" s="160"/>
      <c r="Q807" s="160"/>
      <c r="R807" s="160"/>
      <c r="S807" s="160"/>
      <c r="T807" s="160"/>
      <c r="U807" s="160"/>
      <c r="V807" s="160"/>
      <c r="W807" s="160"/>
      <c r="X807" s="160"/>
      <c r="Y807" s="151"/>
      <c r="Z807" s="151"/>
      <c r="AA807" s="151"/>
      <c r="AB807" s="151"/>
      <c r="AC807" s="151"/>
      <c r="AD807" s="151"/>
      <c r="AE807" s="151"/>
      <c r="AF807" s="151"/>
      <c r="AG807" s="151" t="s">
        <v>190</v>
      </c>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row>
    <row r="808" spans="1:60" outlineLevel="1" x14ac:dyDescent="0.25">
      <c r="A808" s="158"/>
      <c r="B808" s="159"/>
      <c r="C808" s="271" t="s">
        <v>913</v>
      </c>
      <c r="D808" s="272"/>
      <c r="E808" s="272"/>
      <c r="F808" s="272"/>
      <c r="G808" s="272"/>
      <c r="H808" s="160"/>
      <c r="I808" s="160"/>
      <c r="J808" s="160"/>
      <c r="K808" s="160"/>
      <c r="L808" s="160"/>
      <c r="M808" s="160"/>
      <c r="N808" s="160"/>
      <c r="O808" s="160"/>
      <c r="P808" s="160"/>
      <c r="Q808" s="160"/>
      <c r="R808" s="160"/>
      <c r="S808" s="160"/>
      <c r="T808" s="160"/>
      <c r="U808" s="160"/>
      <c r="V808" s="160"/>
      <c r="W808" s="160"/>
      <c r="X808" s="160"/>
      <c r="Y808" s="151"/>
      <c r="Z808" s="151"/>
      <c r="AA808" s="151"/>
      <c r="AB808" s="151"/>
      <c r="AC808" s="151"/>
      <c r="AD808" s="151"/>
      <c r="AE808" s="151"/>
      <c r="AF808" s="151"/>
      <c r="AG808" s="151" t="s">
        <v>190</v>
      </c>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row>
    <row r="809" spans="1:60" outlineLevel="1" x14ac:dyDescent="0.25">
      <c r="A809" s="158"/>
      <c r="B809" s="159"/>
      <c r="C809" s="192" t="s">
        <v>204</v>
      </c>
      <c r="D809" s="161"/>
      <c r="E809" s="162"/>
      <c r="F809" s="163"/>
      <c r="G809" s="163"/>
      <c r="H809" s="160"/>
      <c r="I809" s="160"/>
      <c r="J809" s="160"/>
      <c r="K809" s="160"/>
      <c r="L809" s="160"/>
      <c r="M809" s="160"/>
      <c r="N809" s="160"/>
      <c r="O809" s="160"/>
      <c r="P809" s="160"/>
      <c r="Q809" s="160"/>
      <c r="R809" s="160"/>
      <c r="S809" s="160"/>
      <c r="T809" s="160"/>
      <c r="U809" s="160"/>
      <c r="V809" s="160"/>
      <c r="W809" s="160"/>
      <c r="X809" s="160"/>
      <c r="Y809" s="151"/>
      <c r="Z809" s="151"/>
      <c r="AA809" s="151"/>
      <c r="AB809" s="151"/>
      <c r="AC809" s="151"/>
      <c r="AD809" s="151"/>
      <c r="AE809" s="151"/>
      <c r="AF809" s="151"/>
      <c r="AG809" s="151" t="s">
        <v>190</v>
      </c>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row>
    <row r="810" spans="1:60" outlineLevel="1" x14ac:dyDescent="0.25">
      <c r="A810" s="158"/>
      <c r="B810" s="159"/>
      <c r="C810" s="271" t="s">
        <v>952</v>
      </c>
      <c r="D810" s="272"/>
      <c r="E810" s="272"/>
      <c r="F810" s="272"/>
      <c r="G810" s="272"/>
      <c r="H810" s="160"/>
      <c r="I810" s="160"/>
      <c r="J810" s="160"/>
      <c r="K810" s="160"/>
      <c r="L810" s="160"/>
      <c r="M810" s="160"/>
      <c r="N810" s="160"/>
      <c r="O810" s="160"/>
      <c r="P810" s="160"/>
      <c r="Q810" s="160"/>
      <c r="R810" s="160"/>
      <c r="S810" s="160"/>
      <c r="T810" s="160"/>
      <c r="U810" s="160"/>
      <c r="V810" s="160"/>
      <c r="W810" s="160"/>
      <c r="X810" s="160"/>
      <c r="Y810" s="151"/>
      <c r="Z810" s="151"/>
      <c r="AA810" s="151"/>
      <c r="AB810" s="151"/>
      <c r="AC810" s="151"/>
      <c r="AD810" s="151"/>
      <c r="AE810" s="151"/>
      <c r="AF810" s="151"/>
      <c r="AG810" s="151" t="s">
        <v>190</v>
      </c>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row>
    <row r="811" spans="1:60" outlineLevel="1" x14ac:dyDescent="0.25">
      <c r="A811" s="158"/>
      <c r="B811" s="159"/>
      <c r="C811" s="271" t="s">
        <v>317</v>
      </c>
      <c r="D811" s="272"/>
      <c r="E811" s="272"/>
      <c r="F811" s="272"/>
      <c r="G811" s="272"/>
      <c r="H811" s="160"/>
      <c r="I811" s="160"/>
      <c r="J811" s="160"/>
      <c r="K811" s="160"/>
      <c r="L811" s="160"/>
      <c r="M811" s="160"/>
      <c r="N811" s="160"/>
      <c r="O811" s="160"/>
      <c r="P811" s="160"/>
      <c r="Q811" s="160"/>
      <c r="R811" s="160"/>
      <c r="S811" s="160"/>
      <c r="T811" s="160"/>
      <c r="U811" s="160"/>
      <c r="V811" s="160"/>
      <c r="W811" s="160"/>
      <c r="X811" s="160"/>
      <c r="Y811" s="151"/>
      <c r="Z811" s="151"/>
      <c r="AA811" s="151"/>
      <c r="AB811" s="151"/>
      <c r="AC811" s="151"/>
      <c r="AD811" s="151"/>
      <c r="AE811" s="151"/>
      <c r="AF811" s="151"/>
      <c r="AG811" s="151" t="s">
        <v>190</v>
      </c>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row>
    <row r="812" spans="1:60" outlineLevel="1" x14ac:dyDescent="0.25">
      <c r="A812" s="158"/>
      <c r="B812" s="159"/>
      <c r="C812" s="271" t="s">
        <v>953</v>
      </c>
      <c r="D812" s="272"/>
      <c r="E812" s="272"/>
      <c r="F812" s="272"/>
      <c r="G812" s="272"/>
      <c r="H812" s="160"/>
      <c r="I812" s="160"/>
      <c r="J812" s="160"/>
      <c r="K812" s="160"/>
      <c r="L812" s="160"/>
      <c r="M812" s="160"/>
      <c r="N812" s="160"/>
      <c r="O812" s="160"/>
      <c r="P812" s="160"/>
      <c r="Q812" s="160"/>
      <c r="R812" s="160"/>
      <c r="S812" s="160"/>
      <c r="T812" s="160"/>
      <c r="U812" s="160"/>
      <c r="V812" s="160"/>
      <c r="W812" s="160"/>
      <c r="X812" s="160"/>
      <c r="Y812" s="151"/>
      <c r="Z812" s="151"/>
      <c r="AA812" s="151"/>
      <c r="AB812" s="151"/>
      <c r="AC812" s="151"/>
      <c r="AD812" s="151"/>
      <c r="AE812" s="151"/>
      <c r="AF812" s="151"/>
      <c r="AG812" s="151" t="s">
        <v>190</v>
      </c>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row>
    <row r="813" spans="1:60" outlineLevel="1" x14ac:dyDescent="0.25">
      <c r="A813" s="158"/>
      <c r="B813" s="159"/>
      <c r="C813" s="271" t="s">
        <v>717</v>
      </c>
      <c r="D813" s="272"/>
      <c r="E813" s="272"/>
      <c r="F813" s="272"/>
      <c r="G813" s="272"/>
      <c r="H813" s="160"/>
      <c r="I813" s="160"/>
      <c r="J813" s="160"/>
      <c r="K813" s="160"/>
      <c r="L813" s="160"/>
      <c r="M813" s="160"/>
      <c r="N813" s="160"/>
      <c r="O813" s="160"/>
      <c r="P813" s="160"/>
      <c r="Q813" s="160"/>
      <c r="R813" s="160"/>
      <c r="S813" s="160"/>
      <c r="T813" s="160"/>
      <c r="U813" s="160"/>
      <c r="V813" s="160"/>
      <c r="W813" s="160"/>
      <c r="X813" s="160"/>
      <c r="Y813" s="151"/>
      <c r="Z813" s="151"/>
      <c r="AA813" s="151"/>
      <c r="AB813" s="151"/>
      <c r="AC813" s="151"/>
      <c r="AD813" s="151"/>
      <c r="AE813" s="151"/>
      <c r="AF813" s="151"/>
      <c r="AG813" s="151" t="s">
        <v>190</v>
      </c>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row>
    <row r="814" spans="1:60" outlineLevel="1" x14ac:dyDescent="0.25">
      <c r="A814" s="177">
        <v>84</v>
      </c>
      <c r="B814" s="178" t="s">
        <v>1760</v>
      </c>
      <c r="C814" s="187" t="s">
        <v>1761</v>
      </c>
      <c r="D814" s="179" t="s">
        <v>255</v>
      </c>
      <c r="E814" s="180">
        <v>1</v>
      </c>
      <c r="F814" s="181">
        <v>11520</v>
      </c>
      <c r="G814" s="182">
        <f>ROUND(E814*F814,2)</f>
        <v>11520</v>
      </c>
      <c r="H814" s="181"/>
      <c r="I814" s="182">
        <f>ROUND(E814*H814,2)</f>
        <v>0</v>
      </c>
      <c r="J814" s="181"/>
      <c r="K814" s="182">
        <f>ROUND(E814*J814,2)</f>
        <v>0</v>
      </c>
      <c r="L814" s="182">
        <v>21</v>
      </c>
      <c r="M814" s="182">
        <f>G814*(1+L814/100)</f>
        <v>13939.199999999999</v>
      </c>
      <c r="N814" s="182">
        <v>2E-3</v>
      </c>
      <c r="O814" s="182">
        <f>ROUND(E814*N814,2)</f>
        <v>0</v>
      </c>
      <c r="P814" s="182">
        <v>0</v>
      </c>
      <c r="Q814" s="182">
        <f>ROUND(E814*P814,2)</f>
        <v>0</v>
      </c>
      <c r="R814" s="182"/>
      <c r="S814" s="182" t="s">
        <v>277</v>
      </c>
      <c r="T814" s="183" t="s">
        <v>186</v>
      </c>
      <c r="U814" s="160">
        <v>0</v>
      </c>
      <c r="V814" s="160">
        <f>ROUND(E814*U814,2)</f>
        <v>0</v>
      </c>
      <c r="W814" s="160"/>
      <c r="X814" s="160" t="s">
        <v>310</v>
      </c>
      <c r="Y814" s="151"/>
      <c r="Z814" s="151"/>
      <c r="AA814" s="151"/>
      <c r="AB814" s="151"/>
      <c r="AC814" s="151"/>
      <c r="AD814" s="151"/>
      <c r="AE814" s="151"/>
      <c r="AF814" s="151"/>
      <c r="AG814" s="151" t="s">
        <v>311</v>
      </c>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row>
    <row r="815" spans="1:60" outlineLevel="1" x14ac:dyDescent="0.25">
      <c r="A815" s="158"/>
      <c r="B815" s="159"/>
      <c r="C815" s="260" t="s">
        <v>1727</v>
      </c>
      <c r="D815" s="261"/>
      <c r="E815" s="261"/>
      <c r="F815" s="261"/>
      <c r="G815" s="261"/>
      <c r="H815" s="160"/>
      <c r="I815" s="160"/>
      <c r="J815" s="160"/>
      <c r="K815" s="160"/>
      <c r="L815" s="160"/>
      <c r="M815" s="160"/>
      <c r="N815" s="160"/>
      <c r="O815" s="160"/>
      <c r="P815" s="160"/>
      <c r="Q815" s="160"/>
      <c r="R815" s="160"/>
      <c r="S815" s="160"/>
      <c r="T815" s="160"/>
      <c r="U815" s="160"/>
      <c r="V815" s="160"/>
      <c r="W815" s="160"/>
      <c r="X815" s="160"/>
      <c r="Y815" s="151"/>
      <c r="Z815" s="151"/>
      <c r="AA815" s="151"/>
      <c r="AB815" s="151"/>
      <c r="AC815" s="151"/>
      <c r="AD815" s="151"/>
      <c r="AE815" s="151"/>
      <c r="AF815" s="151"/>
      <c r="AG815" s="151" t="s">
        <v>190</v>
      </c>
      <c r="AH815" s="151"/>
      <c r="AI815" s="151"/>
      <c r="AJ815" s="151"/>
      <c r="AK815" s="151"/>
      <c r="AL815" s="151"/>
      <c r="AM815" s="151"/>
      <c r="AN815" s="151"/>
      <c r="AO815" s="151"/>
      <c r="AP815" s="151"/>
      <c r="AQ815" s="151"/>
      <c r="AR815" s="151"/>
      <c r="AS815" s="151"/>
      <c r="AT815" s="151"/>
      <c r="AU815" s="151"/>
      <c r="AV815" s="151"/>
      <c r="AW815" s="151"/>
      <c r="AX815" s="151"/>
      <c r="AY815" s="151"/>
      <c r="AZ815" s="151"/>
      <c r="BA815" s="184" t="str">
        <f>C815</f>
        <v>4.NP - 3. patro, popis prvku a návrh na jeho opravu nebo restaurování viz D1.1.9  Tabulky truhlářských prvků</v>
      </c>
      <c r="BB815" s="151"/>
      <c r="BC815" s="151"/>
      <c r="BD815" s="151"/>
      <c r="BE815" s="151"/>
      <c r="BF815" s="151"/>
      <c r="BG815" s="151"/>
      <c r="BH815" s="151"/>
    </row>
    <row r="816" spans="1:60" outlineLevel="1" x14ac:dyDescent="0.25">
      <c r="A816" s="158"/>
      <c r="B816" s="159"/>
      <c r="C816" s="192" t="s">
        <v>204</v>
      </c>
      <c r="D816" s="161"/>
      <c r="E816" s="162"/>
      <c r="F816" s="163"/>
      <c r="G816" s="163"/>
      <c r="H816" s="160"/>
      <c r="I816" s="160"/>
      <c r="J816" s="160"/>
      <c r="K816" s="160"/>
      <c r="L816" s="160"/>
      <c r="M816" s="160"/>
      <c r="N816" s="160"/>
      <c r="O816" s="160"/>
      <c r="P816" s="160"/>
      <c r="Q816" s="160"/>
      <c r="R816" s="160"/>
      <c r="S816" s="160"/>
      <c r="T816" s="160"/>
      <c r="U816" s="160"/>
      <c r="V816" s="160"/>
      <c r="W816" s="160"/>
      <c r="X816" s="160"/>
      <c r="Y816" s="151"/>
      <c r="Z816" s="151"/>
      <c r="AA816" s="151"/>
      <c r="AB816" s="151"/>
      <c r="AC816" s="151"/>
      <c r="AD816" s="151"/>
      <c r="AE816" s="151"/>
      <c r="AF816" s="151"/>
      <c r="AG816" s="151" t="s">
        <v>190</v>
      </c>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row>
    <row r="817" spans="1:60" outlineLevel="1" x14ac:dyDescent="0.25">
      <c r="A817" s="158"/>
      <c r="B817" s="159"/>
      <c r="C817" s="271" t="s">
        <v>1761</v>
      </c>
      <c r="D817" s="272"/>
      <c r="E817" s="272"/>
      <c r="F817" s="272"/>
      <c r="G817" s="272"/>
      <c r="H817" s="160"/>
      <c r="I817" s="160"/>
      <c r="J817" s="160"/>
      <c r="K817" s="160"/>
      <c r="L817" s="160"/>
      <c r="M817" s="160"/>
      <c r="N817" s="160"/>
      <c r="O817" s="160"/>
      <c r="P817" s="160"/>
      <c r="Q817" s="160"/>
      <c r="R817" s="160"/>
      <c r="S817" s="160"/>
      <c r="T817" s="160"/>
      <c r="U817" s="160"/>
      <c r="V817" s="160"/>
      <c r="W817" s="160"/>
      <c r="X817" s="160"/>
      <c r="Y817" s="151"/>
      <c r="Z817" s="151"/>
      <c r="AA817" s="151"/>
      <c r="AB817" s="151"/>
      <c r="AC817" s="151"/>
      <c r="AD817" s="151"/>
      <c r="AE817" s="151"/>
      <c r="AF817" s="151"/>
      <c r="AG817" s="151" t="s">
        <v>190</v>
      </c>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row>
    <row r="818" spans="1:60" outlineLevel="1" x14ac:dyDescent="0.25">
      <c r="A818" s="158"/>
      <c r="B818" s="159"/>
      <c r="C818" s="271" t="s">
        <v>1762</v>
      </c>
      <c r="D818" s="272"/>
      <c r="E818" s="272"/>
      <c r="F818" s="272"/>
      <c r="G818" s="272"/>
      <c r="H818" s="160"/>
      <c r="I818" s="160"/>
      <c r="J818" s="160"/>
      <c r="K818" s="160"/>
      <c r="L818" s="160"/>
      <c r="M818" s="160"/>
      <c r="N818" s="160"/>
      <c r="O818" s="160"/>
      <c r="P818" s="160"/>
      <c r="Q818" s="160"/>
      <c r="R818" s="160"/>
      <c r="S818" s="160"/>
      <c r="T818" s="160"/>
      <c r="U818" s="160"/>
      <c r="V818" s="160"/>
      <c r="W818" s="160"/>
      <c r="X818" s="160"/>
      <c r="Y818" s="151"/>
      <c r="Z818" s="151"/>
      <c r="AA818" s="151"/>
      <c r="AB818" s="151"/>
      <c r="AC818" s="151"/>
      <c r="AD818" s="151"/>
      <c r="AE818" s="151"/>
      <c r="AF818" s="151"/>
      <c r="AG818" s="151" t="s">
        <v>190</v>
      </c>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row>
    <row r="819" spans="1:60" outlineLevel="1" x14ac:dyDescent="0.25">
      <c r="A819" s="158"/>
      <c r="B819" s="159"/>
      <c r="C819" s="271" t="s">
        <v>1763</v>
      </c>
      <c r="D819" s="272"/>
      <c r="E819" s="272"/>
      <c r="F819" s="272"/>
      <c r="G819" s="272"/>
      <c r="H819" s="160"/>
      <c r="I819" s="160"/>
      <c r="J819" s="160"/>
      <c r="K819" s="160"/>
      <c r="L819" s="160"/>
      <c r="M819" s="160"/>
      <c r="N819" s="160"/>
      <c r="O819" s="160"/>
      <c r="P819" s="160"/>
      <c r="Q819" s="160"/>
      <c r="R819" s="160"/>
      <c r="S819" s="160"/>
      <c r="T819" s="160"/>
      <c r="U819" s="160"/>
      <c r="V819" s="160"/>
      <c r="W819" s="160"/>
      <c r="X819" s="160"/>
      <c r="Y819" s="151"/>
      <c r="Z819" s="151"/>
      <c r="AA819" s="151"/>
      <c r="AB819" s="151"/>
      <c r="AC819" s="151"/>
      <c r="AD819" s="151"/>
      <c r="AE819" s="151"/>
      <c r="AF819" s="151"/>
      <c r="AG819" s="151" t="s">
        <v>190</v>
      </c>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row>
    <row r="820" spans="1:60" outlineLevel="1" x14ac:dyDescent="0.25">
      <c r="A820" s="158"/>
      <c r="B820" s="159"/>
      <c r="C820" s="271" t="s">
        <v>973</v>
      </c>
      <c r="D820" s="272"/>
      <c r="E820" s="272"/>
      <c r="F820" s="272"/>
      <c r="G820" s="272"/>
      <c r="H820" s="160"/>
      <c r="I820" s="160"/>
      <c r="J820" s="160"/>
      <c r="K820" s="160"/>
      <c r="L820" s="160"/>
      <c r="M820" s="160"/>
      <c r="N820" s="160"/>
      <c r="O820" s="160"/>
      <c r="P820" s="160"/>
      <c r="Q820" s="160"/>
      <c r="R820" s="160"/>
      <c r="S820" s="160"/>
      <c r="T820" s="160"/>
      <c r="U820" s="160"/>
      <c r="V820" s="160"/>
      <c r="W820" s="160"/>
      <c r="X820" s="160"/>
      <c r="Y820" s="151"/>
      <c r="Z820" s="151"/>
      <c r="AA820" s="151"/>
      <c r="AB820" s="151"/>
      <c r="AC820" s="151"/>
      <c r="AD820" s="151"/>
      <c r="AE820" s="151"/>
      <c r="AF820" s="151"/>
      <c r="AG820" s="151" t="s">
        <v>190</v>
      </c>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row>
    <row r="821" spans="1:60" outlineLevel="1" x14ac:dyDescent="0.25">
      <c r="A821" s="158"/>
      <c r="B821" s="159"/>
      <c r="C821" s="271" t="s">
        <v>771</v>
      </c>
      <c r="D821" s="272"/>
      <c r="E821" s="272"/>
      <c r="F821" s="272"/>
      <c r="G821" s="272"/>
      <c r="H821" s="160"/>
      <c r="I821" s="160"/>
      <c r="J821" s="160"/>
      <c r="K821" s="160"/>
      <c r="L821" s="160"/>
      <c r="M821" s="160"/>
      <c r="N821" s="160"/>
      <c r="O821" s="160"/>
      <c r="P821" s="160"/>
      <c r="Q821" s="160"/>
      <c r="R821" s="160"/>
      <c r="S821" s="160"/>
      <c r="T821" s="160"/>
      <c r="U821" s="160"/>
      <c r="V821" s="160"/>
      <c r="W821" s="160"/>
      <c r="X821" s="160"/>
      <c r="Y821" s="151"/>
      <c r="Z821" s="151"/>
      <c r="AA821" s="151"/>
      <c r="AB821" s="151"/>
      <c r="AC821" s="151"/>
      <c r="AD821" s="151"/>
      <c r="AE821" s="151"/>
      <c r="AF821" s="151"/>
      <c r="AG821" s="151" t="s">
        <v>190</v>
      </c>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row>
    <row r="822" spans="1:60" outlineLevel="1" x14ac:dyDescent="0.25">
      <c r="A822" s="158"/>
      <c r="B822" s="159"/>
      <c r="C822" s="192" t="s">
        <v>204</v>
      </c>
      <c r="D822" s="161"/>
      <c r="E822" s="162"/>
      <c r="F822" s="163"/>
      <c r="G822" s="163"/>
      <c r="H822" s="160"/>
      <c r="I822" s="160"/>
      <c r="J822" s="160"/>
      <c r="K822" s="160"/>
      <c r="L822" s="160"/>
      <c r="M822" s="160"/>
      <c r="N822" s="160"/>
      <c r="O822" s="160"/>
      <c r="P822" s="160"/>
      <c r="Q822" s="160"/>
      <c r="R822" s="160"/>
      <c r="S822" s="160"/>
      <c r="T822" s="160"/>
      <c r="U822" s="160"/>
      <c r="V822" s="160"/>
      <c r="W822" s="160"/>
      <c r="X822" s="160"/>
      <c r="Y822" s="151"/>
      <c r="Z822" s="151"/>
      <c r="AA822" s="151"/>
      <c r="AB822" s="151"/>
      <c r="AC822" s="151"/>
      <c r="AD822" s="151"/>
      <c r="AE822" s="151"/>
      <c r="AF822" s="151"/>
      <c r="AG822" s="151" t="s">
        <v>190</v>
      </c>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row>
    <row r="823" spans="1:60" outlineLevel="1" x14ac:dyDescent="0.25">
      <c r="A823" s="158"/>
      <c r="B823" s="159"/>
      <c r="C823" s="271" t="s">
        <v>802</v>
      </c>
      <c r="D823" s="272"/>
      <c r="E823" s="272"/>
      <c r="F823" s="272"/>
      <c r="G823" s="272"/>
      <c r="H823" s="160"/>
      <c r="I823" s="160"/>
      <c r="J823" s="160"/>
      <c r="K823" s="160"/>
      <c r="L823" s="160"/>
      <c r="M823" s="160"/>
      <c r="N823" s="160"/>
      <c r="O823" s="160"/>
      <c r="P823" s="160"/>
      <c r="Q823" s="160"/>
      <c r="R823" s="160"/>
      <c r="S823" s="160"/>
      <c r="T823" s="160"/>
      <c r="U823" s="160"/>
      <c r="V823" s="160"/>
      <c r="W823" s="160"/>
      <c r="X823" s="160"/>
      <c r="Y823" s="151"/>
      <c r="Z823" s="151"/>
      <c r="AA823" s="151"/>
      <c r="AB823" s="151"/>
      <c r="AC823" s="151"/>
      <c r="AD823" s="151"/>
      <c r="AE823" s="151"/>
      <c r="AF823" s="151"/>
      <c r="AG823" s="151" t="s">
        <v>190</v>
      </c>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row>
    <row r="824" spans="1:60" ht="31.2" outlineLevel="1" x14ac:dyDescent="0.25">
      <c r="A824" s="158"/>
      <c r="B824" s="159"/>
      <c r="C824" s="271" t="s">
        <v>1764</v>
      </c>
      <c r="D824" s="272"/>
      <c r="E824" s="272"/>
      <c r="F824" s="272"/>
      <c r="G824" s="272"/>
      <c r="H824" s="160"/>
      <c r="I824" s="160"/>
      <c r="J824" s="160"/>
      <c r="K824" s="160"/>
      <c r="L824" s="160"/>
      <c r="M824" s="160"/>
      <c r="N824" s="160"/>
      <c r="O824" s="160"/>
      <c r="P824" s="160"/>
      <c r="Q824" s="160"/>
      <c r="R824" s="160"/>
      <c r="S824" s="160"/>
      <c r="T824" s="160"/>
      <c r="U824" s="160"/>
      <c r="V824" s="160"/>
      <c r="W824" s="160"/>
      <c r="X824" s="160"/>
      <c r="Y824" s="151"/>
      <c r="Z824" s="151"/>
      <c r="AA824" s="151"/>
      <c r="AB824" s="151"/>
      <c r="AC824" s="151"/>
      <c r="AD824" s="151"/>
      <c r="AE824" s="151"/>
      <c r="AF824" s="151"/>
      <c r="AG824" s="151" t="s">
        <v>190</v>
      </c>
      <c r="AH824" s="151"/>
      <c r="AI824" s="151"/>
      <c r="AJ824" s="151"/>
      <c r="AK824" s="151"/>
      <c r="AL824" s="151"/>
      <c r="AM824" s="151"/>
      <c r="AN824" s="151"/>
      <c r="AO824" s="151"/>
      <c r="AP824" s="151"/>
      <c r="AQ824" s="151"/>
      <c r="AR824" s="151"/>
      <c r="AS824" s="151"/>
      <c r="AT824" s="151"/>
      <c r="AU824" s="151"/>
      <c r="AV824" s="151"/>
      <c r="AW824" s="151"/>
      <c r="AX824" s="151"/>
      <c r="AY824" s="151"/>
      <c r="AZ824" s="151"/>
      <c r="BA824" s="184" t="str">
        <f>C824</f>
        <v>Sdružené okno složeno ze tří rámů vsazených do kamenného ostění (členěného dvěma vertikálními kamennými sloupky). Okenní křídla jednoduchá dvoutabulková s jednou vodorovnou příčkou, dovnitř nasazovací. Okenní křídla jsou zajištěna pouze pomocí čtyř kovaných obrtlíků. V rámu ještě ukotveny dva původní kované trny (původních okenních závěsů). Povrchová úprava: černý krycí nátěr.</v>
      </c>
      <c r="BB824" s="151"/>
      <c r="BC824" s="151"/>
      <c r="BD824" s="151"/>
      <c r="BE824" s="151"/>
      <c r="BF824" s="151"/>
      <c r="BG824" s="151"/>
      <c r="BH824" s="151"/>
    </row>
    <row r="825" spans="1:60" outlineLevel="1" x14ac:dyDescent="0.25">
      <c r="A825" s="158"/>
      <c r="B825" s="159"/>
      <c r="C825" s="192" t="s">
        <v>204</v>
      </c>
      <c r="D825" s="161"/>
      <c r="E825" s="162"/>
      <c r="F825" s="163"/>
      <c r="G825" s="163"/>
      <c r="H825" s="160"/>
      <c r="I825" s="160"/>
      <c r="J825" s="160"/>
      <c r="K825" s="160"/>
      <c r="L825" s="160"/>
      <c r="M825" s="160"/>
      <c r="N825" s="160"/>
      <c r="O825" s="160"/>
      <c r="P825" s="160"/>
      <c r="Q825" s="160"/>
      <c r="R825" s="160"/>
      <c r="S825" s="160"/>
      <c r="T825" s="160"/>
      <c r="U825" s="160"/>
      <c r="V825" s="160"/>
      <c r="W825" s="160"/>
      <c r="X825" s="160"/>
      <c r="Y825" s="151"/>
      <c r="Z825" s="151"/>
      <c r="AA825" s="151"/>
      <c r="AB825" s="151"/>
      <c r="AC825" s="151"/>
      <c r="AD825" s="151"/>
      <c r="AE825" s="151"/>
      <c r="AF825" s="151"/>
      <c r="AG825" s="151" t="s">
        <v>190</v>
      </c>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row>
    <row r="826" spans="1:60" outlineLevel="1" x14ac:dyDescent="0.25">
      <c r="A826" s="158"/>
      <c r="B826" s="159"/>
      <c r="C826" s="271" t="s">
        <v>913</v>
      </c>
      <c r="D826" s="272"/>
      <c r="E826" s="272"/>
      <c r="F826" s="272"/>
      <c r="G826" s="272"/>
      <c r="H826" s="160"/>
      <c r="I826" s="160"/>
      <c r="J826" s="160"/>
      <c r="K826" s="160"/>
      <c r="L826" s="160"/>
      <c r="M826" s="160"/>
      <c r="N826" s="160"/>
      <c r="O826" s="160"/>
      <c r="P826" s="160"/>
      <c r="Q826" s="160"/>
      <c r="R826" s="160"/>
      <c r="S826" s="160"/>
      <c r="T826" s="160"/>
      <c r="U826" s="160"/>
      <c r="V826" s="160"/>
      <c r="W826" s="160"/>
      <c r="X826" s="160"/>
      <c r="Y826" s="151"/>
      <c r="Z826" s="151"/>
      <c r="AA826" s="151"/>
      <c r="AB826" s="151"/>
      <c r="AC826" s="151"/>
      <c r="AD826" s="151"/>
      <c r="AE826" s="151"/>
      <c r="AF826" s="151"/>
      <c r="AG826" s="151" t="s">
        <v>190</v>
      </c>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row>
    <row r="827" spans="1:60" outlineLevel="1" x14ac:dyDescent="0.25">
      <c r="A827" s="158"/>
      <c r="B827" s="159"/>
      <c r="C827" s="271" t="s">
        <v>952</v>
      </c>
      <c r="D827" s="272"/>
      <c r="E827" s="272"/>
      <c r="F827" s="272"/>
      <c r="G827" s="272"/>
      <c r="H827" s="160"/>
      <c r="I827" s="160"/>
      <c r="J827" s="160"/>
      <c r="K827" s="160"/>
      <c r="L827" s="160"/>
      <c r="M827" s="160"/>
      <c r="N827" s="160"/>
      <c r="O827" s="160"/>
      <c r="P827" s="160"/>
      <c r="Q827" s="160"/>
      <c r="R827" s="160"/>
      <c r="S827" s="160"/>
      <c r="T827" s="160"/>
      <c r="U827" s="160"/>
      <c r="V827" s="160"/>
      <c r="W827" s="160"/>
      <c r="X827" s="160"/>
      <c r="Y827" s="151"/>
      <c r="Z827" s="151"/>
      <c r="AA827" s="151"/>
      <c r="AB827" s="151"/>
      <c r="AC827" s="151"/>
      <c r="AD827" s="151"/>
      <c r="AE827" s="151"/>
      <c r="AF827" s="151"/>
      <c r="AG827" s="151" t="s">
        <v>190</v>
      </c>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row>
    <row r="828" spans="1:60" outlineLevel="1" x14ac:dyDescent="0.25">
      <c r="A828" s="158"/>
      <c r="B828" s="159"/>
      <c r="C828" s="192" t="s">
        <v>204</v>
      </c>
      <c r="D828" s="161"/>
      <c r="E828" s="162"/>
      <c r="F828" s="163"/>
      <c r="G828" s="163"/>
      <c r="H828" s="160"/>
      <c r="I828" s="160"/>
      <c r="J828" s="160"/>
      <c r="K828" s="160"/>
      <c r="L828" s="160"/>
      <c r="M828" s="160"/>
      <c r="N828" s="160"/>
      <c r="O828" s="160"/>
      <c r="P828" s="160"/>
      <c r="Q828" s="160"/>
      <c r="R828" s="160"/>
      <c r="S828" s="160"/>
      <c r="T828" s="160"/>
      <c r="U828" s="160"/>
      <c r="V828" s="160"/>
      <c r="W828" s="160"/>
      <c r="X828" s="160"/>
      <c r="Y828" s="151"/>
      <c r="Z828" s="151"/>
      <c r="AA828" s="151"/>
      <c r="AB828" s="151"/>
      <c r="AC828" s="151"/>
      <c r="AD828" s="151"/>
      <c r="AE828" s="151"/>
      <c r="AF828" s="151"/>
      <c r="AG828" s="151" t="s">
        <v>190</v>
      </c>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row>
    <row r="829" spans="1:60" outlineLevel="1" x14ac:dyDescent="0.25">
      <c r="A829" s="158"/>
      <c r="B829" s="159"/>
      <c r="C829" s="271" t="s">
        <v>317</v>
      </c>
      <c r="D829" s="272"/>
      <c r="E829" s="272"/>
      <c r="F829" s="272"/>
      <c r="G829" s="272"/>
      <c r="H829" s="160"/>
      <c r="I829" s="160"/>
      <c r="J829" s="160"/>
      <c r="K829" s="160"/>
      <c r="L829" s="160"/>
      <c r="M829" s="160"/>
      <c r="N829" s="160"/>
      <c r="O829" s="160"/>
      <c r="P829" s="160"/>
      <c r="Q829" s="160"/>
      <c r="R829" s="160"/>
      <c r="S829" s="160"/>
      <c r="T829" s="160"/>
      <c r="U829" s="160"/>
      <c r="V829" s="160"/>
      <c r="W829" s="160"/>
      <c r="X829" s="160"/>
      <c r="Y829" s="151"/>
      <c r="Z829" s="151"/>
      <c r="AA829" s="151"/>
      <c r="AB829" s="151"/>
      <c r="AC829" s="151"/>
      <c r="AD829" s="151"/>
      <c r="AE829" s="151"/>
      <c r="AF829" s="151"/>
      <c r="AG829" s="151" t="s">
        <v>190</v>
      </c>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row>
    <row r="830" spans="1:60" outlineLevel="1" x14ac:dyDescent="0.25">
      <c r="A830" s="158"/>
      <c r="B830" s="159"/>
      <c r="C830" s="271" t="s">
        <v>953</v>
      </c>
      <c r="D830" s="272"/>
      <c r="E830" s="272"/>
      <c r="F830" s="272"/>
      <c r="G830" s="272"/>
      <c r="H830" s="160"/>
      <c r="I830" s="160"/>
      <c r="J830" s="160"/>
      <c r="K830" s="160"/>
      <c r="L830" s="160"/>
      <c r="M830" s="160"/>
      <c r="N830" s="160"/>
      <c r="O830" s="160"/>
      <c r="P830" s="160"/>
      <c r="Q830" s="160"/>
      <c r="R830" s="160"/>
      <c r="S830" s="160"/>
      <c r="T830" s="160"/>
      <c r="U830" s="160"/>
      <c r="V830" s="160"/>
      <c r="W830" s="160"/>
      <c r="X830" s="160"/>
      <c r="Y830" s="151"/>
      <c r="Z830" s="151"/>
      <c r="AA830" s="151"/>
      <c r="AB830" s="151"/>
      <c r="AC830" s="151"/>
      <c r="AD830" s="151"/>
      <c r="AE830" s="151"/>
      <c r="AF830" s="151"/>
      <c r="AG830" s="151" t="s">
        <v>190</v>
      </c>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row>
    <row r="831" spans="1:60" outlineLevel="1" x14ac:dyDescent="0.25">
      <c r="A831" s="158"/>
      <c r="B831" s="159"/>
      <c r="C831" s="271" t="s">
        <v>717</v>
      </c>
      <c r="D831" s="272"/>
      <c r="E831" s="272"/>
      <c r="F831" s="272"/>
      <c r="G831" s="272"/>
      <c r="H831" s="160"/>
      <c r="I831" s="160"/>
      <c r="J831" s="160"/>
      <c r="K831" s="160"/>
      <c r="L831" s="160"/>
      <c r="M831" s="160"/>
      <c r="N831" s="160"/>
      <c r="O831" s="160"/>
      <c r="P831" s="160"/>
      <c r="Q831" s="160"/>
      <c r="R831" s="160"/>
      <c r="S831" s="160"/>
      <c r="T831" s="160"/>
      <c r="U831" s="160"/>
      <c r="V831" s="160"/>
      <c r="W831" s="160"/>
      <c r="X831" s="160"/>
      <c r="Y831" s="151"/>
      <c r="Z831" s="151"/>
      <c r="AA831" s="151"/>
      <c r="AB831" s="151"/>
      <c r="AC831" s="151"/>
      <c r="AD831" s="151"/>
      <c r="AE831" s="151"/>
      <c r="AF831" s="151"/>
      <c r="AG831" s="151" t="s">
        <v>190</v>
      </c>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row>
    <row r="832" spans="1:60" outlineLevel="1" x14ac:dyDescent="0.25">
      <c r="A832" s="177">
        <v>85</v>
      </c>
      <c r="B832" s="178" t="s">
        <v>1765</v>
      </c>
      <c r="C832" s="187" t="s">
        <v>1766</v>
      </c>
      <c r="D832" s="179" t="s">
        <v>255</v>
      </c>
      <c r="E832" s="180">
        <v>1</v>
      </c>
      <c r="F832" s="181">
        <v>113140</v>
      </c>
      <c r="G832" s="182">
        <f>ROUND(E832*F832,2)</f>
        <v>113140</v>
      </c>
      <c r="H832" s="181"/>
      <c r="I832" s="182">
        <f>ROUND(E832*H832,2)</f>
        <v>0</v>
      </c>
      <c r="J832" s="181"/>
      <c r="K832" s="182">
        <f>ROUND(E832*J832,2)</f>
        <v>0</v>
      </c>
      <c r="L832" s="182">
        <v>21</v>
      </c>
      <c r="M832" s="182">
        <f>G832*(1+L832/100)</f>
        <v>136899.4</v>
      </c>
      <c r="N832" s="182">
        <v>0.05</v>
      </c>
      <c r="O832" s="182">
        <f>ROUND(E832*N832,2)</f>
        <v>0.05</v>
      </c>
      <c r="P832" s="182">
        <v>0</v>
      </c>
      <c r="Q832" s="182">
        <f>ROUND(E832*P832,2)</f>
        <v>0</v>
      </c>
      <c r="R832" s="182"/>
      <c r="S832" s="182" t="s">
        <v>277</v>
      </c>
      <c r="T832" s="183" t="s">
        <v>186</v>
      </c>
      <c r="U832" s="160">
        <v>0</v>
      </c>
      <c r="V832" s="160">
        <f>ROUND(E832*U832,2)</f>
        <v>0</v>
      </c>
      <c r="W832" s="160"/>
      <c r="X832" s="160" t="s">
        <v>310</v>
      </c>
      <c r="Y832" s="151"/>
      <c r="Z832" s="151"/>
      <c r="AA832" s="151"/>
      <c r="AB832" s="151"/>
      <c r="AC832" s="151"/>
      <c r="AD832" s="151"/>
      <c r="AE832" s="151"/>
      <c r="AF832" s="151"/>
      <c r="AG832" s="151" t="s">
        <v>311</v>
      </c>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row>
    <row r="833" spans="1:60" outlineLevel="1" x14ac:dyDescent="0.25">
      <c r="A833" s="158"/>
      <c r="B833" s="159"/>
      <c r="C833" s="260" t="s">
        <v>1727</v>
      </c>
      <c r="D833" s="261"/>
      <c r="E833" s="261"/>
      <c r="F833" s="261"/>
      <c r="G833" s="261"/>
      <c r="H833" s="160"/>
      <c r="I833" s="160"/>
      <c r="J833" s="160"/>
      <c r="K833" s="160"/>
      <c r="L833" s="160"/>
      <c r="M833" s="160"/>
      <c r="N833" s="160"/>
      <c r="O833" s="160"/>
      <c r="P833" s="160"/>
      <c r="Q833" s="160"/>
      <c r="R833" s="160"/>
      <c r="S833" s="160"/>
      <c r="T833" s="160"/>
      <c r="U833" s="160"/>
      <c r="V833" s="160"/>
      <c r="W833" s="160"/>
      <c r="X833" s="160"/>
      <c r="Y833" s="151"/>
      <c r="Z833" s="151"/>
      <c r="AA833" s="151"/>
      <c r="AB833" s="151"/>
      <c r="AC833" s="151"/>
      <c r="AD833" s="151"/>
      <c r="AE833" s="151"/>
      <c r="AF833" s="151"/>
      <c r="AG833" s="151" t="s">
        <v>190</v>
      </c>
      <c r="AH833" s="151"/>
      <c r="AI833" s="151"/>
      <c r="AJ833" s="151"/>
      <c r="AK833" s="151"/>
      <c r="AL833" s="151"/>
      <c r="AM833" s="151"/>
      <c r="AN833" s="151"/>
      <c r="AO833" s="151"/>
      <c r="AP833" s="151"/>
      <c r="AQ833" s="151"/>
      <c r="AR833" s="151"/>
      <c r="AS833" s="151"/>
      <c r="AT833" s="151"/>
      <c r="AU833" s="151"/>
      <c r="AV833" s="151"/>
      <c r="AW833" s="151"/>
      <c r="AX833" s="151"/>
      <c r="AY833" s="151"/>
      <c r="AZ833" s="151"/>
      <c r="BA833" s="184" t="str">
        <f>C833</f>
        <v>4.NP - 3. patro, popis prvku a návrh na jeho opravu nebo restaurování viz D1.1.9  Tabulky truhlářských prvků</v>
      </c>
      <c r="BB833" s="151"/>
      <c r="BC833" s="151"/>
      <c r="BD833" s="151"/>
      <c r="BE833" s="151"/>
      <c r="BF833" s="151"/>
      <c r="BG833" s="151"/>
      <c r="BH833" s="151"/>
    </row>
    <row r="834" spans="1:60" outlineLevel="1" x14ac:dyDescent="0.25">
      <c r="A834" s="158"/>
      <c r="B834" s="159"/>
      <c r="C834" s="192" t="s">
        <v>204</v>
      </c>
      <c r="D834" s="161"/>
      <c r="E834" s="162"/>
      <c r="F834" s="163"/>
      <c r="G834" s="163"/>
      <c r="H834" s="160"/>
      <c r="I834" s="160"/>
      <c r="J834" s="160"/>
      <c r="K834" s="160"/>
      <c r="L834" s="160"/>
      <c r="M834" s="160"/>
      <c r="N834" s="160"/>
      <c r="O834" s="160"/>
      <c r="P834" s="160"/>
      <c r="Q834" s="160"/>
      <c r="R834" s="160"/>
      <c r="S834" s="160"/>
      <c r="T834" s="160"/>
      <c r="U834" s="160"/>
      <c r="V834" s="160"/>
      <c r="W834" s="160"/>
      <c r="X834" s="160"/>
      <c r="Y834" s="151"/>
      <c r="Z834" s="151"/>
      <c r="AA834" s="151"/>
      <c r="AB834" s="151"/>
      <c r="AC834" s="151"/>
      <c r="AD834" s="151"/>
      <c r="AE834" s="151"/>
      <c r="AF834" s="151"/>
      <c r="AG834" s="151" t="s">
        <v>190</v>
      </c>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row>
    <row r="835" spans="1:60" outlineLevel="1" x14ac:dyDescent="0.25">
      <c r="A835" s="158"/>
      <c r="B835" s="159"/>
      <c r="C835" s="271" t="s">
        <v>1766</v>
      </c>
      <c r="D835" s="272"/>
      <c r="E835" s="272"/>
      <c r="F835" s="272"/>
      <c r="G835" s="272"/>
      <c r="H835" s="160"/>
      <c r="I835" s="160"/>
      <c r="J835" s="160"/>
      <c r="K835" s="160"/>
      <c r="L835" s="160"/>
      <c r="M835" s="160"/>
      <c r="N835" s="160"/>
      <c r="O835" s="160"/>
      <c r="P835" s="160"/>
      <c r="Q835" s="160"/>
      <c r="R835" s="160"/>
      <c r="S835" s="160"/>
      <c r="T835" s="160"/>
      <c r="U835" s="160"/>
      <c r="V835" s="160"/>
      <c r="W835" s="160"/>
      <c r="X835" s="160"/>
      <c r="Y835" s="151"/>
      <c r="Z835" s="151"/>
      <c r="AA835" s="151"/>
      <c r="AB835" s="151"/>
      <c r="AC835" s="151"/>
      <c r="AD835" s="151"/>
      <c r="AE835" s="151"/>
      <c r="AF835" s="151"/>
      <c r="AG835" s="151" t="s">
        <v>190</v>
      </c>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row>
    <row r="836" spans="1:60" outlineLevel="1" x14ac:dyDescent="0.25">
      <c r="A836" s="158"/>
      <c r="B836" s="159"/>
      <c r="C836" s="271" t="s">
        <v>1767</v>
      </c>
      <c r="D836" s="272"/>
      <c r="E836" s="272"/>
      <c r="F836" s="272"/>
      <c r="G836" s="272"/>
      <c r="H836" s="160"/>
      <c r="I836" s="160"/>
      <c r="J836" s="160"/>
      <c r="K836" s="160"/>
      <c r="L836" s="160"/>
      <c r="M836" s="160"/>
      <c r="N836" s="160"/>
      <c r="O836" s="160"/>
      <c r="P836" s="160"/>
      <c r="Q836" s="160"/>
      <c r="R836" s="160"/>
      <c r="S836" s="160"/>
      <c r="T836" s="160"/>
      <c r="U836" s="160"/>
      <c r="V836" s="160"/>
      <c r="W836" s="160"/>
      <c r="X836" s="160"/>
      <c r="Y836" s="151"/>
      <c r="Z836" s="151"/>
      <c r="AA836" s="151"/>
      <c r="AB836" s="151"/>
      <c r="AC836" s="151"/>
      <c r="AD836" s="151"/>
      <c r="AE836" s="151"/>
      <c r="AF836" s="151"/>
      <c r="AG836" s="151" t="s">
        <v>190</v>
      </c>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row>
    <row r="837" spans="1:60" outlineLevel="1" x14ac:dyDescent="0.25">
      <c r="A837" s="158"/>
      <c r="B837" s="159"/>
      <c r="C837" s="271" t="s">
        <v>1768</v>
      </c>
      <c r="D837" s="272"/>
      <c r="E837" s="272"/>
      <c r="F837" s="272"/>
      <c r="G837" s="272"/>
      <c r="H837" s="160"/>
      <c r="I837" s="160"/>
      <c r="J837" s="160"/>
      <c r="K837" s="160"/>
      <c r="L837" s="160"/>
      <c r="M837" s="160"/>
      <c r="N837" s="160"/>
      <c r="O837" s="160"/>
      <c r="P837" s="160"/>
      <c r="Q837" s="160"/>
      <c r="R837" s="160"/>
      <c r="S837" s="160"/>
      <c r="T837" s="160"/>
      <c r="U837" s="160"/>
      <c r="V837" s="160"/>
      <c r="W837" s="160"/>
      <c r="X837" s="160"/>
      <c r="Y837" s="151"/>
      <c r="Z837" s="151"/>
      <c r="AA837" s="151"/>
      <c r="AB837" s="151"/>
      <c r="AC837" s="151"/>
      <c r="AD837" s="151"/>
      <c r="AE837" s="151"/>
      <c r="AF837" s="151"/>
      <c r="AG837" s="151" t="s">
        <v>190</v>
      </c>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row>
    <row r="838" spans="1:60" outlineLevel="1" x14ac:dyDescent="0.25">
      <c r="A838" s="158"/>
      <c r="B838" s="159"/>
      <c r="C838" s="271" t="s">
        <v>1769</v>
      </c>
      <c r="D838" s="272"/>
      <c r="E838" s="272"/>
      <c r="F838" s="272"/>
      <c r="G838" s="272"/>
      <c r="H838" s="160"/>
      <c r="I838" s="160"/>
      <c r="J838" s="160"/>
      <c r="K838" s="160"/>
      <c r="L838" s="160"/>
      <c r="M838" s="160"/>
      <c r="N838" s="160"/>
      <c r="O838" s="160"/>
      <c r="P838" s="160"/>
      <c r="Q838" s="160"/>
      <c r="R838" s="160"/>
      <c r="S838" s="160"/>
      <c r="T838" s="160"/>
      <c r="U838" s="160"/>
      <c r="V838" s="160"/>
      <c r="W838" s="160"/>
      <c r="X838" s="160"/>
      <c r="Y838" s="151"/>
      <c r="Z838" s="151"/>
      <c r="AA838" s="151"/>
      <c r="AB838" s="151"/>
      <c r="AC838" s="151"/>
      <c r="AD838" s="151"/>
      <c r="AE838" s="151"/>
      <c r="AF838" s="151"/>
      <c r="AG838" s="151" t="s">
        <v>190</v>
      </c>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row>
    <row r="839" spans="1:60" outlineLevel="1" x14ac:dyDescent="0.25">
      <c r="A839" s="158"/>
      <c r="B839" s="159"/>
      <c r="C839" s="271" t="s">
        <v>1770</v>
      </c>
      <c r="D839" s="272"/>
      <c r="E839" s="272"/>
      <c r="F839" s="272"/>
      <c r="G839" s="272"/>
      <c r="H839" s="160"/>
      <c r="I839" s="160"/>
      <c r="J839" s="160"/>
      <c r="K839" s="160"/>
      <c r="L839" s="160"/>
      <c r="M839" s="160"/>
      <c r="N839" s="160"/>
      <c r="O839" s="160"/>
      <c r="P839" s="160"/>
      <c r="Q839" s="160"/>
      <c r="R839" s="160"/>
      <c r="S839" s="160"/>
      <c r="T839" s="160"/>
      <c r="U839" s="160"/>
      <c r="V839" s="160"/>
      <c r="W839" s="160"/>
      <c r="X839" s="160"/>
      <c r="Y839" s="151"/>
      <c r="Z839" s="151"/>
      <c r="AA839" s="151"/>
      <c r="AB839" s="151"/>
      <c r="AC839" s="151"/>
      <c r="AD839" s="151"/>
      <c r="AE839" s="151"/>
      <c r="AF839" s="151"/>
      <c r="AG839" s="151" t="s">
        <v>190</v>
      </c>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row>
    <row r="840" spans="1:60" outlineLevel="1" x14ac:dyDescent="0.25">
      <c r="A840" s="158"/>
      <c r="B840" s="159"/>
      <c r="C840" s="271" t="s">
        <v>1771</v>
      </c>
      <c r="D840" s="272"/>
      <c r="E840" s="272"/>
      <c r="F840" s="272"/>
      <c r="G840" s="272"/>
      <c r="H840" s="160"/>
      <c r="I840" s="160"/>
      <c r="J840" s="160"/>
      <c r="K840" s="160"/>
      <c r="L840" s="160"/>
      <c r="M840" s="160"/>
      <c r="N840" s="160"/>
      <c r="O840" s="160"/>
      <c r="P840" s="160"/>
      <c r="Q840" s="160"/>
      <c r="R840" s="160"/>
      <c r="S840" s="160"/>
      <c r="T840" s="160"/>
      <c r="U840" s="160"/>
      <c r="V840" s="160"/>
      <c r="W840" s="160"/>
      <c r="X840" s="160"/>
      <c r="Y840" s="151"/>
      <c r="Z840" s="151"/>
      <c r="AA840" s="151"/>
      <c r="AB840" s="151"/>
      <c r="AC840" s="151"/>
      <c r="AD840" s="151"/>
      <c r="AE840" s="151"/>
      <c r="AF840" s="151"/>
      <c r="AG840" s="151" t="s">
        <v>190</v>
      </c>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row>
    <row r="841" spans="1:60" outlineLevel="1" x14ac:dyDescent="0.25">
      <c r="A841" s="158"/>
      <c r="B841" s="159"/>
      <c r="C841" s="271" t="s">
        <v>918</v>
      </c>
      <c r="D841" s="272"/>
      <c r="E841" s="272"/>
      <c r="F841" s="272"/>
      <c r="G841" s="272"/>
      <c r="H841" s="160"/>
      <c r="I841" s="160"/>
      <c r="J841" s="160"/>
      <c r="K841" s="160"/>
      <c r="L841" s="160"/>
      <c r="M841" s="160"/>
      <c r="N841" s="160"/>
      <c r="O841" s="160"/>
      <c r="P841" s="160"/>
      <c r="Q841" s="160"/>
      <c r="R841" s="160"/>
      <c r="S841" s="160"/>
      <c r="T841" s="160"/>
      <c r="U841" s="160"/>
      <c r="V841" s="160"/>
      <c r="W841" s="160"/>
      <c r="X841" s="160"/>
      <c r="Y841" s="151"/>
      <c r="Z841" s="151"/>
      <c r="AA841" s="151"/>
      <c r="AB841" s="151"/>
      <c r="AC841" s="151"/>
      <c r="AD841" s="151"/>
      <c r="AE841" s="151"/>
      <c r="AF841" s="151"/>
      <c r="AG841" s="151" t="s">
        <v>190</v>
      </c>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row>
    <row r="842" spans="1:60" outlineLevel="1" x14ac:dyDescent="0.25">
      <c r="A842" s="158"/>
      <c r="B842" s="159"/>
      <c r="C842" s="271" t="s">
        <v>911</v>
      </c>
      <c r="D842" s="272"/>
      <c r="E842" s="272"/>
      <c r="F842" s="272"/>
      <c r="G842" s="272"/>
      <c r="H842" s="160"/>
      <c r="I842" s="160"/>
      <c r="J842" s="160"/>
      <c r="K842" s="160"/>
      <c r="L842" s="160"/>
      <c r="M842" s="160"/>
      <c r="N842" s="160"/>
      <c r="O842" s="160"/>
      <c r="P842" s="160"/>
      <c r="Q842" s="160"/>
      <c r="R842" s="160"/>
      <c r="S842" s="160"/>
      <c r="T842" s="160"/>
      <c r="U842" s="160"/>
      <c r="V842" s="160"/>
      <c r="W842" s="160"/>
      <c r="X842" s="160"/>
      <c r="Y842" s="151"/>
      <c r="Z842" s="151"/>
      <c r="AA842" s="151"/>
      <c r="AB842" s="151"/>
      <c r="AC842" s="151"/>
      <c r="AD842" s="151"/>
      <c r="AE842" s="151"/>
      <c r="AF842" s="151"/>
      <c r="AG842" s="151" t="s">
        <v>190</v>
      </c>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row>
    <row r="843" spans="1:60" outlineLevel="1" x14ac:dyDescent="0.25">
      <c r="A843" s="158"/>
      <c r="B843" s="159"/>
      <c r="C843" s="192" t="s">
        <v>204</v>
      </c>
      <c r="D843" s="161"/>
      <c r="E843" s="162"/>
      <c r="F843" s="163"/>
      <c r="G843" s="163"/>
      <c r="H843" s="160"/>
      <c r="I843" s="160"/>
      <c r="J843" s="160"/>
      <c r="K843" s="160"/>
      <c r="L843" s="160"/>
      <c r="M843" s="160"/>
      <c r="N843" s="160"/>
      <c r="O843" s="160"/>
      <c r="P843" s="160"/>
      <c r="Q843" s="160"/>
      <c r="R843" s="160"/>
      <c r="S843" s="160"/>
      <c r="T843" s="160"/>
      <c r="U843" s="160"/>
      <c r="V843" s="160"/>
      <c r="W843" s="160"/>
      <c r="X843" s="160"/>
      <c r="Y843" s="151"/>
      <c r="Z843" s="151"/>
      <c r="AA843" s="151"/>
      <c r="AB843" s="151"/>
      <c r="AC843" s="151"/>
      <c r="AD843" s="151"/>
      <c r="AE843" s="151"/>
      <c r="AF843" s="151"/>
      <c r="AG843" s="151" t="s">
        <v>190</v>
      </c>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row>
    <row r="844" spans="1:60" outlineLevel="1" x14ac:dyDescent="0.25">
      <c r="A844" s="158"/>
      <c r="B844" s="159"/>
      <c r="C844" s="271" t="s">
        <v>802</v>
      </c>
      <c r="D844" s="272"/>
      <c r="E844" s="272"/>
      <c r="F844" s="272"/>
      <c r="G844" s="272"/>
      <c r="H844" s="160"/>
      <c r="I844" s="160"/>
      <c r="J844" s="160"/>
      <c r="K844" s="160"/>
      <c r="L844" s="160"/>
      <c r="M844" s="160"/>
      <c r="N844" s="160"/>
      <c r="O844" s="160"/>
      <c r="P844" s="160"/>
      <c r="Q844" s="160"/>
      <c r="R844" s="160"/>
      <c r="S844" s="160"/>
      <c r="T844" s="160"/>
      <c r="U844" s="160"/>
      <c r="V844" s="160"/>
      <c r="W844" s="160"/>
      <c r="X844" s="160"/>
      <c r="Y844" s="151"/>
      <c r="Z844" s="151"/>
      <c r="AA844" s="151"/>
      <c r="AB844" s="151"/>
      <c r="AC844" s="151"/>
      <c r="AD844" s="151"/>
      <c r="AE844" s="151"/>
      <c r="AF844" s="151"/>
      <c r="AG844" s="151" t="s">
        <v>190</v>
      </c>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row>
    <row r="845" spans="1:60" ht="21" outlineLevel="1" x14ac:dyDescent="0.25">
      <c r="A845" s="158"/>
      <c r="B845" s="159"/>
      <c r="C845" s="271" t="s">
        <v>1772</v>
      </c>
      <c r="D845" s="272"/>
      <c r="E845" s="272"/>
      <c r="F845" s="272"/>
      <c r="G845" s="272"/>
      <c r="H845" s="160"/>
      <c r="I845" s="160"/>
      <c r="J845" s="160"/>
      <c r="K845" s="160"/>
      <c r="L845" s="160"/>
      <c r="M845" s="160"/>
      <c r="N845" s="160"/>
      <c r="O845" s="160"/>
      <c r="P845" s="160"/>
      <c r="Q845" s="160"/>
      <c r="R845" s="160"/>
      <c r="S845" s="160"/>
      <c r="T845" s="160"/>
      <c r="U845" s="160"/>
      <c r="V845" s="160"/>
      <c r="W845" s="160"/>
      <c r="X845" s="160"/>
      <c r="Y845" s="151"/>
      <c r="Z845" s="151"/>
      <c r="AA845" s="151"/>
      <c r="AB845" s="151"/>
      <c r="AC845" s="151"/>
      <c r="AD845" s="151"/>
      <c r="AE845" s="151"/>
      <c r="AF845" s="151"/>
      <c r="AG845" s="151" t="s">
        <v>190</v>
      </c>
      <c r="AH845" s="151"/>
      <c r="AI845" s="151"/>
      <c r="AJ845" s="151"/>
      <c r="AK845" s="151"/>
      <c r="AL845" s="151"/>
      <c r="AM845" s="151"/>
      <c r="AN845" s="151"/>
      <c r="AO845" s="151"/>
      <c r="AP845" s="151"/>
      <c r="AQ845" s="151"/>
      <c r="AR845" s="151"/>
      <c r="AS845" s="151"/>
      <c r="AT845" s="151"/>
      <c r="AU845" s="151"/>
      <c r="AV845" s="151"/>
      <c r="AW845" s="151"/>
      <c r="AX845" s="151"/>
      <c r="AY845" s="151"/>
      <c r="AZ845" s="151"/>
      <c r="BA845" s="184" t="str">
        <f>C845</f>
        <v>Otevřené, schodnicové zalomené schodiště s prkennými stupni a mezipodestou, hranaté sloupky s jednoduchým madlem. Podesta a horní rameno novodobé - budou nahrazeny formou místní analogie SHaZ Bečov. Dřevo bez povrchové úpravy.</v>
      </c>
      <c r="BB845" s="151"/>
      <c r="BC845" s="151"/>
      <c r="BD845" s="151"/>
      <c r="BE845" s="151"/>
      <c r="BF845" s="151"/>
      <c r="BG845" s="151"/>
      <c r="BH845" s="151"/>
    </row>
    <row r="846" spans="1:60" outlineLevel="1" x14ac:dyDescent="0.25">
      <c r="A846" s="158"/>
      <c r="B846" s="159"/>
      <c r="C846" s="192" t="s">
        <v>204</v>
      </c>
      <c r="D846" s="161"/>
      <c r="E846" s="162"/>
      <c r="F846" s="163"/>
      <c r="G846" s="163"/>
      <c r="H846" s="160"/>
      <c r="I846" s="160"/>
      <c r="J846" s="160"/>
      <c r="K846" s="160"/>
      <c r="L846" s="160"/>
      <c r="M846" s="160"/>
      <c r="N846" s="160"/>
      <c r="O846" s="160"/>
      <c r="P846" s="160"/>
      <c r="Q846" s="160"/>
      <c r="R846" s="160"/>
      <c r="S846" s="160"/>
      <c r="T846" s="160"/>
      <c r="U846" s="160"/>
      <c r="V846" s="160"/>
      <c r="W846" s="160"/>
      <c r="X846" s="160"/>
      <c r="Y846" s="151"/>
      <c r="Z846" s="151"/>
      <c r="AA846" s="151"/>
      <c r="AB846" s="151"/>
      <c r="AC846" s="151"/>
      <c r="AD846" s="151"/>
      <c r="AE846" s="151"/>
      <c r="AF846" s="151"/>
      <c r="AG846" s="151" t="s">
        <v>190</v>
      </c>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row>
    <row r="847" spans="1:60" outlineLevel="1" x14ac:dyDescent="0.25">
      <c r="A847" s="158"/>
      <c r="B847" s="159"/>
      <c r="C847" s="271" t="s">
        <v>913</v>
      </c>
      <c r="D847" s="272"/>
      <c r="E847" s="272"/>
      <c r="F847" s="272"/>
      <c r="G847" s="272"/>
      <c r="H847" s="160"/>
      <c r="I847" s="160"/>
      <c r="J847" s="160"/>
      <c r="K847" s="160"/>
      <c r="L847" s="160"/>
      <c r="M847" s="160"/>
      <c r="N847" s="160"/>
      <c r="O847" s="160"/>
      <c r="P847" s="160"/>
      <c r="Q847" s="160"/>
      <c r="R847" s="160"/>
      <c r="S847" s="160"/>
      <c r="T847" s="160"/>
      <c r="U847" s="160"/>
      <c r="V847" s="160"/>
      <c r="W847" s="160"/>
      <c r="X847" s="160"/>
      <c r="Y847" s="151"/>
      <c r="Z847" s="151"/>
      <c r="AA847" s="151"/>
      <c r="AB847" s="151"/>
      <c r="AC847" s="151"/>
      <c r="AD847" s="151"/>
      <c r="AE847" s="151"/>
      <c r="AF847" s="151"/>
      <c r="AG847" s="151" t="s">
        <v>190</v>
      </c>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row>
    <row r="848" spans="1:60" outlineLevel="1" x14ac:dyDescent="0.25">
      <c r="A848" s="158"/>
      <c r="B848" s="159"/>
      <c r="C848" s="271" t="s">
        <v>1278</v>
      </c>
      <c r="D848" s="272"/>
      <c r="E848" s="272"/>
      <c r="F848" s="272"/>
      <c r="G848" s="272"/>
      <c r="H848" s="160"/>
      <c r="I848" s="160"/>
      <c r="J848" s="160"/>
      <c r="K848" s="160"/>
      <c r="L848" s="160"/>
      <c r="M848" s="160"/>
      <c r="N848" s="160"/>
      <c r="O848" s="160"/>
      <c r="P848" s="160"/>
      <c r="Q848" s="160"/>
      <c r="R848" s="160"/>
      <c r="S848" s="160"/>
      <c r="T848" s="160"/>
      <c r="U848" s="160"/>
      <c r="V848" s="160"/>
      <c r="W848" s="160"/>
      <c r="X848" s="160"/>
      <c r="Y848" s="151"/>
      <c r="Z848" s="151"/>
      <c r="AA848" s="151"/>
      <c r="AB848" s="151"/>
      <c r="AC848" s="151"/>
      <c r="AD848" s="151"/>
      <c r="AE848" s="151"/>
      <c r="AF848" s="151"/>
      <c r="AG848" s="151" t="s">
        <v>190</v>
      </c>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row>
    <row r="849" spans="1:60" outlineLevel="1" x14ac:dyDescent="0.25">
      <c r="A849" s="158"/>
      <c r="B849" s="159"/>
      <c r="C849" s="192" t="s">
        <v>204</v>
      </c>
      <c r="D849" s="161"/>
      <c r="E849" s="162"/>
      <c r="F849" s="163"/>
      <c r="G849" s="163"/>
      <c r="H849" s="160"/>
      <c r="I849" s="160"/>
      <c r="J849" s="160"/>
      <c r="K849" s="160"/>
      <c r="L849" s="160"/>
      <c r="M849" s="160"/>
      <c r="N849" s="160"/>
      <c r="O849" s="160"/>
      <c r="P849" s="160"/>
      <c r="Q849" s="160"/>
      <c r="R849" s="160"/>
      <c r="S849" s="160"/>
      <c r="T849" s="160"/>
      <c r="U849" s="160"/>
      <c r="V849" s="160"/>
      <c r="W849" s="160"/>
      <c r="X849" s="160"/>
      <c r="Y849" s="151"/>
      <c r="Z849" s="151"/>
      <c r="AA849" s="151"/>
      <c r="AB849" s="151"/>
      <c r="AC849" s="151"/>
      <c r="AD849" s="151"/>
      <c r="AE849" s="151"/>
      <c r="AF849" s="151"/>
      <c r="AG849" s="151" t="s">
        <v>190</v>
      </c>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row>
    <row r="850" spans="1:60" outlineLevel="1" x14ac:dyDescent="0.25">
      <c r="A850" s="158"/>
      <c r="B850" s="159"/>
      <c r="C850" s="271" t="s">
        <v>317</v>
      </c>
      <c r="D850" s="272"/>
      <c r="E850" s="272"/>
      <c r="F850" s="272"/>
      <c r="G850" s="272"/>
      <c r="H850" s="160"/>
      <c r="I850" s="160"/>
      <c r="J850" s="160"/>
      <c r="K850" s="160"/>
      <c r="L850" s="160"/>
      <c r="M850" s="160"/>
      <c r="N850" s="160"/>
      <c r="O850" s="160"/>
      <c r="P850" s="160"/>
      <c r="Q850" s="160"/>
      <c r="R850" s="160"/>
      <c r="S850" s="160"/>
      <c r="T850" s="160"/>
      <c r="U850" s="160"/>
      <c r="V850" s="160"/>
      <c r="W850" s="160"/>
      <c r="X850" s="160"/>
      <c r="Y850" s="151"/>
      <c r="Z850" s="151"/>
      <c r="AA850" s="151"/>
      <c r="AB850" s="151"/>
      <c r="AC850" s="151"/>
      <c r="AD850" s="151"/>
      <c r="AE850" s="151"/>
      <c r="AF850" s="151"/>
      <c r="AG850" s="151" t="s">
        <v>190</v>
      </c>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row>
    <row r="851" spans="1:60" outlineLevel="1" x14ac:dyDescent="0.25">
      <c r="A851" s="158"/>
      <c r="B851" s="159"/>
      <c r="C851" s="271" t="s">
        <v>921</v>
      </c>
      <c r="D851" s="272"/>
      <c r="E851" s="272"/>
      <c r="F851" s="272"/>
      <c r="G851" s="272"/>
      <c r="H851" s="160"/>
      <c r="I851" s="160"/>
      <c r="J851" s="160"/>
      <c r="K851" s="160"/>
      <c r="L851" s="160"/>
      <c r="M851" s="160"/>
      <c r="N851" s="160"/>
      <c r="O851" s="160"/>
      <c r="P851" s="160"/>
      <c r="Q851" s="160"/>
      <c r="R851" s="160"/>
      <c r="S851" s="160"/>
      <c r="T851" s="160"/>
      <c r="U851" s="160"/>
      <c r="V851" s="160"/>
      <c r="W851" s="160"/>
      <c r="X851" s="160"/>
      <c r="Y851" s="151"/>
      <c r="Z851" s="151"/>
      <c r="AA851" s="151"/>
      <c r="AB851" s="151"/>
      <c r="AC851" s="151"/>
      <c r="AD851" s="151"/>
      <c r="AE851" s="151"/>
      <c r="AF851" s="151"/>
      <c r="AG851" s="151" t="s">
        <v>190</v>
      </c>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row>
    <row r="852" spans="1:60" outlineLevel="1" x14ac:dyDescent="0.25">
      <c r="A852" s="158"/>
      <c r="B852" s="159"/>
      <c r="C852" s="271" t="s">
        <v>1773</v>
      </c>
      <c r="D852" s="272"/>
      <c r="E852" s="272"/>
      <c r="F852" s="272"/>
      <c r="G852" s="272"/>
      <c r="H852" s="160"/>
      <c r="I852" s="160"/>
      <c r="J852" s="160"/>
      <c r="K852" s="160"/>
      <c r="L852" s="160"/>
      <c r="M852" s="160"/>
      <c r="N852" s="160"/>
      <c r="O852" s="160"/>
      <c r="P852" s="160"/>
      <c r="Q852" s="160"/>
      <c r="R852" s="160"/>
      <c r="S852" s="160"/>
      <c r="T852" s="160"/>
      <c r="U852" s="160"/>
      <c r="V852" s="160"/>
      <c r="W852" s="160"/>
      <c r="X852" s="160"/>
      <c r="Y852" s="151"/>
      <c r="Z852" s="151"/>
      <c r="AA852" s="151"/>
      <c r="AB852" s="151"/>
      <c r="AC852" s="151"/>
      <c r="AD852" s="151"/>
      <c r="AE852" s="151"/>
      <c r="AF852" s="151"/>
      <c r="AG852" s="151" t="s">
        <v>190</v>
      </c>
      <c r="AH852" s="151"/>
      <c r="AI852" s="151"/>
      <c r="AJ852" s="151"/>
      <c r="AK852" s="151"/>
      <c r="AL852" s="151"/>
      <c r="AM852" s="151"/>
      <c r="AN852" s="151"/>
      <c r="AO852" s="151"/>
      <c r="AP852" s="151"/>
      <c r="AQ852" s="151"/>
      <c r="AR852" s="151"/>
      <c r="AS852" s="151"/>
      <c r="AT852" s="151"/>
      <c r="AU852" s="151"/>
      <c r="AV852" s="151"/>
      <c r="AW852" s="151"/>
      <c r="AX852" s="151"/>
      <c r="AY852" s="151"/>
      <c r="AZ852" s="151"/>
      <c r="BA852" s="184" t="str">
        <f>C852</f>
        <v>Celková repase konstrukce, podesta a horní schodišťové rameno budou nahrazeny formou repliky a místní analogie SHaZ Bečov</v>
      </c>
      <c r="BB852" s="151"/>
      <c r="BC852" s="151"/>
      <c r="BD852" s="151"/>
      <c r="BE852" s="151"/>
      <c r="BF852" s="151"/>
      <c r="BG852" s="151"/>
      <c r="BH852" s="151"/>
    </row>
    <row r="853" spans="1:60" outlineLevel="1" x14ac:dyDescent="0.25">
      <c r="A853" s="158"/>
      <c r="B853" s="159"/>
      <c r="C853" s="271" t="s">
        <v>1306</v>
      </c>
      <c r="D853" s="272"/>
      <c r="E853" s="272"/>
      <c r="F853" s="272"/>
      <c r="G853" s="272"/>
      <c r="H853" s="160"/>
      <c r="I853" s="160"/>
      <c r="J853" s="160"/>
      <c r="K853" s="160"/>
      <c r="L853" s="160"/>
      <c r="M853" s="160"/>
      <c r="N853" s="160"/>
      <c r="O853" s="160"/>
      <c r="P853" s="160"/>
      <c r="Q853" s="160"/>
      <c r="R853" s="160"/>
      <c r="S853" s="160"/>
      <c r="T853" s="160"/>
      <c r="U853" s="160"/>
      <c r="V853" s="160"/>
      <c r="W853" s="160"/>
      <c r="X853" s="160"/>
      <c r="Y853" s="151"/>
      <c r="Z853" s="151"/>
      <c r="AA853" s="151"/>
      <c r="AB853" s="151"/>
      <c r="AC853" s="151"/>
      <c r="AD853" s="151"/>
      <c r="AE853" s="151"/>
      <c r="AF853" s="151"/>
      <c r="AG853" s="151" t="s">
        <v>190</v>
      </c>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row>
    <row r="854" spans="1:60" outlineLevel="1" x14ac:dyDescent="0.25">
      <c r="A854" s="158"/>
      <c r="B854" s="159"/>
      <c r="C854" s="271" t="s">
        <v>933</v>
      </c>
      <c r="D854" s="272"/>
      <c r="E854" s="272"/>
      <c r="F854" s="272"/>
      <c r="G854" s="272"/>
      <c r="H854" s="160"/>
      <c r="I854" s="160"/>
      <c r="J854" s="160"/>
      <c r="K854" s="160"/>
      <c r="L854" s="160"/>
      <c r="M854" s="160"/>
      <c r="N854" s="160"/>
      <c r="O854" s="160"/>
      <c r="P854" s="160"/>
      <c r="Q854" s="160"/>
      <c r="R854" s="160"/>
      <c r="S854" s="160"/>
      <c r="T854" s="160"/>
      <c r="U854" s="160"/>
      <c r="V854" s="160"/>
      <c r="W854" s="160"/>
      <c r="X854" s="160"/>
      <c r="Y854" s="151"/>
      <c r="Z854" s="151"/>
      <c r="AA854" s="151"/>
      <c r="AB854" s="151"/>
      <c r="AC854" s="151"/>
      <c r="AD854" s="151"/>
      <c r="AE854" s="151"/>
      <c r="AF854" s="151"/>
      <c r="AG854" s="151" t="s">
        <v>190</v>
      </c>
      <c r="AH854" s="151"/>
      <c r="AI854" s="151"/>
      <c r="AJ854" s="151"/>
      <c r="AK854" s="151"/>
      <c r="AL854" s="151"/>
      <c r="AM854" s="151"/>
      <c r="AN854" s="151"/>
      <c r="AO854" s="151"/>
      <c r="AP854" s="151"/>
      <c r="AQ854" s="151"/>
      <c r="AR854" s="151"/>
      <c r="AS854" s="151"/>
      <c r="AT854" s="151"/>
      <c r="AU854" s="151"/>
      <c r="AV854" s="151"/>
      <c r="AW854" s="151"/>
      <c r="AX854" s="151"/>
      <c r="AY854" s="151"/>
      <c r="AZ854" s="151"/>
      <c r="BA854" s="184" t="str">
        <f>C854</f>
        <v>V místech poškození sanace bezbarvým ochranným fungicidním prostředkem proti dřevokazným škůdcům a plísním</v>
      </c>
      <c r="BB854" s="151"/>
      <c r="BC854" s="151"/>
      <c r="BD854" s="151"/>
      <c r="BE854" s="151"/>
      <c r="BF854" s="151"/>
      <c r="BG854" s="151"/>
      <c r="BH854" s="151"/>
    </row>
    <row r="855" spans="1:60" outlineLevel="1" x14ac:dyDescent="0.25">
      <c r="A855" s="158"/>
      <c r="B855" s="159"/>
      <c r="C855" s="271" t="s">
        <v>923</v>
      </c>
      <c r="D855" s="272"/>
      <c r="E855" s="272"/>
      <c r="F855" s="272"/>
      <c r="G855" s="272"/>
      <c r="H855" s="160"/>
      <c r="I855" s="160"/>
      <c r="J855" s="160"/>
      <c r="K855" s="160"/>
      <c r="L855" s="160"/>
      <c r="M855" s="160"/>
      <c r="N855" s="160"/>
      <c r="O855" s="160"/>
      <c r="P855" s="160"/>
      <c r="Q855" s="160"/>
      <c r="R855" s="160"/>
      <c r="S855" s="160"/>
      <c r="T855" s="160"/>
      <c r="U855" s="160"/>
      <c r="V855" s="160"/>
      <c r="W855" s="160"/>
      <c r="X855" s="160"/>
      <c r="Y855" s="151"/>
      <c r="Z855" s="151"/>
      <c r="AA855" s="151"/>
      <c r="AB855" s="151"/>
      <c r="AC855" s="151"/>
      <c r="AD855" s="151"/>
      <c r="AE855" s="151"/>
      <c r="AF855" s="151"/>
      <c r="AG855" s="151" t="s">
        <v>190</v>
      </c>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row>
    <row r="856" spans="1:60" outlineLevel="1" x14ac:dyDescent="0.25">
      <c r="A856" s="158"/>
      <c r="B856" s="159"/>
      <c r="C856" s="271" t="s">
        <v>717</v>
      </c>
      <c r="D856" s="272"/>
      <c r="E856" s="272"/>
      <c r="F856" s="272"/>
      <c r="G856" s="272"/>
      <c r="H856" s="160"/>
      <c r="I856" s="160"/>
      <c r="J856" s="160"/>
      <c r="K856" s="160"/>
      <c r="L856" s="160"/>
      <c r="M856" s="160"/>
      <c r="N856" s="160"/>
      <c r="O856" s="160"/>
      <c r="P856" s="160"/>
      <c r="Q856" s="160"/>
      <c r="R856" s="160"/>
      <c r="S856" s="160"/>
      <c r="T856" s="160"/>
      <c r="U856" s="160"/>
      <c r="V856" s="160"/>
      <c r="W856" s="160"/>
      <c r="X856" s="160"/>
      <c r="Y856" s="151"/>
      <c r="Z856" s="151"/>
      <c r="AA856" s="151"/>
      <c r="AB856" s="151"/>
      <c r="AC856" s="151"/>
      <c r="AD856" s="151"/>
      <c r="AE856" s="151"/>
      <c r="AF856" s="151"/>
      <c r="AG856" s="151" t="s">
        <v>190</v>
      </c>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row>
    <row r="857" spans="1:60" outlineLevel="1" x14ac:dyDescent="0.25">
      <c r="A857" s="158"/>
      <c r="B857" s="159"/>
      <c r="C857" s="271" t="s">
        <v>722</v>
      </c>
      <c r="D857" s="272"/>
      <c r="E857" s="272"/>
      <c r="F857" s="272"/>
      <c r="G857" s="272"/>
      <c r="H857" s="160"/>
      <c r="I857" s="160"/>
      <c r="J857" s="160"/>
      <c r="K857" s="160"/>
      <c r="L857" s="160"/>
      <c r="M857" s="160"/>
      <c r="N857" s="160"/>
      <c r="O857" s="160"/>
      <c r="P857" s="160"/>
      <c r="Q857" s="160"/>
      <c r="R857" s="160"/>
      <c r="S857" s="160"/>
      <c r="T857" s="160"/>
      <c r="U857" s="160"/>
      <c r="V857" s="160"/>
      <c r="W857" s="160"/>
      <c r="X857" s="160"/>
      <c r="Y857" s="151"/>
      <c r="Z857" s="151"/>
      <c r="AA857" s="151"/>
      <c r="AB857" s="151"/>
      <c r="AC857" s="151"/>
      <c r="AD857" s="151"/>
      <c r="AE857" s="151"/>
      <c r="AF857" s="151"/>
      <c r="AG857" s="151" t="s">
        <v>190</v>
      </c>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row>
    <row r="858" spans="1:60" outlineLevel="1" x14ac:dyDescent="0.25">
      <c r="A858" s="158"/>
      <c r="B858" s="159"/>
      <c r="C858" s="192" t="s">
        <v>204</v>
      </c>
      <c r="D858" s="161"/>
      <c r="E858" s="162"/>
      <c r="F858" s="163"/>
      <c r="G858" s="163"/>
      <c r="H858" s="160"/>
      <c r="I858" s="160"/>
      <c r="J858" s="160"/>
      <c r="K858" s="160"/>
      <c r="L858" s="160"/>
      <c r="M858" s="160"/>
      <c r="N858" s="160"/>
      <c r="O858" s="160"/>
      <c r="P858" s="160"/>
      <c r="Q858" s="160"/>
      <c r="R858" s="160"/>
      <c r="S858" s="160"/>
      <c r="T858" s="160"/>
      <c r="U858" s="160"/>
      <c r="V858" s="160"/>
      <c r="W858" s="160"/>
      <c r="X858" s="160"/>
      <c r="Y858" s="151"/>
      <c r="Z858" s="151"/>
      <c r="AA858" s="151"/>
      <c r="AB858" s="151"/>
      <c r="AC858" s="151"/>
      <c r="AD858" s="151"/>
      <c r="AE858" s="151"/>
      <c r="AF858" s="151"/>
      <c r="AG858" s="151" t="s">
        <v>190</v>
      </c>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row>
    <row r="859" spans="1:60" outlineLevel="1" x14ac:dyDescent="0.25">
      <c r="A859" s="158"/>
      <c r="B859" s="159"/>
      <c r="C859" s="192" t="s">
        <v>204</v>
      </c>
      <c r="D859" s="161"/>
      <c r="E859" s="162"/>
      <c r="F859" s="163"/>
      <c r="G859" s="163"/>
      <c r="H859" s="160"/>
      <c r="I859" s="160"/>
      <c r="J859" s="160"/>
      <c r="K859" s="160"/>
      <c r="L859" s="160"/>
      <c r="M859" s="160"/>
      <c r="N859" s="160"/>
      <c r="O859" s="160"/>
      <c r="P859" s="160"/>
      <c r="Q859" s="160"/>
      <c r="R859" s="160"/>
      <c r="S859" s="160"/>
      <c r="T859" s="160"/>
      <c r="U859" s="160"/>
      <c r="V859" s="160"/>
      <c r="W859" s="160"/>
      <c r="X859" s="160"/>
      <c r="Y859" s="151"/>
      <c r="Z859" s="151"/>
      <c r="AA859" s="151"/>
      <c r="AB859" s="151"/>
      <c r="AC859" s="151"/>
      <c r="AD859" s="151"/>
      <c r="AE859" s="151"/>
      <c r="AF859" s="151"/>
      <c r="AG859" s="151" t="s">
        <v>190</v>
      </c>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row>
    <row r="860" spans="1:60" outlineLevel="1" x14ac:dyDescent="0.25">
      <c r="A860" s="158"/>
      <c r="B860" s="159"/>
      <c r="C860" s="271" t="s">
        <v>1307</v>
      </c>
      <c r="D860" s="272"/>
      <c r="E860" s="272"/>
      <c r="F860" s="272"/>
      <c r="G860" s="272"/>
      <c r="H860" s="160"/>
      <c r="I860" s="160"/>
      <c r="J860" s="160"/>
      <c r="K860" s="160"/>
      <c r="L860" s="160"/>
      <c r="M860" s="160"/>
      <c r="N860" s="160"/>
      <c r="O860" s="160"/>
      <c r="P860" s="160"/>
      <c r="Q860" s="160"/>
      <c r="R860" s="160"/>
      <c r="S860" s="160"/>
      <c r="T860" s="160"/>
      <c r="U860" s="160"/>
      <c r="V860" s="160"/>
      <c r="W860" s="160"/>
      <c r="X860" s="160"/>
      <c r="Y860" s="151"/>
      <c r="Z860" s="151"/>
      <c r="AA860" s="151"/>
      <c r="AB860" s="151"/>
      <c r="AC860" s="151"/>
      <c r="AD860" s="151"/>
      <c r="AE860" s="151"/>
      <c r="AF860" s="151"/>
      <c r="AG860" s="151" t="s">
        <v>190</v>
      </c>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row>
    <row r="861" spans="1:60" outlineLevel="1" x14ac:dyDescent="0.25">
      <c r="A861" s="158"/>
      <c r="B861" s="159"/>
      <c r="C861" s="271" t="s">
        <v>1308</v>
      </c>
      <c r="D861" s="272"/>
      <c r="E861" s="272"/>
      <c r="F861" s="272"/>
      <c r="G861" s="272"/>
      <c r="H861" s="160"/>
      <c r="I861" s="160"/>
      <c r="J861" s="160"/>
      <c r="K861" s="160"/>
      <c r="L861" s="160"/>
      <c r="M861" s="160"/>
      <c r="N861" s="160"/>
      <c r="O861" s="160"/>
      <c r="P861" s="160"/>
      <c r="Q861" s="160"/>
      <c r="R861" s="160"/>
      <c r="S861" s="160"/>
      <c r="T861" s="160"/>
      <c r="U861" s="160"/>
      <c r="V861" s="160"/>
      <c r="W861" s="160"/>
      <c r="X861" s="160"/>
      <c r="Y861" s="151"/>
      <c r="Z861" s="151"/>
      <c r="AA861" s="151"/>
      <c r="AB861" s="151"/>
      <c r="AC861" s="151"/>
      <c r="AD861" s="151"/>
      <c r="AE861" s="151"/>
      <c r="AF861" s="151"/>
      <c r="AG861" s="151" t="s">
        <v>190</v>
      </c>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row>
    <row r="862" spans="1:60" outlineLevel="1" x14ac:dyDescent="0.25">
      <c r="A862" s="158"/>
      <c r="B862" s="159"/>
      <c r="C862" s="271" t="s">
        <v>804</v>
      </c>
      <c r="D862" s="272"/>
      <c r="E862" s="272"/>
      <c r="F862" s="272"/>
      <c r="G862" s="272"/>
      <c r="H862" s="160"/>
      <c r="I862" s="160"/>
      <c r="J862" s="160"/>
      <c r="K862" s="160"/>
      <c r="L862" s="160"/>
      <c r="M862" s="160"/>
      <c r="N862" s="160"/>
      <c r="O862" s="160"/>
      <c r="P862" s="160"/>
      <c r="Q862" s="160"/>
      <c r="R862" s="160"/>
      <c r="S862" s="160"/>
      <c r="T862" s="160"/>
      <c r="U862" s="160"/>
      <c r="V862" s="160"/>
      <c r="W862" s="160"/>
      <c r="X862" s="160"/>
      <c r="Y862" s="151"/>
      <c r="Z862" s="151"/>
      <c r="AA862" s="151"/>
      <c r="AB862" s="151"/>
      <c r="AC862" s="151"/>
      <c r="AD862" s="151"/>
      <c r="AE862" s="151"/>
      <c r="AF862" s="151"/>
      <c r="AG862" s="151" t="s">
        <v>190</v>
      </c>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row>
    <row r="863" spans="1:60" outlineLevel="1" x14ac:dyDescent="0.25">
      <c r="A863" s="158"/>
      <c r="B863" s="159"/>
      <c r="C863" s="192" t="s">
        <v>204</v>
      </c>
      <c r="D863" s="161"/>
      <c r="E863" s="162"/>
      <c r="F863" s="163"/>
      <c r="G863" s="163"/>
      <c r="H863" s="160"/>
      <c r="I863" s="160"/>
      <c r="J863" s="160"/>
      <c r="K863" s="160"/>
      <c r="L863" s="160"/>
      <c r="M863" s="160"/>
      <c r="N863" s="160"/>
      <c r="O863" s="160"/>
      <c r="P863" s="160"/>
      <c r="Q863" s="160"/>
      <c r="R863" s="160"/>
      <c r="S863" s="160"/>
      <c r="T863" s="160"/>
      <c r="U863" s="160"/>
      <c r="V863" s="160"/>
      <c r="W863" s="160"/>
      <c r="X863" s="160"/>
      <c r="Y863" s="151"/>
      <c r="Z863" s="151"/>
      <c r="AA863" s="151"/>
      <c r="AB863" s="151"/>
      <c r="AC863" s="151"/>
      <c r="AD863" s="151"/>
      <c r="AE863" s="151"/>
      <c r="AF863" s="151"/>
      <c r="AG863" s="151" t="s">
        <v>190</v>
      </c>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row>
    <row r="864" spans="1:60" outlineLevel="1" x14ac:dyDescent="0.25">
      <c r="A864" s="158"/>
      <c r="B864" s="159"/>
      <c r="C864" s="271" t="s">
        <v>785</v>
      </c>
      <c r="D864" s="272"/>
      <c r="E864" s="272"/>
      <c r="F864" s="272"/>
      <c r="G864" s="272"/>
      <c r="H864" s="160"/>
      <c r="I864" s="160"/>
      <c r="J864" s="160"/>
      <c r="K864" s="160"/>
      <c r="L864" s="160"/>
      <c r="M864" s="160"/>
      <c r="N864" s="160"/>
      <c r="O864" s="160"/>
      <c r="P864" s="160"/>
      <c r="Q864" s="160"/>
      <c r="R864" s="160"/>
      <c r="S864" s="160"/>
      <c r="T864" s="160"/>
      <c r="U864" s="160"/>
      <c r="V864" s="160"/>
      <c r="W864" s="160"/>
      <c r="X864" s="160"/>
      <c r="Y864" s="151"/>
      <c r="Z864" s="151"/>
      <c r="AA864" s="151"/>
      <c r="AB864" s="151"/>
      <c r="AC864" s="151"/>
      <c r="AD864" s="151"/>
      <c r="AE864" s="151"/>
      <c r="AF864" s="151"/>
      <c r="AG864" s="151" t="s">
        <v>190</v>
      </c>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row>
    <row r="865" spans="1:60" outlineLevel="1" x14ac:dyDescent="0.25">
      <c r="A865" s="158"/>
      <c r="B865" s="159"/>
      <c r="C865" s="271" t="s">
        <v>725</v>
      </c>
      <c r="D865" s="272"/>
      <c r="E865" s="272"/>
      <c r="F865" s="272"/>
      <c r="G865" s="272"/>
      <c r="H865" s="160"/>
      <c r="I865" s="160"/>
      <c r="J865" s="160"/>
      <c r="K865" s="160"/>
      <c r="L865" s="160"/>
      <c r="M865" s="160"/>
      <c r="N865" s="160"/>
      <c r="O865" s="160"/>
      <c r="P865" s="160"/>
      <c r="Q865" s="160"/>
      <c r="R865" s="160"/>
      <c r="S865" s="160"/>
      <c r="T865" s="160"/>
      <c r="U865" s="160"/>
      <c r="V865" s="160"/>
      <c r="W865" s="160"/>
      <c r="X865" s="160"/>
      <c r="Y865" s="151"/>
      <c r="Z865" s="151"/>
      <c r="AA865" s="151"/>
      <c r="AB865" s="151"/>
      <c r="AC865" s="151"/>
      <c r="AD865" s="151"/>
      <c r="AE865" s="151"/>
      <c r="AF865" s="151"/>
      <c r="AG865" s="151" t="s">
        <v>190</v>
      </c>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row>
    <row r="866" spans="1:60" outlineLevel="1" x14ac:dyDescent="0.25">
      <c r="A866" s="158"/>
      <c r="B866" s="159"/>
      <c r="C866" s="271" t="s">
        <v>726</v>
      </c>
      <c r="D866" s="272"/>
      <c r="E866" s="272"/>
      <c r="F866" s="272"/>
      <c r="G866" s="272"/>
      <c r="H866" s="160"/>
      <c r="I866" s="160"/>
      <c r="J866" s="160"/>
      <c r="K866" s="160"/>
      <c r="L866" s="160"/>
      <c r="M866" s="160"/>
      <c r="N866" s="160"/>
      <c r="O866" s="160"/>
      <c r="P866" s="160"/>
      <c r="Q866" s="160"/>
      <c r="R866" s="160"/>
      <c r="S866" s="160"/>
      <c r="T866" s="160"/>
      <c r="U866" s="160"/>
      <c r="V866" s="160"/>
      <c r="W866" s="160"/>
      <c r="X866" s="160"/>
      <c r="Y866" s="151"/>
      <c r="Z866" s="151"/>
      <c r="AA866" s="151"/>
      <c r="AB866" s="151"/>
      <c r="AC866" s="151"/>
      <c r="AD866" s="151"/>
      <c r="AE866" s="151"/>
      <c r="AF866" s="151"/>
      <c r="AG866" s="151" t="s">
        <v>190</v>
      </c>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row>
    <row r="867" spans="1:60" outlineLevel="1" x14ac:dyDescent="0.25">
      <c r="A867" s="158"/>
      <c r="B867" s="159"/>
      <c r="C867" s="271" t="s">
        <v>1309</v>
      </c>
      <c r="D867" s="272"/>
      <c r="E867" s="272"/>
      <c r="F867" s="272"/>
      <c r="G867" s="272"/>
      <c r="H867" s="160"/>
      <c r="I867" s="160"/>
      <c r="J867" s="160"/>
      <c r="K867" s="160"/>
      <c r="L867" s="160"/>
      <c r="M867" s="160"/>
      <c r="N867" s="160"/>
      <c r="O867" s="160"/>
      <c r="P867" s="160"/>
      <c r="Q867" s="160"/>
      <c r="R867" s="160"/>
      <c r="S867" s="160"/>
      <c r="T867" s="160"/>
      <c r="U867" s="160"/>
      <c r="V867" s="160"/>
      <c r="W867" s="160"/>
      <c r="X867" s="160"/>
      <c r="Y867" s="151"/>
      <c r="Z867" s="151"/>
      <c r="AA867" s="151"/>
      <c r="AB867" s="151"/>
      <c r="AC867" s="151"/>
      <c r="AD867" s="151"/>
      <c r="AE867" s="151"/>
      <c r="AF867" s="151"/>
      <c r="AG867" s="151" t="s">
        <v>190</v>
      </c>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row>
    <row r="868" spans="1:60" outlineLevel="1" x14ac:dyDescent="0.25">
      <c r="A868" s="158"/>
      <c r="B868" s="159"/>
      <c r="C868" s="271" t="s">
        <v>1310</v>
      </c>
      <c r="D868" s="272"/>
      <c r="E868" s="272"/>
      <c r="F868" s="272"/>
      <c r="G868" s="272"/>
      <c r="H868" s="160"/>
      <c r="I868" s="160"/>
      <c r="J868" s="160"/>
      <c r="K868" s="160"/>
      <c r="L868" s="160"/>
      <c r="M868" s="160"/>
      <c r="N868" s="160"/>
      <c r="O868" s="160"/>
      <c r="P868" s="160"/>
      <c r="Q868" s="160"/>
      <c r="R868" s="160"/>
      <c r="S868" s="160"/>
      <c r="T868" s="160"/>
      <c r="U868" s="160"/>
      <c r="V868" s="160"/>
      <c r="W868" s="160"/>
      <c r="X868" s="160"/>
      <c r="Y868" s="151"/>
      <c r="Z868" s="151"/>
      <c r="AA868" s="151"/>
      <c r="AB868" s="151"/>
      <c r="AC868" s="151"/>
      <c r="AD868" s="151"/>
      <c r="AE868" s="151"/>
      <c r="AF868" s="151"/>
      <c r="AG868" s="151" t="s">
        <v>190</v>
      </c>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row>
    <row r="869" spans="1:60" outlineLevel="1" x14ac:dyDescent="0.25">
      <c r="A869" s="158"/>
      <c r="B869" s="159"/>
      <c r="C869" s="192" t="s">
        <v>204</v>
      </c>
      <c r="D869" s="161"/>
      <c r="E869" s="162"/>
      <c r="F869" s="163"/>
      <c r="G869" s="163"/>
      <c r="H869" s="160"/>
      <c r="I869" s="160"/>
      <c r="J869" s="160"/>
      <c r="K869" s="160"/>
      <c r="L869" s="160"/>
      <c r="M869" s="160"/>
      <c r="N869" s="160"/>
      <c r="O869" s="160"/>
      <c r="P869" s="160"/>
      <c r="Q869" s="160"/>
      <c r="R869" s="160"/>
      <c r="S869" s="160"/>
      <c r="T869" s="160"/>
      <c r="U869" s="160"/>
      <c r="V869" s="160"/>
      <c r="W869" s="160"/>
      <c r="X869" s="160"/>
      <c r="Y869" s="151"/>
      <c r="Z869" s="151"/>
      <c r="AA869" s="151"/>
      <c r="AB869" s="151"/>
      <c r="AC869" s="151"/>
      <c r="AD869" s="151"/>
      <c r="AE869" s="151"/>
      <c r="AF869" s="151"/>
      <c r="AG869" s="151" t="s">
        <v>190</v>
      </c>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row>
    <row r="870" spans="1:60" outlineLevel="1" x14ac:dyDescent="0.25">
      <c r="A870" s="158"/>
      <c r="B870" s="159"/>
      <c r="C870" s="271" t="s">
        <v>728</v>
      </c>
      <c r="D870" s="272"/>
      <c r="E870" s="272"/>
      <c r="F870" s="272"/>
      <c r="G870" s="272"/>
      <c r="H870" s="160"/>
      <c r="I870" s="160"/>
      <c r="J870" s="160"/>
      <c r="K870" s="160"/>
      <c r="L870" s="160"/>
      <c r="M870" s="160"/>
      <c r="N870" s="160"/>
      <c r="O870" s="160"/>
      <c r="P870" s="160"/>
      <c r="Q870" s="160"/>
      <c r="R870" s="160"/>
      <c r="S870" s="160"/>
      <c r="T870" s="160"/>
      <c r="U870" s="160"/>
      <c r="V870" s="160"/>
      <c r="W870" s="160"/>
      <c r="X870" s="160"/>
      <c r="Y870" s="151"/>
      <c r="Z870" s="151"/>
      <c r="AA870" s="151"/>
      <c r="AB870" s="151"/>
      <c r="AC870" s="151"/>
      <c r="AD870" s="151"/>
      <c r="AE870" s="151"/>
      <c r="AF870" s="151"/>
      <c r="AG870" s="151" t="s">
        <v>190</v>
      </c>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row>
    <row r="871" spans="1:60" outlineLevel="1" x14ac:dyDescent="0.25">
      <c r="A871" s="158"/>
      <c r="B871" s="159"/>
      <c r="C871" s="271" t="s">
        <v>1774</v>
      </c>
      <c r="D871" s="272"/>
      <c r="E871" s="272"/>
      <c r="F871" s="272"/>
      <c r="G871" s="272"/>
      <c r="H871" s="160"/>
      <c r="I871" s="160"/>
      <c r="J871" s="160"/>
      <c r="K871" s="160"/>
      <c r="L871" s="160"/>
      <c r="M871" s="160"/>
      <c r="N871" s="160"/>
      <c r="O871" s="160"/>
      <c r="P871" s="160"/>
      <c r="Q871" s="160"/>
      <c r="R871" s="160"/>
      <c r="S871" s="160"/>
      <c r="T871" s="160"/>
      <c r="U871" s="160"/>
      <c r="V871" s="160"/>
      <c r="W871" s="160"/>
      <c r="X871" s="160"/>
      <c r="Y871" s="151"/>
      <c r="Z871" s="151"/>
      <c r="AA871" s="151"/>
      <c r="AB871" s="151"/>
      <c r="AC871" s="151"/>
      <c r="AD871" s="151"/>
      <c r="AE871" s="151"/>
      <c r="AF871" s="151"/>
      <c r="AG871" s="151" t="s">
        <v>190</v>
      </c>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row>
    <row r="872" spans="1:60" outlineLevel="1" x14ac:dyDescent="0.25">
      <c r="A872" s="158"/>
      <c r="B872" s="159"/>
      <c r="C872" s="271" t="s">
        <v>1775</v>
      </c>
      <c r="D872" s="272"/>
      <c r="E872" s="272"/>
      <c r="F872" s="272"/>
      <c r="G872" s="272"/>
      <c r="H872" s="160"/>
      <c r="I872" s="160"/>
      <c r="J872" s="160"/>
      <c r="K872" s="160"/>
      <c r="L872" s="160"/>
      <c r="M872" s="160"/>
      <c r="N872" s="160"/>
      <c r="O872" s="160"/>
      <c r="P872" s="160"/>
      <c r="Q872" s="160"/>
      <c r="R872" s="160"/>
      <c r="S872" s="160"/>
      <c r="T872" s="160"/>
      <c r="U872" s="160"/>
      <c r="V872" s="160"/>
      <c r="W872" s="160"/>
      <c r="X872" s="160"/>
      <c r="Y872" s="151"/>
      <c r="Z872" s="151"/>
      <c r="AA872" s="151"/>
      <c r="AB872" s="151"/>
      <c r="AC872" s="151"/>
      <c r="AD872" s="151"/>
      <c r="AE872" s="151"/>
      <c r="AF872" s="151"/>
      <c r="AG872" s="151" t="s">
        <v>190</v>
      </c>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row>
    <row r="873" spans="1:60" outlineLevel="1" x14ac:dyDescent="0.25">
      <c r="A873" s="158"/>
      <c r="B873" s="159"/>
      <c r="C873" s="271" t="s">
        <v>1776</v>
      </c>
      <c r="D873" s="272"/>
      <c r="E873" s="272"/>
      <c r="F873" s="272"/>
      <c r="G873" s="272"/>
      <c r="H873" s="160"/>
      <c r="I873" s="160"/>
      <c r="J873" s="160"/>
      <c r="K873" s="160"/>
      <c r="L873" s="160"/>
      <c r="M873" s="160"/>
      <c r="N873" s="160"/>
      <c r="O873" s="160"/>
      <c r="P873" s="160"/>
      <c r="Q873" s="160"/>
      <c r="R873" s="160"/>
      <c r="S873" s="160"/>
      <c r="T873" s="160"/>
      <c r="U873" s="160"/>
      <c r="V873" s="160"/>
      <c r="W873" s="160"/>
      <c r="X873" s="160"/>
      <c r="Y873" s="151"/>
      <c r="Z873" s="151"/>
      <c r="AA873" s="151"/>
      <c r="AB873" s="151"/>
      <c r="AC873" s="151"/>
      <c r="AD873" s="151"/>
      <c r="AE873" s="151"/>
      <c r="AF873" s="151"/>
      <c r="AG873" s="151" t="s">
        <v>190</v>
      </c>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row>
    <row r="874" spans="1:60" outlineLevel="1" x14ac:dyDescent="0.25">
      <c r="A874" s="158"/>
      <c r="B874" s="159"/>
      <c r="C874" s="271" t="s">
        <v>1775</v>
      </c>
      <c r="D874" s="272"/>
      <c r="E874" s="272"/>
      <c r="F874" s="272"/>
      <c r="G874" s="272"/>
      <c r="H874" s="160"/>
      <c r="I874" s="160"/>
      <c r="J874" s="160"/>
      <c r="K874" s="160"/>
      <c r="L874" s="160"/>
      <c r="M874" s="160"/>
      <c r="N874" s="160"/>
      <c r="O874" s="160"/>
      <c r="P874" s="160"/>
      <c r="Q874" s="160"/>
      <c r="R874" s="160"/>
      <c r="S874" s="160"/>
      <c r="T874" s="160"/>
      <c r="U874" s="160"/>
      <c r="V874" s="160"/>
      <c r="W874" s="160"/>
      <c r="X874" s="160"/>
      <c r="Y874" s="151"/>
      <c r="Z874" s="151"/>
      <c r="AA874" s="151"/>
      <c r="AB874" s="151"/>
      <c r="AC874" s="151"/>
      <c r="AD874" s="151"/>
      <c r="AE874" s="151"/>
      <c r="AF874" s="151"/>
      <c r="AG874" s="151" t="s">
        <v>190</v>
      </c>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row>
    <row r="875" spans="1:60" outlineLevel="1" x14ac:dyDescent="0.25">
      <c r="A875" s="158"/>
      <c r="B875" s="159"/>
      <c r="C875" s="271" t="s">
        <v>1777</v>
      </c>
      <c r="D875" s="272"/>
      <c r="E875" s="272"/>
      <c r="F875" s="272"/>
      <c r="G875" s="272"/>
      <c r="H875" s="160"/>
      <c r="I875" s="160"/>
      <c r="J875" s="160"/>
      <c r="K875" s="160"/>
      <c r="L875" s="160"/>
      <c r="M875" s="160"/>
      <c r="N875" s="160"/>
      <c r="O875" s="160"/>
      <c r="P875" s="160"/>
      <c r="Q875" s="160"/>
      <c r="R875" s="160"/>
      <c r="S875" s="160"/>
      <c r="T875" s="160"/>
      <c r="U875" s="160"/>
      <c r="V875" s="160"/>
      <c r="W875" s="160"/>
      <c r="X875" s="160"/>
      <c r="Y875" s="151"/>
      <c r="Z875" s="151"/>
      <c r="AA875" s="151"/>
      <c r="AB875" s="151"/>
      <c r="AC875" s="151"/>
      <c r="AD875" s="151"/>
      <c r="AE875" s="151"/>
      <c r="AF875" s="151"/>
      <c r="AG875" s="151" t="s">
        <v>190</v>
      </c>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row>
    <row r="876" spans="1:60" outlineLevel="1" x14ac:dyDescent="0.25">
      <c r="A876" s="158"/>
      <c r="B876" s="159"/>
      <c r="C876" s="271" t="s">
        <v>1312</v>
      </c>
      <c r="D876" s="272"/>
      <c r="E876" s="272"/>
      <c r="F876" s="272"/>
      <c r="G876" s="272"/>
      <c r="H876" s="160"/>
      <c r="I876" s="160"/>
      <c r="J876" s="160"/>
      <c r="K876" s="160"/>
      <c r="L876" s="160"/>
      <c r="M876" s="160"/>
      <c r="N876" s="160"/>
      <c r="O876" s="160"/>
      <c r="P876" s="160"/>
      <c r="Q876" s="160"/>
      <c r="R876" s="160"/>
      <c r="S876" s="160"/>
      <c r="T876" s="160"/>
      <c r="U876" s="160"/>
      <c r="V876" s="160"/>
      <c r="W876" s="160"/>
      <c r="X876" s="160"/>
      <c r="Y876" s="151"/>
      <c r="Z876" s="151"/>
      <c r="AA876" s="151"/>
      <c r="AB876" s="151"/>
      <c r="AC876" s="151"/>
      <c r="AD876" s="151"/>
      <c r="AE876" s="151"/>
      <c r="AF876" s="151"/>
      <c r="AG876" s="151" t="s">
        <v>190</v>
      </c>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row>
    <row r="877" spans="1:60" outlineLevel="1" x14ac:dyDescent="0.25">
      <c r="A877" s="158"/>
      <c r="B877" s="159"/>
      <c r="C877" s="271" t="s">
        <v>1778</v>
      </c>
      <c r="D877" s="272"/>
      <c r="E877" s="272"/>
      <c r="F877" s="272"/>
      <c r="G877" s="272"/>
      <c r="H877" s="160"/>
      <c r="I877" s="160"/>
      <c r="J877" s="160"/>
      <c r="K877" s="160"/>
      <c r="L877" s="160"/>
      <c r="M877" s="160"/>
      <c r="N877" s="160"/>
      <c r="O877" s="160"/>
      <c r="P877" s="160"/>
      <c r="Q877" s="160"/>
      <c r="R877" s="160"/>
      <c r="S877" s="160"/>
      <c r="T877" s="160"/>
      <c r="U877" s="160"/>
      <c r="V877" s="160"/>
      <c r="W877" s="160"/>
      <c r="X877" s="160"/>
      <c r="Y877" s="151"/>
      <c r="Z877" s="151"/>
      <c r="AA877" s="151"/>
      <c r="AB877" s="151"/>
      <c r="AC877" s="151"/>
      <c r="AD877" s="151"/>
      <c r="AE877" s="151"/>
      <c r="AF877" s="151"/>
      <c r="AG877" s="151" t="s">
        <v>190</v>
      </c>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row>
    <row r="878" spans="1:60" outlineLevel="1" x14ac:dyDescent="0.25">
      <c r="A878" s="158"/>
      <c r="B878" s="159"/>
      <c r="C878" s="271" t="s">
        <v>1779</v>
      </c>
      <c r="D878" s="272"/>
      <c r="E878" s="272"/>
      <c r="F878" s="272"/>
      <c r="G878" s="272"/>
      <c r="H878" s="160"/>
      <c r="I878" s="160"/>
      <c r="J878" s="160"/>
      <c r="K878" s="160"/>
      <c r="L878" s="160"/>
      <c r="M878" s="160"/>
      <c r="N878" s="160"/>
      <c r="O878" s="160"/>
      <c r="P878" s="160"/>
      <c r="Q878" s="160"/>
      <c r="R878" s="160"/>
      <c r="S878" s="160"/>
      <c r="T878" s="160"/>
      <c r="U878" s="160"/>
      <c r="V878" s="160"/>
      <c r="W878" s="160"/>
      <c r="X878" s="160"/>
      <c r="Y878" s="151"/>
      <c r="Z878" s="151"/>
      <c r="AA878" s="151"/>
      <c r="AB878" s="151"/>
      <c r="AC878" s="151"/>
      <c r="AD878" s="151"/>
      <c r="AE878" s="151"/>
      <c r="AF878" s="151"/>
      <c r="AG878" s="151" t="s">
        <v>190</v>
      </c>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row>
    <row r="879" spans="1:60" outlineLevel="1" x14ac:dyDescent="0.25">
      <c r="A879" s="158"/>
      <c r="B879" s="159"/>
      <c r="C879" s="271" t="s">
        <v>1780</v>
      </c>
      <c r="D879" s="272"/>
      <c r="E879" s="272"/>
      <c r="F879" s="272"/>
      <c r="G879" s="272"/>
      <c r="H879" s="160"/>
      <c r="I879" s="160"/>
      <c r="J879" s="160"/>
      <c r="K879" s="160"/>
      <c r="L879" s="160"/>
      <c r="M879" s="160"/>
      <c r="N879" s="160"/>
      <c r="O879" s="160"/>
      <c r="P879" s="160"/>
      <c r="Q879" s="160"/>
      <c r="R879" s="160"/>
      <c r="S879" s="160"/>
      <c r="T879" s="160"/>
      <c r="U879" s="160"/>
      <c r="V879" s="160"/>
      <c r="W879" s="160"/>
      <c r="X879" s="160"/>
      <c r="Y879" s="151"/>
      <c r="Z879" s="151"/>
      <c r="AA879" s="151"/>
      <c r="AB879" s="151"/>
      <c r="AC879" s="151"/>
      <c r="AD879" s="151"/>
      <c r="AE879" s="151"/>
      <c r="AF879" s="151"/>
      <c r="AG879" s="151" t="s">
        <v>190</v>
      </c>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row>
    <row r="880" spans="1:60" outlineLevel="1" x14ac:dyDescent="0.25">
      <c r="A880" s="158"/>
      <c r="B880" s="159"/>
      <c r="C880" s="271" t="s">
        <v>1781</v>
      </c>
      <c r="D880" s="272"/>
      <c r="E880" s="272"/>
      <c r="F880" s="272"/>
      <c r="G880" s="272"/>
      <c r="H880" s="160"/>
      <c r="I880" s="160"/>
      <c r="J880" s="160"/>
      <c r="K880" s="160"/>
      <c r="L880" s="160"/>
      <c r="M880" s="160"/>
      <c r="N880" s="160"/>
      <c r="O880" s="160"/>
      <c r="P880" s="160"/>
      <c r="Q880" s="160"/>
      <c r="R880" s="160"/>
      <c r="S880" s="160"/>
      <c r="T880" s="160"/>
      <c r="U880" s="160"/>
      <c r="V880" s="160"/>
      <c r="W880" s="160"/>
      <c r="X880" s="160"/>
      <c r="Y880" s="151"/>
      <c r="Z880" s="151"/>
      <c r="AA880" s="151"/>
      <c r="AB880" s="151"/>
      <c r="AC880" s="151"/>
      <c r="AD880" s="151"/>
      <c r="AE880" s="151"/>
      <c r="AF880" s="151"/>
      <c r="AG880" s="151" t="s">
        <v>190</v>
      </c>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row>
    <row r="881" spans="1:60" outlineLevel="1" x14ac:dyDescent="0.25">
      <c r="A881" s="158"/>
      <c r="B881" s="159"/>
      <c r="C881" s="271" t="s">
        <v>1782</v>
      </c>
      <c r="D881" s="272"/>
      <c r="E881" s="272"/>
      <c r="F881" s="272"/>
      <c r="G881" s="272"/>
      <c r="H881" s="160"/>
      <c r="I881" s="160"/>
      <c r="J881" s="160"/>
      <c r="K881" s="160"/>
      <c r="L881" s="160"/>
      <c r="M881" s="160"/>
      <c r="N881" s="160"/>
      <c r="O881" s="160"/>
      <c r="P881" s="160"/>
      <c r="Q881" s="160"/>
      <c r="R881" s="160"/>
      <c r="S881" s="160"/>
      <c r="T881" s="160"/>
      <c r="U881" s="160"/>
      <c r="V881" s="160"/>
      <c r="W881" s="160"/>
      <c r="X881" s="160"/>
      <c r="Y881" s="151"/>
      <c r="Z881" s="151"/>
      <c r="AA881" s="151"/>
      <c r="AB881" s="151"/>
      <c r="AC881" s="151"/>
      <c r="AD881" s="151"/>
      <c r="AE881" s="151"/>
      <c r="AF881" s="151"/>
      <c r="AG881" s="151" t="s">
        <v>190</v>
      </c>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row>
    <row r="882" spans="1:60" outlineLevel="1" x14ac:dyDescent="0.25">
      <c r="A882" s="158"/>
      <c r="B882" s="159"/>
      <c r="C882" s="271" t="s">
        <v>1783</v>
      </c>
      <c r="D882" s="272"/>
      <c r="E882" s="272"/>
      <c r="F882" s="272"/>
      <c r="G882" s="272"/>
      <c r="H882" s="160"/>
      <c r="I882" s="160"/>
      <c r="J882" s="160"/>
      <c r="K882" s="160"/>
      <c r="L882" s="160"/>
      <c r="M882" s="160"/>
      <c r="N882" s="160"/>
      <c r="O882" s="160"/>
      <c r="P882" s="160"/>
      <c r="Q882" s="160"/>
      <c r="R882" s="160"/>
      <c r="S882" s="160"/>
      <c r="T882" s="160"/>
      <c r="U882" s="160"/>
      <c r="V882" s="160"/>
      <c r="W882" s="160"/>
      <c r="X882" s="160"/>
      <c r="Y882" s="151"/>
      <c r="Z882" s="151"/>
      <c r="AA882" s="151"/>
      <c r="AB882" s="151"/>
      <c r="AC882" s="151"/>
      <c r="AD882" s="151"/>
      <c r="AE882" s="151"/>
      <c r="AF882" s="151"/>
      <c r="AG882" s="151" t="s">
        <v>190</v>
      </c>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row>
    <row r="883" spans="1:60" outlineLevel="1" x14ac:dyDescent="0.25">
      <c r="A883" s="158"/>
      <c r="B883" s="159"/>
      <c r="C883" s="271" t="s">
        <v>1784</v>
      </c>
      <c r="D883" s="272"/>
      <c r="E883" s="272"/>
      <c r="F883" s="272"/>
      <c r="G883" s="272"/>
      <c r="H883" s="160"/>
      <c r="I883" s="160"/>
      <c r="J883" s="160"/>
      <c r="K883" s="160"/>
      <c r="L883" s="160"/>
      <c r="M883" s="160"/>
      <c r="N883" s="160"/>
      <c r="O883" s="160"/>
      <c r="P883" s="160"/>
      <c r="Q883" s="160"/>
      <c r="R883" s="160"/>
      <c r="S883" s="160"/>
      <c r="T883" s="160"/>
      <c r="U883" s="160"/>
      <c r="V883" s="160"/>
      <c r="W883" s="160"/>
      <c r="X883" s="160"/>
      <c r="Y883" s="151"/>
      <c r="Z883" s="151"/>
      <c r="AA883" s="151"/>
      <c r="AB883" s="151"/>
      <c r="AC883" s="151"/>
      <c r="AD883" s="151"/>
      <c r="AE883" s="151"/>
      <c r="AF883" s="151"/>
      <c r="AG883" s="151" t="s">
        <v>190</v>
      </c>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row>
    <row r="884" spans="1:60" outlineLevel="1" x14ac:dyDescent="0.25">
      <c r="A884" s="158"/>
      <c r="B884" s="159"/>
      <c r="C884" s="192" t="s">
        <v>204</v>
      </c>
      <c r="D884" s="161"/>
      <c r="E884" s="162"/>
      <c r="F884" s="163"/>
      <c r="G884" s="163"/>
      <c r="H884" s="160"/>
      <c r="I884" s="160"/>
      <c r="J884" s="160"/>
      <c r="K884" s="160"/>
      <c r="L884" s="160"/>
      <c r="M884" s="160"/>
      <c r="N884" s="160"/>
      <c r="O884" s="160"/>
      <c r="P884" s="160"/>
      <c r="Q884" s="160"/>
      <c r="R884" s="160"/>
      <c r="S884" s="160"/>
      <c r="T884" s="160"/>
      <c r="U884" s="160"/>
      <c r="V884" s="160"/>
      <c r="W884" s="160"/>
      <c r="X884" s="160"/>
      <c r="Y884" s="151"/>
      <c r="Z884" s="151"/>
      <c r="AA884" s="151"/>
      <c r="AB884" s="151"/>
      <c r="AC884" s="151"/>
      <c r="AD884" s="151"/>
      <c r="AE884" s="151"/>
      <c r="AF884" s="151"/>
      <c r="AG884" s="151" t="s">
        <v>190</v>
      </c>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row>
    <row r="885" spans="1:60" outlineLevel="1" x14ac:dyDescent="0.25">
      <c r="A885" s="158"/>
      <c r="B885" s="159"/>
      <c r="C885" s="271" t="s">
        <v>733</v>
      </c>
      <c r="D885" s="272"/>
      <c r="E885" s="272"/>
      <c r="F885" s="272"/>
      <c r="G885" s="272"/>
      <c r="H885" s="160"/>
      <c r="I885" s="160"/>
      <c r="J885" s="160"/>
      <c r="K885" s="160"/>
      <c r="L885" s="160"/>
      <c r="M885" s="160"/>
      <c r="N885" s="160"/>
      <c r="O885" s="160"/>
      <c r="P885" s="160"/>
      <c r="Q885" s="160"/>
      <c r="R885" s="160"/>
      <c r="S885" s="160"/>
      <c r="T885" s="160"/>
      <c r="U885" s="160"/>
      <c r="V885" s="160"/>
      <c r="W885" s="160"/>
      <c r="X885" s="160"/>
      <c r="Y885" s="151"/>
      <c r="Z885" s="151"/>
      <c r="AA885" s="151"/>
      <c r="AB885" s="151"/>
      <c r="AC885" s="151"/>
      <c r="AD885" s="151"/>
      <c r="AE885" s="151"/>
      <c r="AF885" s="151"/>
      <c r="AG885" s="151" t="s">
        <v>190</v>
      </c>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row>
    <row r="886" spans="1:60" outlineLevel="1" x14ac:dyDescent="0.25">
      <c r="A886" s="158"/>
      <c r="B886" s="159"/>
      <c r="C886" s="271" t="s">
        <v>734</v>
      </c>
      <c r="D886" s="272"/>
      <c r="E886" s="272"/>
      <c r="F886" s="272"/>
      <c r="G886" s="272"/>
      <c r="H886" s="160"/>
      <c r="I886" s="160"/>
      <c r="J886" s="160"/>
      <c r="K886" s="160"/>
      <c r="L886" s="160"/>
      <c r="M886" s="160"/>
      <c r="N886" s="160"/>
      <c r="O886" s="160"/>
      <c r="P886" s="160"/>
      <c r="Q886" s="160"/>
      <c r="R886" s="160"/>
      <c r="S886" s="160"/>
      <c r="T886" s="160"/>
      <c r="U886" s="160"/>
      <c r="V886" s="160"/>
      <c r="W886" s="160"/>
      <c r="X886" s="160"/>
      <c r="Y886" s="151"/>
      <c r="Z886" s="151"/>
      <c r="AA886" s="151"/>
      <c r="AB886" s="151"/>
      <c r="AC886" s="151"/>
      <c r="AD886" s="151"/>
      <c r="AE886" s="151"/>
      <c r="AF886" s="151"/>
      <c r="AG886" s="151" t="s">
        <v>190</v>
      </c>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row>
    <row r="887" spans="1:60" outlineLevel="1" x14ac:dyDescent="0.25">
      <c r="A887" s="158"/>
      <c r="B887" s="159"/>
      <c r="C887" s="271" t="s">
        <v>735</v>
      </c>
      <c r="D887" s="272"/>
      <c r="E887" s="272"/>
      <c r="F887" s="272"/>
      <c r="G887" s="272"/>
      <c r="H887" s="160"/>
      <c r="I887" s="160"/>
      <c r="J887" s="160"/>
      <c r="K887" s="160"/>
      <c r="L887" s="160"/>
      <c r="M887" s="160"/>
      <c r="N887" s="160"/>
      <c r="O887" s="160"/>
      <c r="P887" s="160"/>
      <c r="Q887" s="160"/>
      <c r="R887" s="160"/>
      <c r="S887" s="160"/>
      <c r="T887" s="160"/>
      <c r="U887" s="160"/>
      <c r="V887" s="160"/>
      <c r="W887" s="160"/>
      <c r="X887" s="160"/>
      <c r="Y887" s="151"/>
      <c r="Z887" s="151"/>
      <c r="AA887" s="151"/>
      <c r="AB887" s="151"/>
      <c r="AC887" s="151"/>
      <c r="AD887" s="151"/>
      <c r="AE887" s="151"/>
      <c r="AF887" s="151"/>
      <c r="AG887" s="151" t="s">
        <v>190</v>
      </c>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row>
    <row r="888" spans="1:60" outlineLevel="1" x14ac:dyDescent="0.25">
      <c r="A888" s="158"/>
      <c r="B888" s="159"/>
      <c r="C888" s="271" t="s">
        <v>1315</v>
      </c>
      <c r="D888" s="272"/>
      <c r="E888" s="272"/>
      <c r="F888" s="272"/>
      <c r="G888" s="272"/>
      <c r="H888" s="160"/>
      <c r="I888" s="160"/>
      <c r="J888" s="160"/>
      <c r="K888" s="160"/>
      <c r="L888" s="160"/>
      <c r="M888" s="160"/>
      <c r="N888" s="160"/>
      <c r="O888" s="160"/>
      <c r="P888" s="160"/>
      <c r="Q888" s="160"/>
      <c r="R888" s="160"/>
      <c r="S888" s="160"/>
      <c r="T888" s="160"/>
      <c r="U888" s="160"/>
      <c r="V888" s="160"/>
      <c r="W888" s="160"/>
      <c r="X888" s="160"/>
      <c r="Y888" s="151"/>
      <c r="Z888" s="151"/>
      <c r="AA888" s="151"/>
      <c r="AB888" s="151"/>
      <c r="AC888" s="151"/>
      <c r="AD888" s="151"/>
      <c r="AE888" s="151"/>
      <c r="AF888" s="151"/>
      <c r="AG888" s="151" t="s">
        <v>190</v>
      </c>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row>
    <row r="889" spans="1:60" outlineLevel="1" x14ac:dyDescent="0.25">
      <c r="A889" s="158"/>
      <c r="B889" s="159"/>
      <c r="C889" s="271" t="s">
        <v>1316</v>
      </c>
      <c r="D889" s="272"/>
      <c r="E889" s="272"/>
      <c r="F889" s="272"/>
      <c r="G889" s="272"/>
      <c r="H889" s="160"/>
      <c r="I889" s="160"/>
      <c r="J889" s="160"/>
      <c r="K889" s="160"/>
      <c r="L889" s="160"/>
      <c r="M889" s="160"/>
      <c r="N889" s="160"/>
      <c r="O889" s="160"/>
      <c r="P889" s="160"/>
      <c r="Q889" s="160"/>
      <c r="R889" s="160"/>
      <c r="S889" s="160"/>
      <c r="T889" s="160"/>
      <c r="U889" s="160"/>
      <c r="V889" s="160"/>
      <c r="W889" s="160"/>
      <c r="X889" s="160"/>
      <c r="Y889" s="151"/>
      <c r="Z889" s="151"/>
      <c r="AA889" s="151"/>
      <c r="AB889" s="151"/>
      <c r="AC889" s="151"/>
      <c r="AD889" s="151"/>
      <c r="AE889" s="151"/>
      <c r="AF889" s="151"/>
      <c r="AG889" s="151" t="s">
        <v>190</v>
      </c>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row>
    <row r="890" spans="1:60" outlineLevel="1" x14ac:dyDescent="0.25">
      <c r="A890" s="158"/>
      <c r="B890" s="159"/>
      <c r="C890" s="271" t="s">
        <v>1785</v>
      </c>
      <c r="D890" s="272"/>
      <c r="E890" s="272"/>
      <c r="F890" s="272"/>
      <c r="G890" s="272"/>
      <c r="H890" s="160"/>
      <c r="I890" s="160"/>
      <c r="J890" s="160"/>
      <c r="K890" s="160"/>
      <c r="L890" s="160"/>
      <c r="M890" s="160"/>
      <c r="N890" s="160"/>
      <c r="O890" s="160"/>
      <c r="P890" s="160"/>
      <c r="Q890" s="160"/>
      <c r="R890" s="160"/>
      <c r="S890" s="160"/>
      <c r="T890" s="160"/>
      <c r="U890" s="160"/>
      <c r="V890" s="160"/>
      <c r="W890" s="160"/>
      <c r="X890" s="160"/>
      <c r="Y890" s="151"/>
      <c r="Z890" s="151"/>
      <c r="AA890" s="151"/>
      <c r="AB890" s="151"/>
      <c r="AC890" s="151"/>
      <c r="AD890" s="151"/>
      <c r="AE890" s="151"/>
      <c r="AF890" s="151"/>
      <c r="AG890" s="151" t="s">
        <v>190</v>
      </c>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row>
    <row r="891" spans="1:60" outlineLevel="1" x14ac:dyDescent="0.25">
      <c r="A891" s="177">
        <v>86</v>
      </c>
      <c r="B891" s="178" t="s">
        <v>1786</v>
      </c>
      <c r="C891" s="187" t="s">
        <v>1787</v>
      </c>
      <c r="D891" s="179" t="s">
        <v>255</v>
      </c>
      <c r="E891" s="180">
        <v>1</v>
      </c>
      <c r="F891" s="181">
        <v>42240</v>
      </c>
      <c r="G891" s="182">
        <f>ROUND(E891*F891,2)</f>
        <v>42240</v>
      </c>
      <c r="H891" s="181"/>
      <c r="I891" s="182">
        <f>ROUND(E891*H891,2)</f>
        <v>0</v>
      </c>
      <c r="J891" s="181"/>
      <c r="K891" s="182">
        <f>ROUND(E891*J891,2)</f>
        <v>0</v>
      </c>
      <c r="L891" s="182">
        <v>21</v>
      </c>
      <c r="M891" s="182">
        <f>G891*(1+L891/100)</f>
        <v>51110.400000000001</v>
      </c>
      <c r="N891" s="182">
        <v>4.0000000000000001E-3</v>
      </c>
      <c r="O891" s="182">
        <f>ROUND(E891*N891,2)</f>
        <v>0</v>
      </c>
      <c r="P891" s="182">
        <v>0</v>
      </c>
      <c r="Q891" s="182">
        <f>ROUND(E891*P891,2)</f>
        <v>0</v>
      </c>
      <c r="R891" s="182"/>
      <c r="S891" s="182" t="s">
        <v>277</v>
      </c>
      <c r="T891" s="183" t="s">
        <v>186</v>
      </c>
      <c r="U891" s="160">
        <v>0</v>
      </c>
      <c r="V891" s="160">
        <f>ROUND(E891*U891,2)</f>
        <v>0</v>
      </c>
      <c r="W891" s="160"/>
      <c r="X891" s="160" t="s">
        <v>310</v>
      </c>
      <c r="Y891" s="151"/>
      <c r="Z891" s="151"/>
      <c r="AA891" s="151"/>
      <c r="AB891" s="151"/>
      <c r="AC891" s="151"/>
      <c r="AD891" s="151"/>
      <c r="AE891" s="151"/>
      <c r="AF891" s="151"/>
      <c r="AG891" s="151" t="s">
        <v>311</v>
      </c>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row>
    <row r="892" spans="1:60" outlineLevel="1" x14ac:dyDescent="0.25">
      <c r="A892" s="158"/>
      <c r="B892" s="159"/>
      <c r="C892" s="260" t="s">
        <v>1727</v>
      </c>
      <c r="D892" s="261"/>
      <c r="E892" s="261"/>
      <c r="F892" s="261"/>
      <c r="G892" s="261"/>
      <c r="H892" s="160"/>
      <c r="I892" s="160"/>
      <c r="J892" s="160"/>
      <c r="K892" s="160"/>
      <c r="L892" s="160"/>
      <c r="M892" s="160"/>
      <c r="N892" s="160"/>
      <c r="O892" s="160"/>
      <c r="P892" s="160"/>
      <c r="Q892" s="160"/>
      <c r="R892" s="160"/>
      <c r="S892" s="160"/>
      <c r="T892" s="160"/>
      <c r="U892" s="160"/>
      <c r="V892" s="160"/>
      <c r="W892" s="160"/>
      <c r="X892" s="160"/>
      <c r="Y892" s="151"/>
      <c r="Z892" s="151"/>
      <c r="AA892" s="151"/>
      <c r="AB892" s="151"/>
      <c r="AC892" s="151"/>
      <c r="AD892" s="151"/>
      <c r="AE892" s="151"/>
      <c r="AF892" s="151"/>
      <c r="AG892" s="151" t="s">
        <v>190</v>
      </c>
      <c r="AH892" s="151"/>
      <c r="AI892" s="151"/>
      <c r="AJ892" s="151"/>
      <c r="AK892" s="151"/>
      <c r="AL892" s="151"/>
      <c r="AM892" s="151"/>
      <c r="AN892" s="151"/>
      <c r="AO892" s="151"/>
      <c r="AP892" s="151"/>
      <c r="AQ892" s="151"/>
      <c r="AR892" s="151"/>
      <c r="AS892" s="151"/>
      <c r="AT892" s="151"/>
      <c r="AU892" s="151"/>
      <c r="AV892" s="151"/>
      <c r="AW892" s="151"/>
      <c r="AX892" s="151"/>
      <c r="AY892" s="151"/>
      <c r="AZ892" s="151"/>
      <c r="BA892" s="184" t="str">
        <f>C892</f>
        <v>4.NP - 3. patro, popis prvku a návrh na jeho opravu nebo restaurování viz D1.1.9  Tabulky truhlářských prvků</v>
      </c>
      <c r="BB892" s="151"/>
      <c r="BC892" s="151"/>
      <c r="BD892" s="151"/>
      <c r="BE892" s="151"/>
      <c r="BF892" s="151"/>
      <c r="BG892" s="151"/>
      <c r="BH892" s="151"/>
    </row>
    <row r="893" spans="1:60" outlineLevel="1" x14ac:dyDescent="0.25">
      <c r="A893" s="158"/>
      <c r="B893" s="159"/>
      <c r="C893" s="192" t="s">
        <v>204</v>
      </c>
      <c r="D893" s="161"/>
      <c r="E893" s="162"/>
      <c r="F893" s="163"/>
      <c r="G893" s="163"/>
      <c r="H893" s="160"/>
      <c r="I893" s="160"/>
      <c r="J893" s="160"/>
      <c r="K893" s="160"/>
      <c r="L893" s="160"/>
      <c r="M893" s="160"/>
      <c r="N893" s="160"/>
      <c r="O893" s="160"/>
      <c r="P893" s="160"/>
      <c r="Q893" s="160"/>
      <c r="R893" s="160"/>
      <c r="S893" s="160"/>
      <c r="T893" s="160"/>
      <c r="U893" s="160"/>
      <c r="V893" s="160"/>
      <c r="W893" s="160"/>
      <c r="X893" s="160"/>
      <c r="Y893" s="151"/>
      <c r="Z893" s="151"/>
      <c r="AA893" s="151"/>
      <c r="AB893" s="151"/>
      <c r="AC893" s="151"/>
      <c r="AD893" s="151"/>
      <c r="AE893" s="151"/>
      <c r="AF893" s="151"/>
      <c r="AG893" s="151" t="s">
        <v>190</v>
      </c>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row>
    <row r="894" spans="1:60" outlineLevel="1" x14ac:dyDescent="0.25">
      <c r="A894" s="158"/>
      <c r="B894" s="159"/>
      <c r="C894" s="271" t="s">
        <v>1787</v>
      </c>
      <c r="D894" s="272"/>
      <c r="E894" s="272"/>
      <c r="F894" s="272"/>
      <c r="G894" s="272"/>
      <c r="H894" s="160"/>
      <c r="I894" s="160"/>
      <c r="J894" s="160"/>
      <c r="K894" s="160"/>
      <c r="L894" s="160"/>
      <c r="M894" s="160"/>
      <c r="N894" s="160"/>
      <c r="O894" s="160"/>
      <c r="P894" s="160"/>
      <c r="Q894" s="160"/>
      <c r="R894" s="160"/>
      <c r="S894" s="160"/>
      <c r="T894" s="160"/>
      <c r="U894" s="160"/>
      <c r="V894" s="160"/>
      <c r="W894" s="160"/>
      <c r="X894" s="160"/>
      <c r="Y894" s="151"/>
      <c r="Z894" s="151"/>
      <c r="AA894" s="151"/>
      <c r="AB894" s="151"/>
      <c r="AC894" s="151"/>
      <c r="AD894" s="151"/>
      <c r="AE894" s="151"/>
      <c r="AF894" s="151"/>
      <c r="AG894" s="151" t="s">
        <v>190</v>
      </c>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row>
    <row r="895" spans="1:60" outlineLevel="1" x14ac:dyDescent="0.25">
      <c r="A895" s="158"/>
      <c r="B895" s="159"/>
      <c r="C895" s="271" t="s">
        <v>1788</v>
      </c>
      <c r="D895" s="272"/>
      <c r="E895" s="272"/>
      <c r="F895" s="272"/>
      <c r="G895" s="272"/>
      <c r="H895" s="160"/>
      <c r="I895" s="160"/>
      <c r="J895" s="160"/>
      <c r="K895" s="160"/>
      <c r="L895" s="160"/>
      <c r="M895" s="160"/>
      <c r="N895" s="160"/>
      <c r="O895" s="160"/>
      <c r="P895" s="160"/>
      <c r="Q895" s="160"/>
      <c r="R895" s="160"/>
      <c r="S895" s="160"/>
      <c r="T895" s="160"/>
      <c r="U895" s="160"/>
      <c r="V895" s="160"/>
      <c r="W895" s="160"/>
      <c r="X895" s="160"/>
      <c r="Y895" s="151"/>
      <c r="Z895" s="151"/>
      <c r="AA895" s="151"/>
      <c r="AB895" s="151"/>
      <c r="AC895" s="151"/>
      <c r="AD895" s="151"/>
      <c r="AE895" s="151"/>
      <c r="AF895" s="151"/>
      <c r="AG895" s="151" t="s">
        <v>190</v>
      </c>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row>
    <row r="896" spans="1:60" outlineLevel="1" x14ac:dyDescent="0.25">
      <c r="A896" s="158"/>
      <c r="B896" s="159"/>
      <c r="C896" s="271" t="s">
        <v>1789</v>
      </c>
      <c r="D896" s="272"/>
      <c r="E896" s="272"/>
      <c r="F896" s="272"/>
      <c r="G896" s="272"/>
      <c r="H896" s="160"/>
      <c r="I896" s="160"/>
      <c r="J896" s="160"/>
      <c r="K896" s="160"/>
      <c r="L896" s="160"/>
      <c r="M896" s="160"/>
      <c r="N896" s="160"/>
      <c r="O896" s="160"/>
      <c r="P896" s="160"/>
      <c r="Q896" s="160"/>
      <c r="R896" s="160"/>
      <c r="S896" s="160"/>
      <c r="T896" s="160"/>
      <c r="U896" s="160"/>
      <c r="V896" s="160"/>
      <c r="W896" s="160"/>
      <c r="X896" s="160"/>
      <c r="Y896" s="151"/>
      <c r="Z896" s="151"/>
      <c r="AA896" s="151"/>
      <c r="AB896" s="151"/>
      <c r="AC896" s="151"/>
      <c r="AD896" s="151"/>
      <c r="AE896" s="151"/>
      <c r="AF896" s="151"/>
      <c r="AG896" s="151" t="s">
        <v>190</v>
      </c>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row>
    <row r="897" spans="1:60" outlineLevel="1" x14ac:dyDescent="0.25">
      <c r="A897" s="158"/>
      <c r="B897" s="159"/>
      <c r="C897" s="271" t="s">
        <v>946</v>
      </c>
      <c r="D897" s="272"/>
      <c r="E897" s="272"/>
      <c r="F897" s="272"/>
      <c r="G897" s="272"/>
      <c r="H897" s="160"/>
      <c r="I897" s="160"/>
      <c r="J897" s="160"/>
      <c r="K897" s="160"/>
      <c r="L897" s="160"/>
      <c r="M897" s="160"/>
      <c r="N897" s="160"/>
      <c r="O897" s="160"/>
      <c r="P897" s="160"/>
      <c r="Q897" s="160"/>
      <c r="R897" s="160"/>
      <c r="S897" s="160"/>
      <c r="T897" s="160"/>
      <c r="U897" s="160"/>
      <c r="V897" s="160"/>
      <c r="W897" s="160"/>
      <c r="X897" s="160"/>
      <c r="Y897" s="151"/>
      <c r="Z897" s="151"/>
      <c r="AA897" s="151"/>
      <c r="AB897" s="151"/>
      <c r="AC897" s="151"/>
      <c r="AD897" s="151"/>
      <c r="AE897" s="151"/>
      <c r="AF897" s="151"/>
      <c r="AG897" s="151" t="s">
        <v>190</v>
      </c>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row>
    <row r="898" spans="1:60" outlineLevel="1" x14ac:dyDescent="0.25">
      <c r="A898" s="158"/>
      <c r="B898" s="159"/>
      <c r="C898" s="271" t="s">
        <v>1322</v>
      </c>
      <c r="D898" s="272"/>
      <c r="E898" s="272"/>
      <c r="F898" s="272"/>
      <c r="G898" s="272"/>
      <c r="H898" s="160"/>
      <c r="I898" s="160"/>
      <c r="J898" s="160"/>
      <c r="K898" s="160"/>
      <c r="L898" s="160"/>
      <c r="M898" s="160"/>
      <c r="N898" s="160"/>
      <c r="O898" s="160"/>
      <c r="P898" s="160"/>
      <c r="Q898" s="160"/>
      <c r="R898" s="160"/>
      <c r="S898" s="160"/>
      <c r="T898" s="160"/>
      <c r="U898" s="160"/>
      <c r="V898" s="160"/>
      <c r="W898" s="160"/>
      <c r="X898" s="160"/>
      <c r="Y898" s="151"/>
      <c r="Z898" s="151"/>
      <c r="AA898" s="151"/>
      <c r="AB898" s="151"/>
      <c r="AC898" s="151"/>
      <c r="AD898" s="151"/>
      <c r="AE898" s="151"/>
      <c r="AF898" s="151"/>
      <c r="AG898" s="151" t="s">
        <v>190</v>
      </c>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row>
    <row r="899" spans="1:60" outlineLevel="1" x14ac:dyDescent="0.25">
      <c r="A899" s="158"/>
      <c r="B899" s="159"/>
      <c r="C899" s="192" t="s">
        <v>204</v>
      </c>
      <c r="D899" s="161"/>
      <c r="E899" s="162"/>
      <c r="F899" s="163"/>
      <c r="G899" s="163"/>
      <c r="H899" s="160"/>
      <c r="I899" s="160"/>
      <c r="J899" s="160"/>
      <c r="K899" s="160"/>
      <c r="L899" s="160"/>
      <c r="M899" s="160"/>
      <c r="N899" s="160"/>
      <c r="O899" s="160"/>
      <c r="P899" s="160"/>
      <c r="Q899" s="160"/>
      <c r="R899" s="160"/>
      <c r="S899" s="160"/>
      <c r="T899" s="160"/>
      <c r="U899" s="160"/>
      <c r="V899" s="160"/>
      <c r="W899" s="160"/>
      <c r="X899" s="160"/>
      <c r="Y899" s="151"/>
      <c r="Z899" s="151"/>
      <c r="AA899" s="151"/>
      <c r="AB899" s="151"/>
      <c r="AC899" s="151"/>
      <c r="AD899" s="151"/>
      <c r="AE899" s="151"/>
      <c r="AF899" s="151"/>
      <c r="AG899" s="151" t="s">
        <v>190</v>
      </c>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row>
    <row r="900" spans="1:60" outlineLevel="1" x14ac:dyDescent="0.25">
      <c r="A900" s="158"/>
      <c r="B900" s="159"/>
      <c r="C900" s="271" t="s">
        <v>802</v>
      </c>
      <c r="D900" s="272"/>
      <c r="E900" s="272"/>
      <c r="F900" s="272"/>
      <c r="G900" s="272"/>
      <c r="H900" s="160"/>
      <c r="I900" s="160"/>
      <c r="J900" s="160"/>
      <c r="K900" s="160"/>
      <c r="L900" s="160"/>
      <c r="M900" s="160"/>
      <c r="N900" s="160"/>
      <c r="O900" s="160"/>
      <c r="P900" s="160"/>
      <c r="Q900" s="160"/>
      <c r="R900" s="160"/>
      <c r="S900" s="160"/>
      <c r="T900" s="160"/>
      <c r="U900" s="160"/>
      <c r="V900" s="160"/>
      <c r="W900" s="160"/>
      <c r="X900" s="160"/>
      <c r="Y900" s="151"/>
      <c r="Z900" s="151"/>
      <c r="AA900" s="151"/>
      <c r="AB900" s="151"/>
      <c r="AC900" s="151"/>
      <c r="AD900" s="151"/>
      <c r="AE900" s="151"/>
      <c r="AF900" s="151"/>
      <c r="AG900" s="151" t="s">
        <v>190</v>
      </c>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row>
    <row r="901" spans="1:60" ht="31.2" outlineLevel="1" x14ac:dyDescent="0.25">
      <c r="A901" s="158"/>
      <c r="B901" s="159"/>
      <c r="C901" s="271" t="s">
        <v>1790</v>
      </c>
      <c r="D901" s="272"/>
      <c r="E901" s="272"/>
      <c r="F901" s="272"/>
      <c r="G901" s="272"/>
      <c r="H901" s="160"/>
      <c r="I901" s="160"/>
      <c r="J901" s="160"/>
      <c r="K901" s="160"/>
      <c r="L901" s="160"/>
      <c r="M901" s="160"/>
      <c r="N901" s="160"/>
      <c r="O901" s="160"/>
      <c r="P901" s="160"/>
      <c r="Q901" s="160"/>
      <c r="R901" s="160"/>
      <c r="S901" s="160"/>
      <c r="T901" s="160"/>
      <c r="U901" s="160"/>
      <c r="V901" s="160"/>
      <c r="W901" s="160"/>
      <c r="X901" s="160"/>
      <c r="Y901" s="151"/>
      <c r="Z901" s="151"/>
      <c r="AA901" s="151"/>
      <c r="AB901" s="151"/>
      <c r="AC901" s="151"/>
      <c r="AD901" s="151"/>
      <c r="AE901" s="151"/>
      <c r="AF901" s="151"/>
      <c r="AG901" s="151" t="s">
        <v>190</v>
      </c>
      <c r="AH901" s="151"/>
      <c r="AI901" s="151"/>
      <c r="AJ901" s="151"/>
      <c r="AK901" s="151"/>
      <c r="AL901" s="151"/>
      <c r="AM901" s="151"/>
      <c r="AN901" s="151"/>
      <c r="AO901" s="151"/>
      <c r="AP901" s="151"/>
      <c r="AQ901" s="151"/>
      <c r="AR901" s="151"/>
      <c r="AS901" s="151"/>
      <c r="AT901" s="151"/>
      <c r="AU901" s="151"/>
      <c r="AV901" s="151"/>
      <c r="AW901" s="151"/>
      <c r="AX901" s="151"/>
      <c r="AY901" s="151"/>
      <c r="AZ901" s="151"/>
      <c r="BA901" s="184" t="str">
        <f>C901</f>
        <v>Trámová dřevěná zárubeň tvořená prahem, dvojicí stojek a překladem. Na povrchu (při spojích) patrné tesařské značky. Zárubeň obsahuje dva kované háky (na pravé stojce) a oko pro petlici (na levé stojce). V zárubni osazená laťovaná vrátka se dvěma táhlovými (pásovými) závěsy a stopami po chybějící petlici. Povrchová úprava: na okraji levé stojky stopy omítky či nátěru, jinak bez povrchové úpravy.</v>
      </c>
      <c r="BB901" s="151"/>
      <c r="BC901" s="151"/>
      <c r="BD901" s="151"/>
      <c r="BE901" s="151"/>
      <c r="BF901" s="151"/>
      <c r="BG901" s="151"/>
      <c r="BH901" s="151"/>
    </row>
    <row r="902" spans="1:60" outlineLevel="1" x14ac:dyDescent="0.25">
      <c r="A902" s="158"/>
      <c r="B902" s="159"/>
      <c r="C902" s="192" t="s">
        <v>204</v>
      </c>
      <c r="D902" s="161"/>
      <c r="E902" s="162"/>
      <c r="F902" s="163"/>
      <c r="G902" s="163"/>
      <c r="H902" s="160"/>
      <c r="I902" s="160"/>
      <c r="J902" s="160"/>
      <c r="K902" s="160"/>
      <c r="L902" s="160"/>
      <c r="M902" s="160"/>
      <c r="N902" s="160"/>
      <c r="O902" s="160"/>
      <c r="P902" s="160"/>
      <c r="Q902" s="160"/>
      <c r="R902" s="160"/>
      <c r="S902" s="160"/>
      <c r="T902" s="160"/>
      <c r="U902" s="160"/>
      <c r="V902" s="160"/>
      <c r="W902" s="160"/>
      <c r="X902" s="160"/>
      <c r="Y902" s="151"/>
      <c r="Z902" s="151"/>
      <c r="AA902" s="151"/>
      <c r="AB902" s="151"/>
      <c r="AC902" s="151"/>
      <c r="AD902" s="151"/>
      <c r="AE902" s="151"/>
      <c r="AF902" s="151"/>
      <c r="AG902" s="151" t="s">
        <v>190</v>
      </c>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row>
    <row r="903" spans="1:60" outlineLevel="1" x14ac:dyDescent="0.25">
      <c r="A903" s="158"/>
      <c r="B903" s="159"/>
      <c r="C903" s="271" t="s">
        <v>913</v>
      </c>
      <c r="D903" s="272"/>
      <c r="E903" s="272"/>
      <c r="F903" s="272"/>
      <c r="G903" s="272"/>
      <c r="H903" s="160"/>
      <c r="I903" s="160"/>
      <c r="J903" s="160"/>
      <c r="K903" s="160"/>
      <c r="L903" s="160"/>
      <c r="M903" s="160"/>
      <c r="N903" s="160"/>
      <c r="O903" s="160"/>
      <c r="P903" s="160"/>
      <c r="Q903" s="160"/>
      <c r="R903" s="160"/>
      <c r="S903" s="160"/>
      <c r="T903" s="160"/>
      <c r="U903" s="160"/>
      <c r="V903" s="160"/>
      <c r="W903" s="160"/>
      <c r="X903" s="160"/>
      <c r="Y903" s="151"/>
      <c r="Z903" s="151"/>
      <c r="AA903" s="151"/>
      <c r="AB903" s="151"/>
      <c r="AC903" s="151"/>
      <c r="AD903" s="151"/>
      <c r="AE903" s="151"/>
      <c r="AF903" s="151"/>
      <c r="AG903" s="151" t="s">
        <v>190</v>
      </c>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row>
    <row r="904" spans="1:60" outlineLevel="1" x14ac:dyDescent="0.25">
      <c r="A904" s="158"/>
      <c r="B904" s="159"/>
      <c r="C904" s="271" t="s">
        <v>965</v>
      </c>
      <c r="D904" s="272"/>
      <c r="E904" s="272"/>
      <c r="F904" s="272"/>
      <c r="G904" s="272"/>
      <c r="H904" s="160"/>
      <c r="I904" s="160"/>
      <c r="J904" s="160"/>
      <c r="K904" s="160"/>
      <c r="L904" s="160"/>
      <c r="M904" s="160"/>
      <c r="N904" s="160"/>
      <c r="O904" s="160"/>
      <c r="P904" s="160"/>
      <c r="Q904" s="160"/>
      <c r="R904" s="160"/>
      <c r="S904" s="160"/>
      <c r="T904" s="160"/>
      <c r="U904" s="160"/>
      <c r="V904" s="160"/>
      <c r="W904" s="160"/>
      <c r="X904" s="160"/>
      <c r="Y904" s="151"/>
      <c r="Z904" s="151"/>
      <c r="AA904" s="151"/>
      <c r="AB904" s="151"/>
      <c r="AC904" s="151"/>
      <c r="AD904" s="151"/>
      <c r="AE904" s="151"/>
      <c r="AF904" s="151"/>
      <c r="AG904" s="151" t="s">
        <v>190</v>
      </c>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row>
    <row r="905" spans="1:60" outlineLevel="1" x14ac:dyDescent="0.25">
      <c r="A905" s="158"/>
      <c r="B905" s="159"/>
      <c r="C905" s="192" t="s">
        <v>204</v>
      </c>
      <c r="D905" s="161"/>
      <c r="E905" s="162"/>
      <c r="F905" s="163"/>
      <c r="G905" s="163"/>
      <c r="H905" s="160"/>
      <c r="I905" s="160"/>
      <c r="J905" s="160"/>
      <c r="K905" s="160"/>
      <c r="L905" s="160"/>
      <c r="M905" s="160"/>
      <c r="N905" s="160"/>
      <c r="O905" s="160"/>
      <c r="P905" s="160"/>
      <c r="Q905" s="160"/>
      <c r="R905" s="160"/>
      <c r="S905" s="160"/>
      <c r="T905" s="160"/>
      <c r="U905" s="160"/>
      <c r="V905" s="160"/>
      <c r="W905" s="160"/>
      <c r="X905" s="160"/>
      <c r="Y905" s="151"/>
      <c r="Z905" s="151"/>
      <c r="AA905" s="151"/>
      <c r="AB905" s="151"/>
      <c r="AC905" s="151"/>
      <c r="AD905" s="151"/>
      <c r="AE905" s="151"/>
      <c r="AF905" s="151"/>
      <c r="AG905" s="151" t="s">
        <v>190</v>
      </c>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row>
    <row r="906" spans="1:60" outlineLevel="1" x14ac:dyDescent="0.25">
      <c r="A906" s="158"/>
      <c r="B906" s="159"/>
      <c r="C906" s="271" t="s">
        <v>317</v>
      </c>
      <c r="D906" s="272"/>
      <c r="E906" s="272"/>
      <c r="F906" s="272"/>
      <c r="G906" s="272"/>
      <c r="H906" s="160"/>
      <c r="I906" s="160"/>
      <c r="J906" s="160"/>
      <c r="K906" s="160"/>
      <c r="L906" s="160"/>
      <c r="M906" s="160"/>
      <c r="N906" s="160"/>
      <c r="O906" s="160"/>
      <c r="P906" s="160"/>
      <c r="Q906" s="160"/>
      <c r="R906" s="160"/>
      <c r="S906" s="160"/>
      <c r="T906" s="160"/>
      <c r="U906" s="160"/>
      <c r="V906" s="160"/>
      <c r="W906" s="160"/>
      <c r="X906" s="160"/>
      <c r="Y906" s="151"/>
      <c r="Z906" s="151"/>
      <c r="AA906" s="151"/>
      <c r="AB906" s="151"/>
      <c r="AC906" s="151"/>
      <c r="AD906" s="151"/>
      <c r="AE906" s="151"/>
      <c r="AF906" s="151"/>
      <c r="AG906" s="151" t="s">
        <v>190</v>
      </c>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row>
    <row r="907" spans="1:60" outlineLevel="1" x14ac:dyDescent="0.25">
      <c r="A907" s="158"/>
      <c r="B907" s="159"/>
      <c r="C907" s="271" t="s">
        <v>941</v>
      </c>
      <c r="D907" s="272"/>
      <c r="E907" s="272"/>
      <c r="F907" s="272"/>
      <c r="G907" s="272"/>
      <c r="H907" s="160"/>
      <c r="I907" s="160"/>
      <c r="J907" s="160"/>
      <c r="K907" s="160"/>
      <c r="L907" s="160"/>
      <c r="M907" s="160"/>
      <c r="N907" s="160"/>
      <c r="O907" s="160"/>
      <c r="P907" s="160"/>
      <c r="Q907" s="160"/>
      <c r="R907" s="160"/>
      <c r="S907" s="160"/>
      <c r="T907" s="160"/>
      <c r="U907" s="160"/>
      <c r="V907" s="160"/>
      <c r="W907" s="160"/>
      <c r="X907" s="160"/>
      <c r="Y907" s="151"/>
      <c r="Z907" s="151"/>
      <c r="AA907" s="151"/>
      <c r="AB907" s="151"/>
      <c r="AC907" s="151"/>
      <c r="AD907" s="151"/>
      <c r="AE907" s="151"/>
      <c r="AF907" s="151"/>
      <c r="AG907" s="151" t="s">
        <v>190</v>
      </c>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row>
    <row r="908" spans="1:60" outlineLevel="1" x14ac:dyDescent="0.25">
      <c r="A908" s="158"/>
      <c r="B908" s="159"/>
      <c r="C908" s="271" t="s">
        <v>1325</v>
      </c>
      <c r="D908" s="272"/>
      <c r="E908" s="272"/>
      <c r="F908" s="272"/>
      <c r="G908" s="272"/>
      <c r="H908" s="160"/>
      <c r="I908" s="160"/>
      <c r="J908" s="160"/>
      <c r="K908" s="160"/>
      <c r="L908" s="160"/>
      <c r="M908" s="160"/>
      <c r="N908" s="160"/>
      <c r="O908" s="160"/>
      <c r="P908" s="160"/>
      <c r="Q908" s="160"/>
      <c r="R908" s="160"/>
      <c r="S908" s="160"/>
      <c r="T908" s="160"/>
      <c r="U908" s="160"/>
      <c r="V908" s="160"/>
      <c r="W908" s="160"/>
      <c r="X908" s="160"/>
      <c r="Y908" s="151"/>
      <c r="Z908" s="151"/>
      <c r="AA908" s="151"/>
      <c r="AB908" s="151"/>
      <c r="AC908" s="151"/>
      <c r="AD908" s="151"/>
      <c r="AE908" s="151"/>
      <c r="AF908" s="151"/>
      <c r="AG908" s="151" t="s">
        <v>190</v>
      </c>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row>
    <row r="909" spans="1:60" ht="21" outlineLevel="1" x14ac:dyDescent="0.25">
      <c r="A909" s="158"/>
      <c r="B909" s="159"/>
      <c r="C909" s="271" t="s">
        <v>942</v>
      </c>
      <c r="D909" s="272"/>
      <c r="E909" s="272"/>
      <c r="F909" s="272"/>
      <c r="G909" s="272"/>
      <c r="H909" s="160"/>
      <c r="I909" s="160"/>
      <c r="J909" s="160"/>
      <c r="K909" s="160"/>
      <c r="L909" s="160"/>
      <c r="M909" s="160"/>
      <c r="N909" s="160"/>
      <c r="O909" s="160"/>
      <c r="P909" s="160"/>
      <c r="Q909" s="160"/>
      <c r="R909" s="160"/>
      <c r="S909" s="160"/>
      <c r="T909" s="160"/>
      <c r="U909" s="160"/>
      <c r="V909" s="160"/>
      <c r="W909" s="160"/>
      <c r="X909" s="160"/>
      <c r="Y909" s="151"/>
      <c r="Z909" s="151"/>
      <c r="AA909" s="151"/>
      <c r="AB909" s="151"/>
      <c r="AC909" s="151"/>
      <c r="AD909" s="151"/>
      <c r="AE909" s="151"/>
      <c r="AF909" s="151"/>
      <c r="AG909" s="151" t="s">
        <v>190</v>
      </c>
      <c r="AH909" s="151"/>
      <c r="AI909" s="151"/>
      <c r="AJ909" s="151"/>
      <c r="AK909" s="151"/>
      <c r="AL909" s="151"/>
      <c r="AM909" s="151"/>
      <c r="AN909" s="151"/>
      <c r="AO909" s="151"/>
      <c r="AP909" s="151"/>
      <c r="AQ909" s="151"/>
      <c r="AR909" s="151"/>
      <c r="AS909" s="151"/>
      <c r="AT909" s="151"/>
      <c r="AU909" s="151"/>
      <c r="AV909" s="151"/>
      <c r="AW909" s="151"/>
      <c r="AX909" s="151"/>
      <c r="AY909" s="151"/>
      <c r="AZ909" s="151"/>
      <c r="BA909" s="184" t="str">
        <f>C909</f>
        <v>V místech poškození sanace bezbarvým ochranným fungicidním prostředkem proti dřevokazným škůdcům a plísním, jinak ponechat bez povrchové úpravy</v>
      </c>
      <c r="BB909" s="151"/>
      <c r="BC909" s="151"/>
      <c r="BD909" s="151"/>
      <c r="BE909" s="151"/>
      <c r="BF909" s="151"/>
      <c r="BG909" s="151"/>
      <c r="BH909" s="151"/>
    </row>
    <row r="910" spans="1:60" outlineLevel="1" x14ac:dyDescent="0.25">
      <c r="A910" s="158"/>
      <c r="B910" s="159"/>
      <c r="C910" s="271" t="s">
        <v>717</v>
      </c>
      <c r="D910" s="272"/>
      <c r="E910" s="272"/>
      <c r="F910" s="272"/>
      <c r="G910" s="272"/>
      <c r="H910" s="160"/>
      <c r="I910" s="160"/>
      <c r="J910" s="160"/>
      <c r="K910" s="160"/>
      <c r="L910" s="160"/>
      <c r="M910" s="160"/>
      <c r="N910" s="160"/>
      <c r="O910" s="160"/>
      <c r="P910" s="160"/>
      <c r="Q910" s="160"/>
      <c r="R910" s="160"/>
      <c r="S910" s="160"/>
      <c r="T910" s="160"/>
      <c r="U910" s="160"/>
      <c r="V910" s="160"/>
      <c r="W910" s="160"/>
      <c r="X910" s="160"/>
      <c r="Y910" s="151"/>
      <c r="Z910" s="151"/>
      <c r="AA910" s="151"/>
      <c r="AB910" s="151"/>
      <c r="AC910" s="151"/>
      <c r="AD910" s="151"/>
      <c r="AE910" s="151"/>
      <c r="AF910" s="151"/>
      <c r="AG910" s="151" t="s">
        <v>190</v>
      </c>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row>
    <row r="911" spans="1:60" outlineLevel="1" x14ac:dyDescent="0.25">
      <c r="A911" s="177">
        <v>87</v>
      </c>
      <c r="B911" s="178" t="s">
        <v>1791</v>
      </c>
      <c r="C911" s="187" t="s">
        <v>1792</v>
      </c>
      <c r="D911" s="179" t="s">
        <v>255</v>
      </c>
      <c r="E911" s="180">
        <v>1</v>
      </c>
      <c r="F911" s="181">
        <v>6720</v>
      </c>
      <c r="G911" s="182">
        <f>ROUND(E911*F911,2)</f>
        <v>6720</v>
      </c>
      <c r="H911" s="181"/>
      <c r="I911" s="182">
        <f>ROUND(E911*H911,2)</f>
        <v>0</v>
      </c>
      <c r="J911" s="181"/>
      <c r="K911" s="182">
        <f>ROUND(E911*J911,2)</f>
        <v>0</v>
      </c>
      <c r="L911" s="182">
        <v>21</v>
      </c>
      <c r="M911" s="182">
        <f>G911*(1+L911/100)</f>
        <v>8131.2</v>
      </c>
      <c r="N911" s="182">
        <v>1E-3</v>
      </c>
      <c r="O911" s="182">
        <f>ROUND(E911*N911,2)</f>
        <v>0</v>
      </c>
      <c r="P911" s="182">
        <v>0</v>
      </c>
      <c r="Q911" s="182">
        <f>ROUND(E911*P911,2)</f>
        <v>0</v>
      </c>
      <c r="R911" s="182"/>
      <c r="S911" s="182" t="s">
        <v>277</v>
      </c>
      <c r="T911" s="183" t="s">
        <v>186</v>
      </c>
      <c r="U911" s="160">
        <v>0</v>
      </c>
      <c r="V911" s="160">
        <f>ROUND(E911*U911,2)</f>
        <v>0</v>
      </c>
      <c r="W911" s="160"/>
      <c r="X911" s="160" t="s">
        <v>310</v>
      </c>
      <c r="Y911" s="151"/>
      <c r="Z911" s="151"/>
      <c r="AA911" s="151"/>
      <c r="AB911" s="151"/>
      <c r="AC911" s="151"/>
      <c r="AD911" s="151"/>
      <c r="AE911" s="151"/>
      <c r="AF911" s="151"/>
      <c r="AG911" s="151" t="s">
        <v>311</v>
      </c>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row>
    <row r="912" spans="1:60" outlineLevel="1" x14ac:dyDescent="0.25">
      <c r="A912" s="158"/>
      <c r="B912" s="159"/>
      <c r="C912" s="260" t="s">
        <v>1727</v>
      </c>
      <c r="D912" s="261"/>
      <c r="E912" s="261"/>
      <c r="F912" s="261"/>
      <c r="G912" s="261"/>
      <c r="H912" s="160"/>
      <c r="I912" s="160"/>
      <c r="J912" s="160"/>
      <c r="K912" s="160"/>
      <c r="L912" s="160"/>
      <c r="M912" s="160"/>
      <c r="N912" s="160"/>
      <c r="O912" s="160"/>
      <c r="P912" s="160"/>
      <c r="Q912" s="160"/>
      <c r="R912" s="160"/>
      <c r="S912" s="160"/>
      <c r="T912" s="160"/>
      <c r="U912" s="160"/>
      <c r="V912" s="160"/>
      <c r="W912" s="160"/>
      <c r="X912" s="160"/>
      <c r="Y912" s="151"/>
      <c r="Z912" s="151"/>
      <c r="AA912" s="151"/>
      <c r="AB912" s="151"/>
      <c r="AC912" s="151"/>
      <c r="AD912" s="151"/>
      <c r="AE912" s="151"/>
      <c r="AF912" s="151"/>
      <c r="AG912" s="151" t="s">
        <v>190</v>
      </c>
      <c r="AH912" s="151"/>
      <c r="AI912" s="151"/>
      <c r="AJ912" s="151"/>
      <c r="AK912" s="151"/>
      <c r="AL912" s="151"/>
      <c r="AM912" s="151"/>
      <c r="AN912" s="151"/>
      <c r="AO912" s="151"/>
      <c r="AP912" s="151"/>
      <c r="AQ912" s="151"/>
      <c r="AR912" s="151"/>
      <c r="AS912" s="151"/>
      <c r="AT912" s="151"/>
      <c r="AU912" s="151"/>
      <c r="AV912" s="151"/>
      <c r="AW912" s="151"/>
      <c r="AX912" s="151"/>
      <c r="AY912" s="151"/>
      <c r="AZ912" s="151"/>
      <c r="BA912" s="184" t="str">
        <f>C912</f>
        <v>4.NP - 3. patro, popis prvku a návrh na jeho opravu nebo restaurování viz D1.1.9  Tabulky truhlářských prvků</v>
      </c>
      <c r="BB912" s="151"/>
      <c r="BC912" s="151"/>
      <c r="BD912" s="151"/>
      <c r="BE912" s="151"/>
      <c r="BF912" s="151"/>
      <c r="BG912" s="151"/>
      <c r="BH912" s="151"/>
    </row>
    <row r="913" spans="1:60" outlineLevel="1" x14ac:dyDescent="0.25">
      <c r="A913" s="158"/>
      <c r="B913" s="159"/>
      <c r="C913" s="192" t="s">
        <v>204</v>
      </c>
      <c r="D913" s="161"/>
      <c r="E913" s="162"/>
      <c r="F913" s="163"/>
      <c r="G913" s="163"/>
      <c r="H913" s="160"/>
      <c r="I913" s="160"/>
      <c r="J913" s="160"/>
      <c r="K913" s="160"/>
      <c r="L913" s="160"/>
      <c r="M913" s="160"/>
      <c r="N913" s="160"/>
      <c r="O913" s="160"/>
      <c r="P913" s="160"/>
      <c r="Q913" s="160"/>
      <c r="R913" s="160"/>
      <c r="S913" s="160"/>
      <c r="T913" s="160"/>
      <c r="U913" s="160"/>
      <c r="V913" s="160"/>
      <c r="W913" s="160"/>
      <c r="X913" s="160"/>
      <c r="Y913" s="151"/>
      <c r="Z913" s="151"/>
      <c r="AA913" s="151"/>
      <c r="AB913" s="151"/>
      <c r="AC913" s="151"/>
      <c r="AD913" s="151"/>
      <c r="AE913" s="151"/>
      <c r="AF913" s="151"/>
      <c r="AG913" s="151" t="s">
        <v>190</v>
      </c>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row>
    <row r="914" spans="1:60" outlineLevel="1" x14ac:dyDescent="0.25">
      <c r="A914" s="158"/>
      <c r="B914" s="159"/>
      <c r="C914" s="271" t="s">
        <v>1792</v>
      </c>
      <c r="D914" s="272"/>
      <c r="E914" s="272"/>
      <c r="F914" s="272"/>
      <c r="G914" s="272"/>
      <c r="H914" s="160"/>
      <c r="I914" s="160"/>
      <c r="J914" s="160"/>
      <c r="K914" s="160"/>
      <c r="L914" s="160"/>
      <c r="M914" s="160"/>
      <c r="N914" s="160"/>
      <c r="O914" s="160"/>
      <c r="P914" s="160"/>
      <c r="Q914" s="160"/>
      <c r="R914" s="160"/>
      <c r="S914" s="160"/>
      <c r="T914" s="160"/>
      <c r="U914" s="160"/>
      <c r="V914" s="160"/>
      <c r="W914" s="160"/>
      <c r="X914" s="160"/>
      <c r="Y914" s="151"/>
      <c r="Z914" s="151"/>
      <c r="AA914" s="151"/>
      <c r="AB914" s="151"/>
      <c r="AC914" s="151"/>
      <c r="AD914" s="151"/>
      <c r="AE914" s="151"/>
      <c r="AF914" s="151"/>
      <c r="AG914" s="151" t="s">
        <v>190</v>
      </c>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row>
    <row r="915" spans="1:60" outlineLevel="1" x14ac:dyDescent="0.25">
      <c r="A915" s="158"/>
      <c r="B915" s="159"/>
      <c r="C915" s="271" t="s">
        <v>1793</v>
      </c>
      <c r="D915" s="272"/>
      <c r="E915" s="272"/>
      <c r="F915" s="272"/>
      <c r="G915" s="272"/>
      <c r="H915" s="160"/>
      <c r="I915" s="160"/>
      <c r="J915" s="160"/>
      <c r="K915" s="160"/>
      <c r="L915" s="160"/>
      <c r="M915" s="160"/>
      <c r="N915" s="160"/>
      <c r="O915" s="160"/>
      <c r="P915" s="160"/>
      <c r="Q915" s="160"/>
      <c r="R915" s="160"/>
      <c r="S915" s="160"/>
      <c r="T915" s="160"/>
      <c r="U915" s="160"/>
      <c r="V915" s="160"/>
      <c r="W915" s="160"/>
      <c r="X915" s="160"/>
      <c r="Y915" s="151"/>
      <c r="Z915" s="151"/>
      <c r="AA915" s="151"/>
      <c r="AB915" s="151"/>
      <c r="AC915" s="151"/>
      <c r="AD915" s="151"/>
      <c r="AE915" s="151"/>
      <c r="AF915" s="151"/>
      <c r="AG915" s="151" t="s">
        <v>190</v>
      </c>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row>
    <row r="916" spans="1:60" outlineLevel="1" x14ac:dyDescent="0.25">
      <c r="A916" s="158"/>
      <c r="B916" s="159"/>
      <c r="C916" s="271" t="s">
        <v>946</v>
      </c>
      <c r="D916" s="272"/>
      <c r="E916" s="272"/>
      <c r="F916" s="272"/>
      <c r="G916" s="272"/>
      <c r="H916" s="160"/>
      <c r="I916" s="160"/>
      <c r="J916" s="160"/>
      <c r="K916" s="160"/>
      <c r="L916" s="160"/>
      <c r="M916" s="160"/>
      <c r="N916" s="160"/>
      <c r="O916" s="160"/>
      <c r="P916" s="160"/>
      <c r="Q916" s="160"/>
      <c r="R916" s="160"/>
      <c r="S916" s="160"/>
      <c r="T916" s="160"/>
      <c r="U916" s="160"/>
      <c r="V916" s="160"/>
      <c r="W916" s="160"/>
      <c r="X916" s="160"/>
      <c r="Y916" s="151"/>
      <c r="Z916" s="151"/>
      <c r="AA916" s="151"/>
      <c r="AB916" s="151"/>
      <c r="AC916" s="151"/>
      <c r="AD916" s="151"/>
      <c r="AE916" s="151"/>
      <c r="AF916" s="151"/>
      <c r="AG916" s="151" t="s">
        <v>190</v>
      </c>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row>
    <row r="917" spans="1:60" outlineLevel="1" x14ac:dyDescent="0.25">
      <c r="A917" s="158"/>
      <c r="B917" s="159"/>
      <c r="C917" s="271" t="s">
        <v>1354</v>
      </c>
      <c r="D917" s="272"/>
      <c r="E917" s="272"/>
      <c r="F917" s="272"/>
      <c r="G917" s="272"/>
      <c r="H917" s="160"/>
      <c r="I917" s="160"/>
      <c r="J917" s="160"/>
      <c r="K917" s="160"/>
      <c r="L917" s="160"/>
      <c r="M917" s="160"/>
      <c r="N917" s="160"/>
      <c r="O917" s="160"/>
      <c r="P917" s="160"/>
      <c r="Q917" s="160"/>
      <c r="R917" s="160"/>
      <c r="S917" s="160"/>
      <c r="T917" s="160"/>
      <c r="U917" s="160"/>
      <c r="V917" s="160"/>
      <c r="W917" s="160"/>
      <c r="X917" s="160"/>
      <c r="Y917" s="151"/>
      <c r="Z917" s="151"/>
      <c r="AA917" s="151"/>
      <c r="AB917" s="151"/>
      <c r="AC917" s="151"/>
      <c r="AD917" s="151"/>
      <c r="AE917" s="151"/>
      <c r="AF917" s="151"/>
      <c r="AG917" s="151" t="s">
        <v>190</v>
      </c>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row>
    <row r="918" spans="1:60" outlineLevel="1" x14ac:dyDescent="0.25">
      <c r="A918" s="158"/>
      <c r="B918" s="159"/>
      <c r="C918" s="192" t="s">
        <v>204</v>
      </c>
      <c r="D918" s="161"/>
      <c r="E918" s="162"/>
      <c r="F918" s="163"/>
      <c r="G918" s="163"/>
      <c r="H918" s="160"/>
      <c r="I918" s="160"/>
      <c r="J918" s="160"/>
      <c r="K918" s="160"/>
      <c r="L918" s="160"/>
      <c r="M918" s="160"/>
      <c r="N918" s="160"/>
      <c r="O918" s="160"/>
      <c r="P918" s="160"/>
      <c r="Q918" s="160"/>
      <c r="R918" s="160"/>
      <c r="S918" s="160"/>
      <c r="T918" s="160"/>
      <c r="U918" s="160"/>
      <c r="V918" s="160"/>
      <c r="W918" s="160"/>
      <c r="X918" s="160"/>
      <c r="Y918" s="151"/>
      <c r="Z918" s="151"/>
      <c r="AA918" s="151"/>
      <c r="AB918" s="151"/>
      <c r="AC918" s="151"/>
      <c r="AD918" s="151"/>
      <c r="AE918" s="151"/>
      <c r="AF918" s="151"/>
      <c r="AG918" s="151" t="s">
        <v>190</v>
      </c>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row>
    <row r="919" spans="1:60" outlineLevel="1" x14ac:dyDescent="0.25">
      <c r="A919" s="158"/>
      <c r="B919" s="159"/>
      <c r="C919" s="271" t="s">
        <v>802</v>
      </c>
      <c r="D919" s="272"/>
      <c r="E919" s="272"/>
      <c r="F919" s="272"/>
      <c r="G919" s="272"/>
      <c r="H919" s="160"/>
      <c r="I919" s="160"/>
      <c r="J919" s="160"/>
      <c r="K919" s="160"/>
      <c r="L919" s="160"/>
      <c r="M919" s="160"/>
      <c r="N919" s="160"/>
      <c r="O919" s="160"/>
      <c r="P919" s="160"/>
      <c r="Q919" s="160"/>
      <c r="R919" s="160"/>
      <c r="S919" s="160"/>
      <c r="T919" s="160"/>
      <c r="U919" s="160"/>
      <c r="V919" s="160"/>
      <c r="W919" s="160"/>
      <c r="X919" s="160"/>
      <c r="Y919" s="151"/>
      <c r="Z919" s="151"/>
      <c r="AA919" s="151"/>
      <c r="AB919" s="151"/>
      <c r="AC919" s="151"/>
      <c r="AD919" s="151"/>
      <c r="AE919" s="151"/>
      <c r="AF919" s="151"/>
      <c r="AG919" s="151" t="s">
        <v>190</v>
      </c>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row>
    <row r="920" spans="1:60" outlineLevel="1" x14ac:dyDescent="0.25">
      <c r="A920" s="158"/>
      <c r="B920" s="159"/>
      <c r="C920" s="271" t="s">
        <v>1794</v>
      </c>
      <c r="D920" s="272"/>
      <c r="E920" s="272"/>
      <c r="F920" s="272"/>
      <c r="G920" s="272"/>
      <c r="H920" s="160"/>
      <c r="I920" s="160"/>
      <c r="J920" s="160"/>
      <c r="K920" s="160"/>
      <c r="L920" s="160"/>
      <c r="M920" s="160"/>
      <c r="N920" s="160"/>
      <c r="O920" s="160"/>
      <c r="P920" s="160"/>
      <c r="Q920" s="160"/>
      <c r="R920" s="160"/>
      <c r="S920" s="160"/>
      <c r="T920" s="160"/>
      <c r="U920" s="160"/>
      <c r="V920" s="160"/>
      <c r="W920" s="160"/>
      <c r="X920" s="160"/>
      <c r="Y920" s="151"/>
      <c r="Z920" s="151"/>
      <c r="AA920" s="151"/>
      <c r="AB920" s="151"/>
      <c r="AC920" s="151"/>
      <c r="AD920" s="151"/>
      <c r="AE920" s="151"/>
      <c r="AF920" s="151"/>
      <c r="AG920" s="151" t="s">
        <v>190</v>
      </c>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row>
    <row r="921" spans="1:60" outlineLevel="1" x14ac:dyDescent="0.25">
      <c r="A921" s="158"/>
      <c r="B921" s="159"/>
      <c r="C921" s="192" t="s">
        <v>204</v>
      </c>
      <c r="D921" s="161"/>
      <c r="E921" s="162"/>
      <c r="F921" s="163"/>
      <c r="G921" s="163"/>
      <c r="H921" s="160"/>
      <c r="I921" s="160"/>
      <c r="J921" s="160"/>
      <c r="K921" s="160"/>
      <c r="L921" s="160"/>
      <c r="M921" s="160"/>
      <c r="N921" s="160"/>
      <c r="O921" s="160"/>
      <c r="P921" s="160"/>
      <c r="Q921" s="160"/>
      <c r="R921" s="160"/>
      <c r="S921" s="160"/>
      <c r="T921" s="160"/>
      <c r="U921" s="160"/>
      <c r="V921" s="160"/>
      <c r="W921" s="160"/>
      <c r="X921" s="160"/>
      <c r="Y921" s="151"/>
      <c r="Z921" s="151"/>
      <c r="AA921" s="151"/>
      <c r="AB921" s="151"/>
      <c r="AC921" s="151"/>
      <c r="AD921" s="151"/>
      <c r="AE921" s="151"/>
      <c r="AF921" s="151"/>
      <c r="AG921" s="151" t="s">
        <v>190</v>
      </c>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row>
    <row r="922" spans="1:60" outlineLevel="1" x14ac:dyDescent="0.25">
      <c r="A922" s="158"/>
      <c r="B922" s="159"/>
      <c r="C922" s="271" t="s">
        <v>913</v>
      </c>
      <c r="D922" s="272"/>
      <c r="E922" s="272"/>
      <c r="F922" s="272"/>
      <c r="G922" s="272"/>
      <c r="H922" s="160"/>
      <c r="I922" s="160"/>
      <c r="J922" s="160"/>
      <c r="K922" s="160"/>
      <c r="L922" s="160"/>
      <c r="M922" s="160"/>
      <c r="N922" s="160"/>
      <c r="O922" s="160"/>
      <c r="P922" s="160"/>
      <c r="Q922" s="160"/>
      <c r="R922" s="160"/>
      <c r="S922" s="160"/>
      <c r="T922" s="160"/>
      <c r="U922" s="160"/>
      <c r="V922" s="160"/>
      <c r="W922" s="160"/>
      <c r="X922" s="160"/>
      <c r="Y922" s="151"/>
      <c r="Z922" s="151"/>
      <c r="AA922" s="151"/>
      <c r="AB922" s="151"/>
      <c r="AC922" s="151"/>
      <c r="AD922" s="151"/>
      <c r="AE922" s="151"/>
      <c r="AF922" s="151"/>
      <c r="AG922" s="151" t="s">
        <v>190</v>
      </c>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row>
    <row r="923" spans="1:60" outlineLevel="1" x14ac:dyDescent="0.25">
      <c r="A923" s="158"/>
      <c r="B923" s="159"/>
      <c r="C923" s="271" t="s">
        <v>1795</v>
      </c>
      <c r="D923" s="272"/>
      <c r="E923" s="272"/>
      <c r="F923" s="272"/>
      <c r="G923" s="272"/>
      <c r="H923" s="160"/>
      <c r="I923" s="160"/>
      <c r="J923" s="160"/>
      <c r="K923" s="160"/>
      <c r="L923" s="160"/>
      <c r="M923" s="160"/>
      <c r="N923" s="160"/>
      <c r="O923" s="160"/>
      <c r="P923" s="160"/>
      <c r="Q923" s="160"/>
      <c r="R923" s="160"/>
      <c r="S923" s="160"/>
      <c r="T923" s="160"/>
      <c r="U923" s="160"/>
      <c r="V923" s="160"/>
      <c r="W923" s="160"/>
      <c r="X923" s="160"/>
      <c r="Y923" s="151"/>
      <c r="Z923" s="151"/>
      <c r="AA923" s="151"/>
      <c r="AB923" s="151"/>
      <c r="AC923" s="151"/>
      <c r="AD923" s="151"/>
      <c r="AE923" s="151"/>
      <c r="AF923" s="151"/>
      <c r="AG923" s="151" t="s">
        <v>190</v>
      </c>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row>
    <row r="924" spans="1:60" outlineLevel="1" x14ac:dyDescent="0.25">
      <c r="A924" s="158"/>
      <c r="B924" s="159"/>
      <c r="C924" s="192" t="s">
        <v>204</v>
      </c>
      <c r="D924" s="161"/>
      <c r="E924" s="162"/>
      <c r="F924" s="163"/>
      <c r="G924" s="163"/>
      <c r="H924" s="160"/>
      <c r="I924" s="160"/>
      <c r="J924" s="160"/>
      <c r="K924" s="160"/>
      <c r="L924" s="160"/>
      <c r="M924" s="160"/>
      <c r="N924" s="160"/>
      <c r="O924" s="160"/>
      <c r="P924" s="160"/>
      <c r="Q924" s="160"/>
      <c r="R924" s="160"/>
      <c r="S924" s="160"/>
      <c r="T924" s="160"/>
      <c r="U924" s="160"/>
      <c r="V924" s="160"/>
      <c r="W924" s="160"/>
      <c r="X924" s="160"/>
      <c r="Y924" s="151"/>
      <c r="Z924" s="151"/>
      <c r="AA924" s="151"/>
      <c r="AB924" s="151"/>
      <c r="AC924" s="151"/>
      <c r="AD924" s="151"/>
      <c r="AE924" s="151"/>
      <c r="AF924" s="151"/>
      <c r="AG924" s="151" t="s">
        <v>190</v>
      </c>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row>
    <row r="925" spans="1:60" outlineLevel="1" x14ac:dyDescent="0.25">
      <c r="A925" s="158"/>
      <c r="B925" s="159"/>
      <c r="C925" s="271" t="s">
        <v>317</v>
      </c>
      <c r="D925" s="272"/>
      <c r="E925" s="272"/>
      <c r="F925" s="272"/>
      <c r="G925" s="272"/>
      <c r="H925" s="160"/>
      <c r="I925" s="160"/>
      <c r="J925" s="160"/>
      <c r="K925" s="160"/>
      <c r="L925" s="160"/>
      <c r="M925" s="160"/>
      <c r="N925" s="160"/>
      <c r="O925" s="160"/>
      <c r="P925" s="160"/>
      <c r="Q925" s="160"/>
      <c r="R925" s="160"/>
      <c r="S925" s="160"/>
      <c r="T925" s="160"/>
      <c r="U925" s="160"/>
      <c r="V925" s="160"/>
      <c r="W925" s="160"/>
      <c r="X925" s="160"/>
      <c r="Y925" s="151"/>
      <c r="Z925" s="151"/>
      <c r="AA925" s="151"/>
      <c r="AB925" s="151"/>
      <c r="AC925" s="151"/>
      <c r="AD925" s="151"/>
      <c r="AE925" s="151"/>
      <c r="AF925" s="151"/>
      <c r="AG925" s="151" t="s">
        <v>190</v>
      </c>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row>
    <row r="926" spans="1:60" outlineLevel="1" x14ac:dyDescent="0.25">
      <c r="A926" s="158"/>
      <c r="B926" s="159"/>
      <c r="C926" s="271" t="s">
        <v>941</v>
      </c>
      <c r="D926" s="272"/>
      <c r="E926" s="272"/>
      <c r="F926" s="272"/>
      <c r="G926" s="272"/>
      <c r="H926" s="160"/>
      <c r="I926" s="160"/>
      <c r="J926" s="160"/>
      <c r="K926" s="160"/>
      <c r="L926" s="160"/>
      <c r="M926" s="160"/>
      <c r="N926" s="160"/>
      <c r="O926" s="160"/>
      <c r="P926" s="160"/>
      <c r="Q926" s="160"/>
      <c r="R926" s="160"/>
      <c r="S926" s="160"/>
      <c r="T926" s="160"/>
      <c r="U926" s="160"/>
      <c r="V926" s="160"/>
      <c r="W926" s="160"/>
      <c r="X926" s="160"/>
      <c r="Y926" s="151"/>
      <c r="Z926" s="151"/>
      <c r="AA926" s="151"/>
      <c r="AB926" s="151"/>
      <c r="AC926" s="151"/>
      <c r="AD926" s="151"/>
      <c r="AE926" s="151"/>
      <c r="AF926" s="151"/>
      <c r="AG926" s="151" t="s">
        <v>190</v>
      </c>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row>
    <row r="927" spans="1:60" ht="21" outlineLevel="1" x14ac:dyDescent="0.25">
      <c r="A927" s="158"/>
      <c r="B927" s="159"/>
      <c r="C927" s="271" t="s">
        <v>942</v>
      </c>
      <c r="D927" s="272"/>
      <c r="E927" s="272"/>
      <c r="F927" s="272"/>
      <c r="G927" s="272"/>
      <c r="H927" s="160"/>
      <c r="I927" s="160"/>
      <c r="J927" s="160"/>
      <c r="K927" s="160"/>
      <c r="L927" s="160"/>
      <c r="M927" s="160"/>
      <c r="N927" s="160"/>
      <c r="O927" s="160"/>
      <c r="P927" s="160"/>
      <c r="Q927" s="160"/>
      <c r="R927" s="160"/>
      <c r="S927" s="160"/>
      <c r="T927" s="160"/>
      <c r="U927" s="160"/>
      <c r="V927" s="160"/>
      <c r="W927" s="160"/>
      <c r="X927" s="160"/>
      <c r="Y927" s="151"/>
      <c r="Z927" s="151"/>
      <c r="AA927" s="151"/>
      <c r="AB927" s="151"/>
      <c r="AC927" s="151"/>
      <c r="AD927" s="151"/>
      <c r="AE927" s="151"/>
      <c r="AF927" s="151"/>
      <c r="AG927" s="151" t="s">
        <v>190</v>
      </c>
      <c r="AH927" s="151"/>
      <c r="AI927" s="151"/>
      <c r="AJ927" s="151"/>
      <c r="AK927" s="151"/>
      <c r="AL927" s="151"/>
      <c r="AM927" s="151"/>
      <c r="AN927" s="151"/>
      <c r="AO927" s="151"/>
      <c r="AP927" s="151"/>
      <c r="AQ927" s="151"/>
      <c r="AR927" s="151"/>
      <c r="AS927" s="151"/>
      <c r="AT927" s="151"/>
      <c r="AU927" s="151"/>
      <c r="AV927" s="151"/>
      <c r="AW927" s="151"/>
      <c r="AX927" s="151"/>
      <c r="AY927" s="151"/>
      <c r="AZ927" s="151"/>
      <c r="BA927" s="184" t="str">
        <f>C927</f>
        <v>V místech poškození sanace bezbarvým ochranným fungicidním prostředkem proti dřevokazným škůdcům a plísním, jinak ponechat bez povrchové úpravy</v>
      </c>
      <c r="BB927" s="151"/>
      <c r="BC927" s="151"/>
      <c r="BD927" s="151"/>
      <c r="BE927" s="151"/>
      <c r="BF927" s="151"/>
      <c r="BG927" s="151"/>
      <c r="BH927" s="151"/>
    </row>
    <row r="928" spans="1:60" outlineLevel="1" x14ac:dyDescent="0.25">
      <c r="A928" s="177">
        <v>88</v>
      </c>
      <c r="B928" s="178" t="s">
        <v>1796</v>
      </c>
      <c r="C928" s="187" t="s">
        <v>1797</v>
      </c>
      <c r="D928" s="179" t="s">
        <v>255</v>
      </c>
      <c r="E928" s="180">
        <v>1</v>
      </c>
      <c r="F928" s="181">
        <v>1536</v>
      </c>
      <c r="G928" s="182">
        <f>ROUND(E928*F928,2)</f>
        <v>1536</v>
      </c>
      <c r="H928" s="181"/>
      <c r="I928" s="182">
        <f>ROUND(E928*H928,2)</f>
        <v>0</v>
      </c>
      <c r="J928" s="181"/>
      <c r="K928" s="182">
        <f>ROUND(E928*J928,2)</f>
        <v>0</v>
      </c>
      <c r="L928" s="182">
        <v>21</v>
      </c>
      <c r="M928" s="182">
        <f>G928*(1+L928/100)</f>
        <v>1858.56</v>
      </c>
      <c r="N928" s="182">
        <v>1E-3</v>
      </c>
      <c r="O928" s="182">
        <f>ROUND(E928*N928,2)</f>
        <v>0</v>
      </c>
      <c r="P928" s="182">
        <v>0</v>
      </c>
      <c r="Q928" s="182">
        <f>ROUND(E928*P928,2)</f>
        <v>0</v>
      </c>
      <c r="R928" s="182"/>
      <c r="S928" s="182" t="s">
        <v>277</v>
      </c>
      <c r="T928" s="183" t="s">
        <v>186</v>
      </c>
      <c r="U928" s="160">
        <v>0</v>
      </c>
      <c r="V928" s="160">
        <f>ROUND(E928*U928,2)</f>
        <v>0</v>
      </c>
      <c r="W928" s="160"/>
      <c r="X928" s="160" t="s">
        <v>310</v>
      </c>
      <c r="Y928" s="151"/>
      <c r="Z928" s="151"/>
      <c r="AA928" s="151"/>
      <c r="AB928" s="151"/>
      <c r="AC928" s="151"/>
      <c r="AD928" s="151"/>
      <c r="AE928" s="151"/>
      <c r="AF928" s="151"/>
      <c r="AG928" s="151" t="s">
        <v>311</v>
      </c>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row>
    <row r="929" spans="1:60" outlineLevel="1" x14ac:dyDescent="0.25">
      <c r="A929" s="158"/>
      <c r="B929" s="159"/>
      <c r="C929" s="260" t="s">
        <v>1727</v>
      </c>
      <c r="D929" s="261"/>
      <c r="E929" s="261"/>
      <c r="F929" s="261"/>
      <c r="G929" s="261"/>
      <c r="H929" s="160"/>
      <c r="I929" s="160"/>
      <c r="J929" s="160"/>
      <c r="K929" s="160"/>
      <c r="L929" s="160"/>
      <c r="M929" s="160"/>
      <c r="N929" s="160"/>
      <c r="O929" s="160"/>
      <c r="P929" s="160"/>
      <c r="Q929" s="160"/>
      <c r="R929" s="160"/>
      <c r="S929" s="160"/>
      <c r="T929" s="160"/>
      <c r="U929" s="160"/>
      <c r="V929" s="160"/>
      <c r="W929" s="160"/>
      <c r="X929" s="160"/>
      <c r="Y929" s="151"/>
      <c r="Z929" s="151"/>
      <c r="AA929" s="151"/>
      <c r="AB929" s="151"/>
      <c r="AC929" s="151"/>
      <c r="AD929" s="151"/>
      <c r="AE929" s="151"/>
      <c r="AF929" s="151"/>
      <c r="AG929" s="151" t="s">
        <v>190</v>
      </c>
      <c r="AH929" s="151"/>
      <c r="AI929" s="151"/>
      <c r="AJ929" s="151"/>
      <c r="AK929" s="151"/>
      <c r="AL929" s="151"/>
      <c r="AM929" s="151"/>
      <c r="AN929" s="151"/>
      <c r="AO929" s="151"/>
      <c r="AP929" s="151"/>
      <c r="AQ929" s="151"/>
      <c r="AR929" s="151"/>
      <c r="AS929" s="151"/>
      <c r="AT929" s="151"/>
      <c r="AU929" s="151"/>
      <c r="AV929" s="151"/>
      <c r="AW929" s="151"/>
      <c r="AX929" s="151"/>
      <c r="AY929" s="151"/>
      <c r="AZ929" s="151"/>
      <c r="BA929" s="184" t="str">
        <f>C929</f>
        <v>4.NP - 3. patro, popis prvku a návrh na jeho opravu nebo restaurování viz D1.1.9  Tabulky truhlářských prvků</v>
      </c>
      <c r="BB929" s="151"/>
      <c r="BC929" s="151"/>
      <c r="BD929" s="151"/>
      <c r="BE929" s="151"/>
      <c r="BF929" s="151"/>
      <c r="BG929" s="151"/>
      <c r="BH929" s="151"/>
    </row>
    <row r="930" spans="1:60" outlineLevel="1" x14ac:dyDescent="0.25">
      <c r="A930" s="158"/>
      <c r="B930" s="159"/>
      <c r="C930" s="192" t="s">
        <v>204</v>
      </c>
      <c r="D930" s="161"/>
      <c r="E930" s="162"/>
      <c r="F930" s="163"/>
      <c r="G930" s="163"/>
      <c r="H930" s="160"/>
      <c r="I930" s="160"/>
      <c r="J930" s="160"/>
      <c r="K930" s="160"/>
      <c r="L930" s="160"/>
      <c r="M930" s="160"/>
      <c r="N930" s="160"/>
      <c r="O930" s="160"/>
      <c r="P930" s="160"/>
      <c r="Q930" s="160"/>
      <c r="R930" s="160"/>
      <c r="S930" s="160"/>
      <c r="T930" s="160"/>
      <c r="U930" s="160"/>
      <c r="V930" s="160"/>
      <c r="W930" s="160"/>
      <c r="X930" s="160"/>
      <c r="Y930" s="151"/>
      <c r="Z930" s="151"/>
      <c r="AA930" s="151"/>
      <c r="AB930" s="151"/>
      <c r="AC930" s="151"/>
      <c r="AD930" s="151"/>
      <c r="AE930" s="151"/>
      <c r="AF930" s="151"/>
      <c r="AG930" s="151" t="s">
        <v>190</v>
      </c>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row>
    <row r="931" spans="1:60" outlineLevel="1" x14ac:dyDescent="0.25">
      <c r="A931" s="158"/>
      <c r="B931" s="159"/>
      <c r="C931" s="271" t="s">
        <v>1797</v>
      </c>
      <c r="D931" s="272"/>
      <c r="E931" s="272"/>
      <c r="F931" s="272"/>
      <c r="G931" s="272"/>
      <c r="H931" s="160"/>
      <c r="I931" s="160"/>
      <c r="J931" s="160"/>
      <c r="K931" s="160"/>
      <c r="L931" s="160"/>
      <c r="M931" s="160"/>
      <c r="N931" s="160"/>
      <c r="O931" s="160"/>
      <c r="P931" s="160"/>
      <c r="Q931" s="160"/>
      <c r="R931" s="160"/>
      <c r="S931" s="160"/>
      <c r="T931" s="160"/>
      <c r="U931" s="160"/>
      <c r="V931" s="160"/>
      <c r="W931" s="160"/>
      <c r="X931" s="160"/>
      <c r="Y931" s="151"/>
      <c r="Z931" s="151"/>
      <c r="AA931" s="151"/>
      <c r="AB931" s="151"/>
      <c r="AC931" s="151"/>
      <c r="AD931" s="151"/>
      <c r="AE931" s="151"/>
      <c r="AF931" s="151"/>
      <c r="AG931" s="151" t="s">
        <v>190</v>
      </c>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row>
    <row r="932" spans="1:60" outlineLevel="1" x14ac:dyDescent="0.25">
      <c r="A932" s="158"/>
      <c r="B932" s="159"/>
      <c r="C932" s="271" t="s">
        <v>1798</v>
      </c>
      <c r="D932" s="272"/>
      <c r="E932" s="272"/>
      <c r="F932" s="272"/>
      <c r="G932" s="272"/>
      <c r="H932" s="160"/>
      <c r="I932" s="160"/>
      <c r="J932" s="160"/>
      <c r="K932" s="160"/>
      <c r="L932" s="160"/>
      <c r="M932" s="160"/>
      <c r="N932" s="160"/>
      <c r="O932" s="160"/>
      <c r="P932" s="160"/>
      <c r="Q932" s="160"/>
      <c r="R932" s="160"/>
      <c r="S932" s="160"/>
      <c r="T932" s="160"/>
      <c r="U932" s="160"/>
      <c r="V932" s="160"/>
      <c r="W932" s="160"/>
      <c r="X932" s="160"/>
      <c r="Y932" s="151"/>
      <c r="Z932" s="151"/>
      <c r="AA932" s="151"/>
      <c r="AB932" s="151"/>
      <c r="AC932" s="151"/>
      <c r="AD932" s="151"/>
      <c r="AE932" s="151"/>
      <c r="AF932" s="151"/>
      <c r="AG932" s="151" t="s">
        <v>190</v>
      </c>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row>
    <row r="933" spans="1:60" outlineLevel="1" x14ac:dyDescent="0.25">
      <c r="A933" s="158"/>
      <c r="B933" s="159"/>
      <c r="C933" s="271" t="s">
        <v>946</v>
      </c>
      <c r="D933" s="272"/>
      <c r="E933" s="272"/>
      <c r="F933" s="272"/>
      <c r="G933" s="272"/>
      <c r="H933" s="160"/>
      <c r="I933" s="160"/>
      <c r="J933" s="160"/>
      <c r="K933" s="160"/>
      <c r="L933" s="160"/>
      <c r="M933" s="160"/>
      <c r="N933" s="160"/>
      <c r="O933" s="160"/>
      <c r="P933" s="160"/>
      <c r="Q933" s="160"/>
      <c r="R933" s="160"/>
      <c r="S933" s="160"/>
      <c r="T933" s="160"/>
      <c r="U933" s="160"/>
      <c r="V933" s="160"/>
      <c r="W933" s="160"/>
      <c r="X933" s="160"/>
      <c r="Y933" s="151"/>
      <c r="Z933" s="151"/>
      <c r="AA933" s="151"/>
      <c r="AB933" s="151"/>
      <c r="AC933" s="151"/>
      <c r="AD933" s="151"/>
      <c r="AE933" s="151"/>
      <c r="AF933" s="151"/>
      <c r="AG933" s="151" t="s">
        <v>190</v>
      </c>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row>
    <row r="934" spans="1:60" outlineLevel="1" x14ac:dyDescent="0.25">
      <c r="A934" s="158"/>
      <c r="B934" s="159"/>
      <c r="C934" s="271" t="s">
        <v>1354</v>
      </c>
      <c r="D934" s="272"/>
      <c r="E934" s="272"/>
      <c r="F934" s="272"/>
      <c r="G934" s="272"/>
      <c r="H934" s="160"/>
      <c r="I934" s="160"/>
      <c r="J934" s="160"/>
      <c r="K934" s="160"/>
      <c r="L934" s="160"/>
      <c r="M934" s="160"/>
      <c r="N934" s="160"/>
      <c r="O934" s="160"/>
      <c r="P934" s="160"/>
      <c r="Q934" s="160"/>
      <c r="R934" s="160"/>
      <c r="S934" s="160"/>
      <c r="T934" s="160"/>
      <c r="U934" s="160"/>
      <c r="V934" s="160"/>
      <c r="W934" s="160"/>
      <c r="X934" s="160"/>
      <c r="Y934" s="151"/>
      <c r="Z934" s="151"/>
      <c r="AA934" s="151"/>
      <c r="AB934" s="151"/>
      <c r="AC934" s="151"/>
      <c r="AD934" s="151"/>
      <c r="AE934" s="151"/>
      <c r="AF934" s="151"/>
      <c r="AG934" s="151" t="s">
        <v>190</v>
      </c>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row>
    <row r="935" spans="1:60" outlineLevel="1" x14ac:dyDescent="0.25">
      <c r="A935" s="158"/>
      <c r="B935" s="159"/>
      <c r="C935" s="192" t="s">
        <v>204</v>
      </c>
      <c r="D935" s="161"/>
      <c r="E935" s="162"/>
      <c r="F935" s="163"/>
      <c r="G935" s="163"/>
      <c r="H935" s="160"/>
      <c r="I935" s="160"/>
      <c r="J935" s="160"/>
      <c r="K935" s="160"/>
      <c r="L935" s="160"/>
      <c r="M935" s="160"/>
      <c r="N935" s="160"/>
      <c r="O935" s="160"/>
      <c r="P935" s="160"/>
      <c r="Q935" s="160"/>
      <c r="R935" s="160"/>
      <c r="S935" s="160"/>
      <c r="T935" s="160"/>
      <c r="U935" s="160"/>
      <c r="V935" s="160"/>
      <c r="W935" s="160"/>
      <c r="X935" s="160"/>
      <c r="Y935" s="151"/>
      <c r="Z935" s="151"/>
      <c r="AA935" s="151"/>
      <c r="AB935" s="151"/>
      <c r="AC935" s="151"/>
      <c r="AD935" s="151"/>
      <c r="AE935" s="151"/>
      <c r="AF935" s="151"/>
      <c r="AG935" s="151" t="s">
        <v>190</v>
      </c>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row>
    <row r="936" spans="1:60" outlineLevel="1" x14ac:dyDescent="0.25">
      <c r="A936" s="158"/>
      <c r="B936" s="159"/>
      <c r="C936" s="271" t="s">
        <v>1799</v>
      </c>
      <c r="D936" s="272"/>
      <c r="E936" s="272"/>
      <c r="F936" s="272"/>
      <c r="G936" s="272"/>
      <c r="H936" s="160"/>
      <c r="I936" s="160"/>
      <c r="J936" s="160"/>
      <c r="K936" s="160"/>
      <c r="L936" s="160"/>
      <c r="M936" s="160"/>
      <c r="N936" s="160"/>
      <c r="O936" s="160"/>
      <c r="P936" s="160"/>
      <c r="Q936" s="160"/>
      <c r="R936" s="160"/>
      <c r="S936" s="160"/>
      <c r="T936" s="160"/>
      <c r="U936" s="160"/>
      <c r="V936" s="160"/>
      <c r="W936" s="160"/>
      <c r="X936" s="160"/>
      <c r="Y936" s="151"/>
      <c r="Z936" s="151"/>
      <c r="AA936" s="151"/>
      <c r="AB936" s="151"/>
      <c r="AC936" s="151"/>
      <c r="AD936" s="151"/>
      <c r="AE936" s="151"/>
      <c r="AF936" s="151"/>
      <c r="AG936" s="151" t="s">
        <v>190</v>
      </c>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row>
    <row r="937" spans="1:60" outlineLevel="1" x14ac:dyDescent="0.25">
      <c r="A937" s="158"/>
      <c r="B937" s="159"/>
      <c r="C937" s="271" t="s">
        <v>1800</v>
      </c>
      <c r="D937" s="272"/>
      <c r="E937" s="272"/>
      <c r="F937" s="272"/>
      <c r="G937" s="272"/>
      <c r="H937" s="160"/>
      <c r="I937" s="160"/>
      <c r="J937" s="160"/>
      <c r="K937" s="160"/>
      <c r="L937" s="160"/>
      <c r="M937" s="160"/>
      <c r="N937" s="160"/>
      <c r="O937" s="160"/>
      <c r="P937" s="160"/>
      <c r="Q937" s="160"/>
      <c r="R937" s="160"/>
      <c r="S937" s="160"/>
      <c r="T937" s="160"/>
      <c r="U937" s="160"/>
      <c r="V937" s="160"/>
      <c r="W937" s="160"/>
      <c r="X937" s="160"/>
      <c r="Y937" s="151"/>
      <c r="Z937" s="151"/>
      <c r="AA937" s="151"/>
      <c r="AB937" s="151"/>
      <c r="AC937" s="151"/>
      <c r="AD937" s="151"/>
      <c r="AE937" s="151"/>
      <c r="AF937" s="151"/>
      <c r="AG937" s="151" t="s">
        <v>190</v>
      </c>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row>
    <row r="938" spans="1:60" outlineLevel="1" x14ac:dyDescent="0.25">
      <c r="A938" s="158"/>
      <c r="B938" s="159"/>
      <c r="C938" s="192" t="s">
        <v>204</v>
      </c>
      <c r="D938" s="161"/>
      <c r="E938" s="162"/>
      <c r="F938" s="163"/>
      <c r="G938" s="163"/>
      <c r="H938" s="160"/>
      <c r="I938" s="160"/>
      <c r="J938" s="160"/>
      <c r="K938" s="160"/>
      <c r="L938" s="160"/>
      <c r="M938" s="160"/>
      <c r="N938" s="160"/>
      <c r="O938" s="160"/>
      <c r="P938" s="160"/>
      <c r="Q938" s="160"/>
      <c r="R938" s="160"/>
      <c r="S938" s="160"/>
      <c r="T938" s="160"/>
      <c r="U938" s="160"/>
      <c r="V938" s="160"/>
      <c r="W938" s="160"/>
      <c r="X938" s="160"/>
      <c r="Y938" s="151"/>
      <c r="Z938" s="151"/>
      <c r="AA938" s="151"/>
      <c r="AB938" s="151"/>
      <c r="AC938" s="151"/>
      <c r="AD938" s="151"/>
      <c r="AE938" s="151"/>
      <c r="AF938" s="151"/>
      <c r="AG938" s="151" t="s">
        <v>190</v>
      </c>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row>
    <row r="939" spans="1:60" outlineLevel="1" x14ac:dyDescent="0.25">
      <c r="A939" s="158"/>
      <c r="B939" s="159"/>
      <c r="C939" s="271" t="s">
        <v>913</v>
      </c>
      <c r="D939" s="272"/>
      <c r="E939" s="272"/>
      <c r="F939" s="272"/>
      <c r="G939" s="272"/>
      <c r="H939" s="160"/>
      <c r="I939" s="160"/>
      <c r="J939" s="160"/>
      <c r="K939" s="160"/>
      <c r="L939" s="160"/>
      <c r="M939" s="160"/>
      <c r="N939" s="160"/>
      <c r="O939" s="160"/>
      <c r="P939" s="160"/>
      <c r="Q939" s="160"/>
      <c r="R939" s="160"/>
      <c r="S939" s="160"/>
      <c r="T939" s="160"/>
      <c r="U939" s="160"/>
      <c r="V939" s="160"/>
      <c r="W939" s="160"/>
      <c r="X939" s="160"/>
      <c r="Y939" s="151"/>
      <c r="Z939" s="151"/>
      <c r="AA939" s="151"/>
      <c r="AB939" s="151"/>
      <c r="AC939" s="151"/>
      <c r="AD939" s="151"/>
      <c r="AE939" s="151"/>
      <c r="AF939" s="151"/>
      <c r="AG939" s="151" t="s">
        <v>190</v>
      </c>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row>
    <row r="940" spans="1:60" outlineLevel="1" x14ac:dyDescent="0.25">
      <c r="A940" s="158"/>
      <c r="B940" s="159"/>
      <c r="C940" s="271" t="s">
        <v>1801</v>
      </c>
      <c r="D940" s="272"/>
      <c r="E940" s="272"/>
      <c r="F940" s="272"/>
      <c r="G940" s="272"/>
      <c r="H940" s="160"/>
      <c r="I940" s="160"/>
      <c r="J940" s="160"/>
      <c r="K940" s="160"/>
      <c r="L940" s="160"/>
      <c r="M940" s="160"/>
      <c r="N940" s="160"/>
      <c r="O940" s="160"/>
      <c r="P940" s="160"/>
      <c r="Q940" s="160"/>
      <c r="R940" s="160"/>
      <c r="S940" s="160"/>
      <c r="T940" s="160"/>
      <c r="U940" s="160"/>
      <c r="V940" s="160"/>
      <c r="W940" s="160"/>
      <c r="X940" s="160"/>
      <c r="Y940" s="151"/>
      <c r="Z940" s="151"/>
      <c r="AA940" s="151"/>
      <c r="AB940" s="151"/>
      <c r="AC940" s="151"/>
      <c r="AD940" s="151"/>
      <c r="AE940" s="151"/>
      <c r="AF940" s="151"/>
      <c r="AG940" s="151" t="s">
        <v>190</v>
      </c>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row>
    <row r="941" spans="1:60" outlineLevel="1" x14ac:dyDescent="0.25">
      <c r="A941" s="158"/>
      <c r="B941" s="159"/>
      <c r="C941" s="192" t="s">
        <v>204</v>
      </c>
      <c r="D941" s="161"/>
      <c r="E941" s="162"/>
      <c r="F941" s="163"/>
      <c r="G941" s="163"/>
      <c r="H941" s="160"/>
      <c r="I941" s="160"/>
      <c r="J941" s="160"/>
      <c r="K941" s="160"/>
      <c r="L941" s="160"/>
      <c r="M941" s="160"/>
      <c r="N941" s="160"/>
      <c r="O941" s="160"/>
      <c r="P941" s="160"/>
      <c r="Q941" s="160"/>
      <c r="R941" s="160"/>
      <c r="S941" s="160"/>
      <c r="T941" s="160"/>
      <c r="U941" s="160"/>
      <c r="V941" s="160"/>
      <c r="W941" s="160"/>
      <c r="X941" s="160"/>
      <c r="Y941" s="151"/>
      <c r="Z941" s="151"/>
      <c r="AA941" s="151"/>
      <c r="AB941" s="151"/>
      <c r="AC941" s="151"/>
      <c r="AD941" s="151"/>
      <c r="AE941" s="151"/>
      <c r="AF941" s="151"/>
      <c r="AG941" s="151" t="s">
        <v>190</v>
      </c>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row>
    <row r="942" spans="1:60" outlineLevel="1" x14ac:dyDescent="0.25">
      <c r="A942" s="158"/>
      <c r="B942" s="159"/>
      <c r="C942" s="271" t="s">
        <v>317</v>
      </c>
      <c r="D942" s="272"/>
      <c r="E942" s="272"/>
      <c r="F942" s="272"/>
      <c r="G942" s="272"/>
      <c r="H942" s="160"/>
      <c r="I942" s="160"/>
      <c r="J942" s="160"/>
      <c r="K942" s="160"/>
      <c r="L942" s="160"/>
      <c r="M942" s="160"/>
      <c r="N942" s="160"/>
      <c r="O942" s="160"/>
      <c r="P942" s="160"/>
      <c r="Q942" s="160"/>
      <c r="R942" s="160"/>
      <c r="S942" s="160"/>
      <c r="T942" s="160"/>
      <c r="U942" s="160"/>
      <c r="V942" s="160"/>
      <c r="W942" s="160"/>
      <c r="X942" s="160"/>
      <c r="Y942" s="151"/>
      <c r="Z942" s="151"/>
      <c r="AA942" s="151"/>
      <c r="AB942" s="151"/>
      <c r="AC942" s="151"/>
      <c r="AD942" s="151"/>
      <c r="AE942" s="151"/>
      <c r="AF942" s="151"/>
      <c r="AG942" s="151" t="s">
        <v>190</v>
      </c>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row>
    <row r="943" spans="1:60" outlineLevel="1" x14ac:dyDescent="0.25">
      <c r="A943" s="158"/>
      <c r="B943" s="159"/>
      <c r="C943" s="271" t="s">
        <v>941</v>
      </c>
      <c r="D943" s="272"/>
      <c r="E943" s="272"/>
      <c r="F943" s="272"/>
      <c r="G943" s="272"/>
      <c r="H943" s="160"/>
      <c r="I943" s="160"/>
      <c r="J943" s="160"/>
      <c r="K943" s="160"/>
      <c r="L943" s="160"/>
      <c r="M943" s="160"/>
      <c r="N943" s="160"/>
      <c r="O943" s="160"/>
      <c r="P943" s="160"/>
      <c r="Q943" s="160"/>
      <c r="R943" s="160"/>
      <c r="S943" s="160"/>
      <c r="T943" s="160"/>
      <c r="U943" s="160"/>
      <c r="V943" s="160"/>
      <c r="W943" s="160"/>
      <c r="X943" s="160"/>
      <c r="Y943" s="151"/>
      <c r="Z943" s="151"/>
      <c r="AA943" s="151"/>
      <c r="AB943" s="151"/>
      <c r="AC943" s="151"/>
      <c r="AD943" s="151"/>
      <c r="AE943" s="151"/>
      <c r="AF943" s="151"/>
      <c r="AG943" s="151" t="s">
        <v>190</v>
      </c>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row>
    <row r="944" spans="1:60" outlineLevel="1" x14ac:dyDescent="0.25">
      <c r="A944" s="158"/>
      <c r="B944" s="159"/>
      <c r="C944" s="271" t="s">
        <v>1802</v>
      </c>
      <c r="D944" s="272"/>
      <c r="E944" s="272"/>
      <c r="F944" s="272"/>
      <c r="G944" s="272"/>
      <c r="H944" s="160"/>
      <c r="I944" s="160"/>
      <c r="J944" s="160"/>
      <c r="K944" s="160"/>
      <c r="L944" s="160"/>
      <c r="M944" s="160"/>
      <c r="N944" s="160"/>
      <c r="O944" s="160"/>
      <c r="P944" s="160"/>
      <c r="Q944" s="160"/>
      <c r="R944" s="160"/>
      <c r="S944" s="160"/>
      <c r="T944" s="160"/>
      <c r="U944" s="160"/>
      <c r="V944" s="160"/>
      <c r="W944" s="160"/>
      <c r="X944" s="160"/>
      <c r="Y944" s="151"/>
      <c r="Z944" s="151"/>
      <c r="AA944" s="151"/>
      <c r="AB944" s="151"/>
      <c r="AC944" s="151"/>
      <c r="AD944" s="151"/>
      <c r="AE944" s="151"/>
      <c r="AF944" s="151"/>
      <c r="AG944" s="151" t="s">
        <v>190</v>
      </c>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row>
    <row r="945" spans="1:60" outlineLevel="1" x14ac:dyDescent="0.25">
      <c r="A945" s="158"/>
      <c r="B945" s="159"/>
      <c r="C945" s="271" t="s">
        <v>1803</v>
      </c>
      <c r="D945" s="272"/>
      <c r="E945" s="272"/>
      <c r="F945" s="272"/>
      <c r="G945" s="272"/>
      <c r="H945" s="160"/>
      <c r="I945" s="160"/>
      <c r="J945" s="160"/>
      <c r="K945" s="160"/>
      <c r="L945" s="160"/>
      <c r="M945" s="160"/>
      <c r="N945" s="160"/>
      <c r="O945" s="160"/>
      <c r="P945" s="160"/>
      <c r="Q945" s="160"/>
      <c r="R945" s="160"/>
      <c r="S945" s="160"/>
      <c r="T945" s="160"/>
      <c r="U945" s="160"/>
      <c r="V945" s="160"/>
      <c r="W945" s="160"/>
      <c r="X945" s="160"/>
      <c r="Y945" s="151"/>
      <c r="Z945" s="151"/>
      <c r="AA945" s="151"/>
      <c r="AB945" s="151"/>
      <c r="AC945" s="151"/>
      <c r="AD945" s="151"/>
      <c r="AE945" s="151"/>
      <c r="AF945" s="151"/>
      <c r="AG945" s="151" t="s">
        <v>190</v>
      </c>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row>
    <row r="946" spans="1:60" ht="21" outlineLevel="1" x14ac:dyDescent="0.25">
      <c r="A946" s="158"/>
      <c r="B946" s="159"/>
      <c r="C946" s="271" t="s">
        <v>942</v>
      </c>
      <c r="D946" s="272"/>
      <c r="E946" s="272"/>
      <c r="F946" s="272"/>
      <c r="G946" s="272"/>
      <c r="H946" s="160"/>
      <c r="I946" s="160"/>
      <c r="J946" s="160"/>
      <c r="K946" s="160"/>
      <c r="L946" s="160"/>
      <c r="M946" s="160"/>
      <c r="N946" s="160"/>
      <c r="O946" s="160"/>
      <c r="P946" s="160"/>
      <c r="Q946" s="160"/>
      <c r="R946" s="160"/>
      <c r="S946" s="160"/>
      <c r="T946" s="160"/>
      <c r="U946" s="160"/>
      <c r="V946" s="160"/>
      <c r="W946" s="160"/>
      <c r="X946" s="160"/>
      <c r="Y946" s="151"/>
      <c r="Z946" s="151"/>
      <c r="AA946" s="151"/>
      <c r="AB946" s="151"/>
      <c r="AC946" s="151"/>
      <c r="AD946" s="151"/>
      <c r="AE946" s="151"/>
      <c r="AF946" s="151"/>
      <c r="AG946" s="151" t="s">
        <v>190</v>
      </c>
      <c r="AH946" s="151"/>
      <c r="AI946" s="151"/>
      <c r="AJ946" s="151"/>
      <c r="AK946" s="151"/>
      <c r="AL946" s="151"/>
      <c r="AM946" s="151"/>
      <c r="AN946" s="151"/>
      <c r="AO946" s="151"/>
      <c r="AP946" s="151"/>
      <c r="AQ946" s="151"/>
      <c r="AR946" s="151"/>
      <c r="AS946" s="151"/>
      <c r="AT946" s="151"/>
      <c r="AU946" s="151"/>
      <c r="AV946" s="151"/>
      <c r="AW946" s="151"/>
      <c r="AX946" s="151"/>
      <c r="AY946" s="151"/>
      <c r="AZ946" s="151"/>
      <c r="BA946" s="184" t="str">
        <f>C946</f>
        <v>V místech poškození sanace bezbarvým ochranným fungicidním prostředkem proti dřevokazným škůdcům a plísním, jinak ponechat bez povrchové úpravy</v>
      </c>
      <c r="BB946" s="151"/>
      <c r="BC946" s="151"/>
      <c r="BD946" s="151"/>
      <c r="BE946" s="151"/>
      <c r="BF946" s="151"/>
      <c r="BG946" s="151"/>
      <c r="BH946" s="151"/>
    </row>
    <row r="947" spans="1:60" outlineLevel="1" x14ac:dyDescent="0.25">
      <c r="A947" s="177">
        <v>89</v>
      </c>
      <c r="B947" s="178" t="s">
        <v>1804</v>
      </c>
      <c r="C947" s="187" t="s">
        <v>1805</v>
      </c>
      <c r="D947" s="179" t="s">
        <v>255</v>
      </c>
      <c r="E947" s="180">
        <v>1</v>
      </c>
      <c r="F947" s="181">
        <v>15360</v>
      </c>
      <c r="G947" s="182">
        <f>ROUND(E947*F947,2)</f>
        <v>15360</v>
      </c>
      <c r="H947" s="181"/>
      <c r="I947" s="182">
        <f>ROUND(E947*H947,2)</f>
        <v>0</v>
      </c>
      <c r="J947" s="181"/>
      <c r="K947" s="182">
        <f>ROUND(E947*J947,2)</f>
        <v>0</v>
      </c>
      <c r="L947" s="182">
        <v>21</v>
      </c>
      <c r="M947" s="182">
        <f>G947*(1+L947/100)</f>
        <v>18585.599999999999</v>
      </c>
      <c r="N947" s="182">
        <v>1E-3</v>
      </c>
      <c r="O947" s="182">
        <f>ROUND(E947*N947,2)</f>
        <v>0</v>
      </c>
      <c r="P947" s="182">
        <v>0</v>
      </c>
      <c r="Q947" s="182">
        <f>ROUND(E947*P947,2)</f>
        <v>0</v>
      </c>
      <c r="R947" s="182"/>
      <c r="S947" s="182" t="s">
        <v>277</v>
      </c>
      <c r="T947" s="183" t="s">
        <v>186</v>
      </c>
      <c r="U947" s="160">
        <v>0</v>
      </c>
      <c r="V947" s="160">
        <f>ROUND(E947*U947,2)</f>
        <v>0</v>
      </c>
      <c r="W947" s="160"/>
      <c r="X947" s="160" t="s">
        <v>310</v>
      </c>
      <c r="Y947" s="151"/>
      <c r="Z947" s="151"/>
      <c r="AA947" s="151"/>
      <c r="AB947" s="151"/>
      <c r="AC947" s="151"/>
      <c r="AD947" s="151"/>
      <c r="AE947" s="151"/>
      <c r="AF947" s="151"/>
      <c r="AG947" s="151" t="s">
        <v>311</v>
      </c>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row>
    <row r="948" spans="1:60" outlineLevel="1" x14ac:dyDescent="0.25">
      <c r="A948" s="158"/>
      <c r="B948" s="159"/>
      <c r="C948" s="260" t="s">
        <v>1727</v>
      </c>
      <c r="D948" s="261"/>
      <c r="E948" s="261"/>
      <c r="F948" s="261"/>
      <c r="G948" s="261"/>
      <c r="H948" s="160"/>
      <c r="I948" s="160"/>
      <c r="J948" s="160"/>
      <c r="K948" s="160"/>
      <c r="L948" s="160"/>
      <c r="M948" s="160"/>
      <c r="N948" s="160"/>
      <c r="O948" s="160"/>
      <c r="P948" s="160"/>
      <c r="Q948" s="160"/>
      <c r="R948" s="160"/>
      <c r="S948" s="160"/>
      <c r="T948" s="160"/>
      <c r="U948" s="160"/>
      <c r="V948" s="160"/>
      <c r="W948" s="160"/>
      <c r="X948" s="160"/>
      <c r="Y948" s="151"/>
      <c r="Z948" s="151"/>
      <c r="AA948" s="151"/>
      <c r="AB948" s="151"/>
      <c r="AC948" s="151"/>
      <c r="AD948" s="151"/>
      <c r="AE948" s="151"/>
      <c r="AF948" s="151"/>
      <c r="AG948" s="151" t="s">
        <v>190</v>
      </c>
      <c r="AH948" s="151"/>
      <c r="AI948" s="151"/>
      <c r="AJ948" s="151"/>
      <c r="AK948" s="151"/>
      <c r="AL948" s="151"/>
      <c r="AM948" s="151"/>
      <c r="AN948" s="151"/>
      <c r="AO948" s="151"/>
      <c r="AP948" s="151"/>
      <c r="AQ948" s="151"/>
      <c r="AR948" s="151"/>
      <c r="AS948" s="151"/>
      <c r="AT948" s="151"/>
      <c r="AU948" s="151"/>
      <c r="AV948" s="151"/>
      <c r="AW948" s="151"/>
      <c r="AX948" s="151"/>
      <c r="AY948" s="151"/>
      <c r="AZ948" s="151"/>
      <c r="BA948" s="184" t="str">
        <f>C948</f>
        <v>4.NP - 3. patro, popis prvku a návrh na jeho opravu nebo restaurování viz D1.1.9  Tabulky truhlářských prvků</v>
      </c>
      <c r="BB948" s="151"/>
      <c r="BC948" s="151"/>
      <c r="BD948" s="151"/>
      <c r="BE948" s="151"/>
      <c r="BF948" s="151"/>
      <c r="BG948" s="151"/>
      <c r="BH948" s="151"/>
    </row>
    <row r="949" spans="1:60" outlineLevel="1" x14ac:dyDescent="0.25">
      <c r="A949" s="158"/>
      <c r="B949" s="159"/>
      <c r="C949" s="192" t="s">
        <v>204</v>
      </c>
      <c r="D949" s="161"/>
      <c r="E949" s="162"/>
      <c r="F949" s="163"/>
      <c r="G949" s="163"/>
      <c r="H949" s="160"/>
      <c r="I949" s="160"/>
      <c r="J949" s="160"/>
      <c r="K949" s="160"/>
      <c r="L949" s="160"/>
      <c r="M949" s="160"/>
      <c r="N949" s="160"/>
      <c r="O949" s="160"/>
      <c r="P949" s="160"/>
      <c r="Q949" s="160"/>
      <c r="R949" s="160"/>
      <c r="S949" s="160"/>
      <c r="T949" s="160"/>
      <c r="U949" s="160"/>
      <c r="V949" s="160"/>
      <c r="W949" s="160"/>
      <c r="X949" s="160"/>
      <c r="Y949" s="151"/>
      <c r="Z949" s="151"/>
      <c r="AA949" s="151"/>
      <c r="AB949" s="151"/>
      <c r="AC949" s="151"/>
      <c r="AD949" s="151"/>
      <c r="AE949" s="151"/>
      <c r="AF949" s="151"/>
      <c r="AG949" s="151" t="s">
        <v>190</v>
      </c>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row>
    <row r="950" spans="1:60" outlineLevel="1" x14ac:dyDescent="0.25">
      <c r="A950" s="158"/>
      <c r="B950" s="159"/>
      <c r="C950" s="271" t="s">
        <v>1806</v>
      </c>
      <c r="D950" s="272"/>
      <c r="E950" s="272"/>
      <c r="F950" s="272"/>
      <c r="G950" s="272"/>
      <c r="H950" s="160"/>
      <c r="I950" s="160"/>
      <c r="J950" s="160"/>
      <c r="K950" s="160"/>
      <c r="L950" s="160"/>
      <c r="M950" s="160"/>
      <c r="N950" s="160"/>
      <c r="O950" s="160"/>
      <c r="P950" s="160"/>
      <c r="Q950" s="160"/>
      <c r="R950" s="160"/>
      <c r="S950" s="160"/>
      <c r="T950" s="160"/>
      <c r="U950" s="160"/>
      <c r="V950" s="160"/>
      <c r="W950" s="160"/>
      <c r="X950" s="160"/>
      <c r="Y950" s="151"/>
      <c r="Z950" s="151"/>
      <c r="AA950" s="151"/>
      <c r="AB950" s="151"/>
      <c r="AC950" s="151"/>
      <c r="AD950" s="151"/>
      <c r="AE950" s="151"/>
      <c r="AF950" s="151"/>
      <c r="AG950" s="151" t="s">
        <v>190</v>
      </c>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row>
    <row r="951" spans="1:60" outlineLevel="1" x14ac:dyDescent="0.25">
      <c r="A951" s="158"/>
      <c r="B951" s="159"/>
      <c r="C951" s="271" t="s">
        <v>1360</v>
      </c>
      <c r="D951" s="272"/>
      <c r="E951" s="272"/>
      <c r="F951" s="272"/>
      <c r="G951" s="272"/>
      <c r="H951" s="160"/>
      <c r="I951" s="160"/>
      <c r="J951" s="160"/>
      <c r="K951" s="160"/>
      <c r="L951" s="160"/>
      <c r="M951" s="160"/>
      <c r="N951" s="160"/>
      <c r="O951" s="160"/>
      <c r="P951" s="160"/>
      <c r="Q951" s="160"/>
      <c r="R951" s="160"/>
      <c r="S951" s="160"/>
      <c r="T951" s="160"/>
      <c r="U951" s="160"/>
      <c r="V951" s="160"/>
      <c r="W951" s="160"/>
      <c r="X951" s="160"/>
      <c r="Y951" s="151"/>
      <c r="Z951" s="151"/>
      <c r="AA951" s="151"/>
      <c r="AB951" s="151"/>
      <c r="AC951" s="151"/>
      <c r="AD951" s="151"/>
      <c r="AE951" s="151"/>
      <c r="AF951" s="151"/>
      <c r="AG951" s="151" t="s">
        <v>190</v>
      </c>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row>
    <row r="952" spans="1:60" outlineLevel="1" x14ac:dyDescent="0.25">
      <c r="A952" s="158"/>
      <c r="B952" s="159"/>
      <c r="C952" s="271" t="s">
        <v>973</v>
      </c>
      <c r="D952" s="272"/>
      <c r="E952" s="272"/>
      <c r="F952" s="272"/>
      <c r="G952" s="272"/>
      <c r="H952" s="160"/>
      <c r="I952" s="160"/>
      <c r="J952" s="160"/>
      <c r="K952" s="160"/>
      <c r="L952" s="160"/>
      <c r="M952" s="160"/>
      <c r="N952" s="160"/>
      <c r="O952" s="160"/>
      <c r="P952" s="160"/>
      <c r="Q952" s="160"/>
      <c r="R952" s="160"/>
      <c r="S952" s="160"/>
      <c r="T952" s="160"/>
      <c r="U952" s="160"/>
      <c r="V952" s="160"/>
      <c r="W952" s="160"/>
      <c r="X952" s="160"/>
      <c r="Y952" s="151"/>
      <c r="Z952" s="151"/>
      <c r="AA952" s="151"/>
      <c r="AB952" s="151"/>
      <c r="AC952" s="151"/>
      <c r="AD952" s="151"/>
      <c r="AE952" s="151"/>
      <c r="AF952" s="151"/>
      <c r="AG952" s="151" t="s">
        <v>190</v>
      </c>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row>
    <row r="953" spans="1:60" outlineLevel="1" x14ac:dyDescent="0.25">
      <c r="A953" s="158"/>
      <c r="B953" s="159"/>
      <c r="C953" s="271" t="s">
        <v>771</v>
      </c>
      <c r="D953" s="272"/>
      <c r="E953" s="272"/>
      <c r="F953" s="272"/>
      <c r="G953" s="272"/>
      <c r="H953" s="160"/>
      <c r="I953" s="160"/>
      <c r="J953" s="160"/>
      <c r="K953" s="160"/>
      <c r="L953" s="160"/>
      <c r="M953" s="160"/>
      <c r="N953" s="160"/>
      <c r="O953" s="160"/>
      <c r="P953" s="160"/>
      <c r="Q953" s="160"/>
      <c r="R953" s="160"/>
      <c r="S953" s="160"/>
      <c r="T953" s="160"/>
      <c r="U953" s="160"/>
      <c r="V953" s="160"/>
      <c r="W953" s="160"/>
      <c r="X953" s="160"/>
      <c r="Y953" s="151"/>
      <c r="Z953" s="151"/>
      <c r="AA953" s="151"/>
      <c r="AB953" s="151"/>
      <c r="AC953" s="151"/>
      <c r="AD953" s="151"/>
      <c r="AE953" s="151"/>
      <c r="AF953" s="151"/>
      <c r="AG953" s="151" t="s">
        <v>190</v>
      </c>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row>
    <row r="954" spans="1:60" outlineLevel="1" x14ac:dyDescent="0.25">
      <c r="A954" s="158"/>
      <c r="B954" s="159"/>
      <c r="C954" s="192" t="s">
        <v>204</v>
      </c>
      <c r="D954" s="161"/>
      <c r="E954" s="162"/>
      <c r="F954" s="163"/>
      <c r="G954" s="163"/>
      <c r="H954" s="160"/>
      <c r="I954" s="160"/>
      <c r="J954" s="160"/>
      <c r="K954" s="160"/>
      <c r="L954" s="160"/>
      <c r="M954" s="160"/>
      <c r="N954" s="160"/>
      <c r="O954" s="160"/>
      <c r="P954" s="160"/>
      <c r="Q954" s="160"/>
      <c r="R954" s="160"/>
      <c r="S954" s="160"/>
      <c r="T954" s="160"/>
      <c r="U954" s="160"/>
      <c r="V954" s="160"/>
      <c r="W954" s="160"/>
      <c r="X954" s="160"/>
      <c r="Y954" s="151"/>
      <c r="Z954" s="151"/>
      <c r="AA954" s="151"/>
      <c r="AB954" s="151"/>
      <c r="AC954" s="151"/>
      <c r="AD954" s="151"/>
      <c r="AE954" s="151"/>
      <c r="AF954" s="151"/>
      <c r="AG954" s="151" t="s">
        <v>190</v>
      </c>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row>
    <row r="955" spans="1:60" outlineLevel="1" x14ac:dyDescent="0.25">
      <c r="A955" s="158"/>
      <c r="B955" s="159"/>
      <c r="C955" s="271" t="s">
        <v>802</v>
      </c>
      <c r="D955" s="272"/>
      <c r="E955" s="272"/>
      <c r="F955" s="272"/>
      <c r="G955" s="272"/>
      <c r="H955" s="160"/>
      <c r="I955" s="160"/>
      <c r="J955" s="160"/>
      <c r="K955" s="160"/>
      <c r="L955" s="160"/>
      <c r="M955" s="160"/>
      <c r="N955" s="160"/>
      <c r="O955" s="160"/>
      <c r="P955" s="160"/>
      <c r="Q955" s="160"/>
      <c r="R955" s="160"/>
      <c r="S955" s="160"/>
      <c r="T955" s="160"/>
      <c r="U955" s="160"/>
      <c r="V955" s="160"/>
      <c r="W955" s="160"/>
      <c r="X955" s="160"/>
      <c r="Y955" s="151"/>
      <c r="Z955" s="151"/>
      <c r="AA955" s="151"/>
      <c r="AB955" s="151"/>
      <c r="AC955" s="151"/>
      <c r="AD955" s="151"/>
      <c r="AE955" s="151"/>
      <c r="AF955" s="151"/>
      <c r="AG955" s="151" t="s">
        <v>190</v>
      </c>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row>
    <row r="956" spans="1:60" ht="21" outlineLevel="1" x14ac:dyDescent="0.25">
      <c r="A956" s="158"/>
      <c r="B956" s="159"/>
      <c r="C956" s="271" t="s">
        <v>1807</v>
      </c>
      <c r="D956" s="272"/>
      <c r="E956" s="272"/>
      <c r="F956" s="272"/>
      <c r="G956" s="272"/>
      <c r="H956" s="160"/>
      <c r="I956" s="160"/>
      <c r="J956" s="160"/>
      <c r="K956" s="160"/>
      <c r="L956" s="160"/>
      <c r="M956" s="160"/>
      <c r="N956" s="160"/>
      <c r="O956" s="160"/>
      <c r="P956" s="160"/>
      <c r="Q956" s="160"/>
      <c r="R956" s="160"/>
      <c r="S956" s="160"/>
      <c r="T956" s="160"/>
      <c r="U956" s="160"/>
      <c r="V956" s="160"/>
      <c r="W956" s="160"/>
      <c r="X956" s="160"/>
      <c r="Y956" s="151"/>
      <c r="Z956" s="151"/>
      <c r="AA956" s="151"/>
      <c r="AB956" s="151"/>
      <c r="AC956" s="151"/>
      <c r="AD956" s="151"/>
      <c r="AE956" s="151"/>
      <c r="AF956" s="151"/>
      <c r="AG956" s="151" t="s">
        <v>190</v>
      </c>
      <c r="AH956" s="151"/>
      <c r="AI956" s="151"/>
      <c r="AJ956" s="151"/>
      <c r="AK956" s="151"/>
      <c r="AL956" s="151"/>
      <c r="AM956" s="151"/>
      <c r="AN956" s="151"/>
      <c r="AO956" s="151"/>
      <c r="AP956" s="151"/>
      <c r="AQ956" s="151"/>
      <c r="AR956" s="151"/>
      <c r="AS956" s="151"/>
      <c r="AT956" s="151"/>
      <c r="AU956" s="151"/>
      <c r="AV956" s="151"/>
      <c r="AW956" s="151"/>
      <c r="AX956" s="151"/>
      <c r="AY956" s="151"/>
      <c r="AZ956" s="151"/>
      <c r="BA956" s="184" t="str">
        <f>C956</f>
        <v>Jednoduché jednokřídlé čtyřtabulkové okno s jednou svislou a jednou vodorovnou příčkou, dovnitř nasazovací, vsazené do kamenného ostění. Zajištění čtyřmi kovanými obrtlíky s protikusy na křídle a novodobou dřevěnou hranolovou závorou. Povrchová úprava: černý krycí nátěr.</v>
      </c>
      <c r="BB956" s="151"/>
      <c r="BC956" s="151"/>
      <c r="BD956" s="151"/>
      <c r="BE956" s="151"/>
      <c r="BF956" s="151"/>
      <c r="BG956" s="151"/>
      <c r="BH956" s="151"/>
    </row>
    <row r="957" spans="1:60" outlineLevel="1" x14ac:dyDescent="0.25">
      <c r="A957" s="158"/>
      <c r="B957" s="159"/>
      <c r="C957" s="192" t="s">
        <v>204</v>
      </c>
      <c r="D957" s="161"/>
      <c r="E957" s="162"/>
      <c r="F957" s="163"/>
      <c r="G957" s="163"/>
      <c r="H957" s="160"/>
      <c r="I957" s="160"/>
      <c r="J957" s="160"/>
      <c r="K957" s="160"/>
      <c r="L957" s="160"/>
      <c r="M957" s="160"/>
      <c r="N957" s="160"/>
      <c r="O957" s="160"/>
      <c r="P957" s="160"/>
      <c r="Q957" s="160"/>
      <c r="R957" s="160"/>
      <c r="S957" s="160"/>
      <c r="T957" s="160"/>
      <c r="U957" s="160"/>
      <c r="V957" s="160"/>
      <c r="W957" s="160"/>
      <c r="X957" s="160"/>
      <c r="Y957" s="151"/>
      <c r="Z957" s="151"/>
      <c r="AA957" s="151"/>
      <c r="AB957" s="151"/>
      <c r="AC957" s="151"/>
      <c r="AD957" s="151"/>
      <c r="AE957" s="151"/>
      <c r="AF957" s="151"/>
      <c r="AG957" s="151" t="s">
        <v>190</v>
      </c>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row>
    <row r="958" spans="1:60" outlineLevel="1" x14ac:dyDescent="0.25">
      <c r="A958" s="158"/>
      <c r="B958" s="159"/>
      <c r="C958" s="271" t="s">
        <v>913</v>
      </c>
      <c r="D958" s="272"/>
      <c r="E958" s="272"/>
      <c r="F958" s="272"/>
      <c r="G958" s="272"/>
      <c r="H958" s="160"/>
      <c r="I958" s="160"/>
      <c r="J958" s="160"/>
      <c r="K958" s="160"/>
      <c r="L958" s="160"/>
      <c r="M958" s="160"/>
      <c r="N958" s="160"/>
      <c r="O958" s="160"/>
      <c r="P958" s="160"/>
      <c r="Q958" s="160"/>
      <c r="R958" s="160"/>
      <c r="S958" s="160"/>
      <c r="T958" s="160"/>
      <c r="U958" s="160"/>
      <c r="V958" s="160"/>
      <c r="W958" s="160"/>
      <c r="X958" s="160"/>
      <c r="Y958" s="151"/>
      <c r="Z958" s="151"/>
      <c r="AA958" s="151"/>
      <c r="AB958" s="151"/>
      <c r="AC958" s="151"/>
      <c r="AD958" s="151"/>
      <c r="AE958" s="151"/>
      <c r="AF958" s="151"/>
      <c r="AG958" s="151" t="s">
        <v>190</v>
      </c>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row>
    <row r="959" spans="1:60" outlineLevel="1" x14ac:dyDescent="0.25">
      <c r="A959" s="158"/>
      <c r="B959" s="159"/>
      <c r="C959" s="271" t="s">
        <v>952</v>
      </c>
      <c r="D959" s="272"/>
      <c r="E959" s="272"/>
      <c r="F959" s="272"/>
      <c r="G959" s="272"/>
      <c r="H959" s="160"/>
      <c r="I959" s="160"/>
      <c r="J959" s="160"/>
      <c r="K959" s="160"/>
      <c r="L959" s="160"/>
      <c r="M959" s="160"/>
      <c r="N959" s="160"/>
      <c r="O959" s="160"/>
      <c r="P959" s="160"/>
      <c r="Q959" s="160"/>
      <c r="R959" s="160"/>
      <c r="S959" s="160"/>
      <c r="T959" s="160"/>
      <c r="U959" s="160"/>
      <c r="V959" s="160"/>
      <c r="W959" s="160"/>
      <c r="X959" s="160"/>
      <c r="Y959" s="151"/>
      <c r="Z959" s="151"/>
      <c r="AA959" s="151"/>
      <c r="AB959" s="151"/>
      <c r="AC959" s="151"/>
      <c r="AD959" s="151"/>
      <c r="AE959" s="151"/>
      <c r="AF959" s="151"/>
      <c r="AG959" s="151" t="s">
        <v>190</v>
      </c>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row>
    <row r="960" spans="1:60" outlineLevel="1" x14ac:dyDescent="0.25">
      <c r="A960" s="158"/>
      <c r="B960" s="159"/>
      <c r="C960" s="192" t="s">
        <v>204</v>
      </c>
      <c r="D960" s="161"/>
      <c r="E960" s="162"/>
      <c r="F960" s="163"/>
      <c r="G960" s="163"/>
      <c r="H960" s="160"/>
      <c r="I960" s="160"/>
      <c r="J960" s="160"/>
      <c r="K960" s="160"/>
      <c r="L960" s="160"/>
      <c r="M960" s="160"/>
      <c r="N960" s="160"/>
      <c r="O960" s="160"/>
      <c r="P960" s="160"/>
      <c r="Q960" s="160"/>
      <c r="R960" s="160"/>
      <c r="S960" s="160"/>
      <c r="T960" s="160"/>
      <c r="U960" s="160"/>
      <c r="V960" s="160"/>
      <c r="W960" s="160"/>
      <c r="X960" s="160"/>
      <c r="Y960" s="151"/>
      <c r="Z960" s="151"/>
      <c r="AA960" s="151"/>
      <c r="AB960" s="151"/>
      <c r="AC960" s="151"/>
      <c r="AD960" s="151"/>
      <c r="AE960" s="151"/>
      <c r="AF960" s="151"/>
      <c r="AG960" s="151" t="s">
        <v>190</v>
      </c>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row>
    <row r="961" spans="1:60" outlineLevel="1" x14ac:dyDescent="0.25">
      <c r="A961" s="158"/>
      <c r="B961" s="159"/>
      <c r="C961" s="271" t="s">
        <v>317</v>
      </c>
      <c r="D961" s="272"/>
      <c r="E961" s="272"/>
      <c r="F961" s="272"/>
      <c r="G961" s="272"/>
      <c r="H961" s="160"/>
      <c r="I961" s="160"/>
      <c r="J961" s="160"/>
      <c r="K961" s="160"/>
      <c r="L961" s="160"/>
      <c r="M961" s="160"/>
      <c r="N961" s="160"/>
      <c r="O961" s="160"/>
      <c r="P961" s="160"/>
      <c r="Q961" s="160"/>
      <c r="R961" s="160"/>
      <c r="S961" s="160"/>
      <c r="T961" s="160"/>
      <c r="U961" s="160"/>
      <c r="V961" s="160"/>
      <c r="W961" s="160"/>
      <c r="X961" s="160"/>
      <c r="Y961" s="151"/>
      <c r="Z961" s="151"/>
      <c r="AA961" s="151"/>
      <c r="AB961" s="151"/>
      <c r="AC961" s="151"/>
      <c r="AD961" s="151"/>
      <c r="AE961" s="151"/>
      <c r="AF961" s="151"/>
      <c r="AG961" s="151" t="s">
        <v>190</v>
      </c>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row>
    <row r="962" spans="1:60" outlineLevel="1" x14ac:dyDescent="0.25">
      <c r="A962" s="158"/>
      <c r="B962" s="159"/>
      <c r="C962" s="271" t="s">
        <v>953</v>
      </c>
      <c r="D962" s="272"/>
      <c r="E962" s="272"/>
      <c r="F962" s="272"/>
      <c r="G962" s="272"/>
      <c r="H962" s="160"/>
      <c r="I962" s="160"/>
      <c r="J962" s="160"/>
      <c r="K962" s="160"/>
      <c r="L962" s="160"/>
      <c r="M962" s="160"/>
      <c r="N962" s="160"/>
      <c r="O962" s="160"/>
      <c r="P962" s="160"/>
      <c r="Q962" s="160"/>
      <c r="R962" s="160"/>
      <c r="S962" s="160"/>
      <c r="T962" s="160"/>
      <c r="U962" s="160"/>
      <c r="V962" s="160"/>
      <c r="W962" s="160"/>
      <c r="X962" s="160"/>
      <c r="Y962" s="151"/>
      <c r="Z962" s="151"/>
      <c r="AA962" s="151"/>
      <c r="AB962" s="151"/>
      <c r="AC962" s="151"/>
      <c r="AD962" s="151"/>
      <c r="AE962" s="151"/>
      <c r="AF962" s="151"/>
      <c r="AG962" s="151" t="s">
        <v>190</v>
      </c>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row>
    <row r="963" spans="1:60" outlineLevel="1" x14ac:dyDescent="0.25">
      <c r="A963" s="158"/>
      <c r="B963" s="159"/>
      <c r="C963" s="271" t="s">
        <v>1808</v>
      </c>
      <c r="D963" s="272"/>
      <c r="E963" s="272"/>
      <c r="F963" s="272"/>
      <c r="G963" s="272"/>
      <c r="H963" s="160"/>
      <c r="I963" s="160"/>
      <c r="J963" s="160"/>
      <c r="K963" s="160"/>
      <c r="L963" s="160"/>
      <c r="M963" s="160"/>
      <c r="N963" s="160"/>
      <c r="O963" s="160"/>
      <c r="P963" s="160"/>
      <c r="Q963" s="160"/>
      <c r="R963" s="160"/>
      <c r="S963" s="160"/>
      <c r="T963" s="160"/>
      <c r="U963" s="160"/>
      <c r="V963" s="160"/>
      <c r="W963" s="160"/>
      <c r="X963" s="160"/>
      <c r="Y963" s="151"/>
      <c r="Z963" s="151"/>
      <c r="AA963" s="151"/>
      <c r="AB963" s="151"/>
      <c r="AC963" s="151"/>
      <c r="AD963" s="151"/>
      <c r="AE963" s="151"/>
      <c r="AF963" s="151"/>
      <c r="AG963" s="151" t="s">
        <v>190</v>
      </c>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row>
    <row r="964" spans="1:60" outlineLevel="1" x14ac:dyDescent="0.25">
      <c r="A964" s="158"/>
      <c r="B964" s="159"/>
      <c r="C964" s="271" t="s">
        <v>717</v>
      </c>
      <c r="D964" s="272"/>
      <c r="E964" s="272"/>
      <c r="F964" s="272"/>
      <c r="G964" s="272"/>
      <c r="H964" s="160"/>
      <c r="I964" s="160"/>
      <c r="J964" s="160"/>
      <c r="K964" s="160"/>
      <c r="L964" s="160"/>
      <c r="M964" s="160"/>
      <c r="N964" s="160"/>
      <c r="O964" s="160"/>
      <c r="P964" s="160"/>
      <c r="Q964" s="160"/>
      <c r="R964" s="160"/>
      <c r="S964" s="160"/>
      <c r="T964" s="160"/>
      <c r="U964" s="160"/>
      <c r="V964" s="160"/>
      <c r="W964" s="160"/>
      <c r="X964" s="160"/>
      <c r="Y964" s="151"/>
      <c r="Z964" s="151"/>
      <c r="AA964" s="151"/>
      <c r="AB964" s="151"/>
      <c r="AC964" s="151"/>
      <c r="AD964" s="151"/>
      <c r="AE964" s="151"/>
      <c r="AF964" s="151"/>
      <c r="AG964" s="151" t="s">
        <v>190</v>
      </c>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row>
    <row r="965" spans="1:60" outlineLevel="1" x14ac:dyDescent="0.25">
      <c r="A965" s="177">
        <v>90</v>
      </c>
      <c r="B965" s="178" t="s">
        <v>1809</v>
      </c>
      <c r="C965" s="187" t="s">
        <v>1810</v>
      </c>
      <c r="D965" s="179" t="s">
        <v>255</v>
      </c>
      <c r="E965" s="180">
        <v>1</v>
      </c>
      <c r="F965" s="181">
        <v>8160</v>
      </c>
      <c r="G965" s="182">
        <f>ROUND(E965*F965,2)</f>
        <v>8160</v>
      </c>
      <c r="H965" s="181"/>
      <c r="I965" s="182">
        <f>ROUND(E965*H965,2)</f>
        <v>0</v>
      </c>
      <c r="J965" s="181"/>
      <c r="K965" s="182">
        <f>ROUND(E965*J965,2)</f>
        <v>0</v>
      </c>
      <c r="L965" s="182">
        <v>21</v>
      </c>
      <c r="M965" s="182">
        <f>G965*(1+L965/100)</f>
        <v>9873.6</v>
      </c>
      <c r="N965" s="182">
        <v>1E-3</v>
      </c>
      <c r="O965" s="182">
        <f>ROUND(E965*N965,2)</f>
        <v>0</v>
      </c>
      <c r="P965" s="182">
        <v>0</v>
      </c>
      <c r="Q965" s="182">
        <f>ROUND(E965*P965,2)</f>
        <v>0</v>
      </c>
      <c r="R965" s="182"/>
      <c r="S965" s="182" t="s">
        <v>277</v>
      </c>
      <c r="T965" s="183" t="s">
        <v>186</v>
      </c>
      <c r="U965" s="160">
        <v>0</v>
      </c>
      <c r="V965" s="160">
        <f>ROUND(E965*U965,2)</f>
        <v>0</v>
      </c>
      <c r="W965" s="160"/>
      <c r="X965" s="160" t="s">
        <v>310</v>
      </c>
      <c r="Y965" s="151"/>
      <c r="Z965" s="151"/>
      <c r="AA965" s="151"/>
      <c r="AB965" s="151"/>
      <c r="AC965" s="151"/>
      <c r="AD965" s="151"/>
      <c r="AE965" s="151"/>
      <c r="AF965" s="151"/>
      <c r="AG965" s="151" t="s">
        <v>311</v>
      </c>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row>
    <row r="966" spans="1:60" outlineLevel="1" x14ac:dyDescent="0.25">
      <c r="A966" s="158"/>
      <c r="B966" s="159"/>
      <c r="C966" s="260" t="s">
        <v>1727</v>
      </c>
      <c r="D966" s="261"/>
      <c r="E966" s="261"/>
      <c r="F966" s="261"/>
      <c r="G966" s="261"/>
      <c r="H966" s="160"/>
      <c r="I966" s="160"/>
      <c r="J966" s="160"/>
      <c r="K966" s="160"/>
      <c r="L966" s="160"/>
      <c r="M966" s="160"/>
      <c r="N966" s="160"/>
      <c r="O966" s="160"/>
      <c r="P966" s="160"/>
      <c r="Q966" s="160"/>
      <c r="R966" s="160"/>
      <c r="S966" s="160"/>
      <c r="T966" s="160"/>
      <c r="U966" s="160"/>
      <c r="V966" s="160"/>
      <c r="W966" s="160"/>
      <c r="X966" s="160"/>
      <c r="Y966" s="151"/>
      <c r="Z966" s="151"/>
      <c r="AA966" s="151"/>
      <c r="AB966" s="151"/>
      <c r="AC966" s="151"/>
      <c r="AD966" s="151"/>
      <c r="AE966" s="151"/>
      <c r="AF966" s="151"/>
      <c r="AG966" s="151" t="s">
        <v>190</v>
      </c>
      <c r="AH966" s="151"/>
      <c r="AI966" s="151"/>
      <c r="AJ966" s="151"/>
      <c r="AK966" s="151"/>
      <c r="AL966" s="151"/>
      <c r="AM966" s="151"/>
      <c r="AN966" s="151"/>
      <c r="AO966" s="151"/>
      <c r="AP966" s="151"/>
      <c r="AQ966" s="151"/>
      <c r="AR966" s="151"/>
      <c r="AS966" s="151"/>
      <c r="AT966" s="151"/>
      <c r="AU966" s="151"/>
      <c r="AV966" s="151"/>
      <c r="AW966" s="151"/>
      <c r="AX966" s="151"/>
      <c r="AY966" s="151"/>
      <c r="AZ966" s="151"/>
      <c r="BA966" s="184" t="str">
        <f>C966</f>
        <v>4.NP - 3. patro, popis prvku a návrh na jeho opravu nebo restaurování viz D1.1.9  Tabulky truhlářských prvků</v>
      </c>
      <c r="BB966" s="151"/>
      <c r="BC966" s="151"/>
      <c r="BD966" s="151"/>
      <c r="BE966" s="151"/>
      <c r="BF966" s="151"/>
      <c r="BG966" s="151"/>
      <c r="BH966" s="151"/>
    </row>
    <row r="967" spans="1:60" outlineLevel="1" x14ac:dyDescent="0.25">
      <c r="A967" s="158"/>
      <c r="B967" s="159"/>
      <c r="C967" s="192" t="s">
        <v>204</v>
      </c>
      <c r="D967" s="161"/>
      <c r="E967" s="162"/>
      <c r="F967" s="163"/>
      <c r="G967" s="163"/>
      <c r="H967" s="160"/>
      <c r="I967" s="160"/>
      <c r="J967" s="160"/>
      <c r="K967" s="160"/>
      <c r="L967" s="160"/>
      <c r="M967" s="160"/>
      <c r="N967" s="160"/>
      <c r="O967" s="160"/>
      <c r="P967" s="160"/>
      <c r="Q967" s="160"/>
      <c r="R967" s="160"/>
      <c r="S967" s="160"/>
      <c r="T967" s="160"/>
      <c r="U967" s="160"/>
      <c r="V967" s="160"/>
      <c r="W967" s="160"/>
      <c r="X967" s="160"/>
      <c r="Y967" s="151"/>
      <c r="Z967" s="151"/>
      <c r="AA967" s="151"/>
      <c r="AB967" s="151"/>
      <c r="AC967" s="151"/>
      <c r="AD967" s="151"/>
      <c r="AE967" s="151"/>
      <c r="AF967" s="151"/>
      <c r="AG967" s="151" t="s">
        <v>190</v>
      </c>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row>
    <row r="968" spans="1:60" outlineLevel="1" x14ac:dyDescent="0.25">
      <c r="A968" s="158"/>
      <c r="B968" s="159"/>
      <c r="C968" s="271" t="s">
        <v>1811</v>
      </c>
      <c r="D968" s="272"/>
      <c r="E968" s="272"/>
      <c r="F968" s="272"/>
      <c r="G968" s="272"/>
      <c r="H968" s="160"/>
      <c r="I968" s="160"/>
      <c r="J968" s="160"/>
      <c r="K968" s="160"/>
      <c r="L968" s="160"/>
      <c r="M968" s="160"/>
      <c r="N968" s="160"/>
      <c r="O968" s="160"/>
      <c r="P968" s="160"/>
      <c r="Q968" s="160"/>
      <c r="R968" s="160"/>
      <c r="S968" s="160"/>
      <c r="T968" s="160"/>
      <c r="U968" s="160"/>
      <c r="V968" s="160"/>
      <c r="W968" s="160"/>
      <c r="X968" s="160"/>
      <c r="Y968" s="151"/>
      <c r="Z968" s="151"/>
      <c r="AA968" s="151"/>
      <c r="AB968" s="151"/>
      <c r="AC968" s="151"/>
      <c r="AD968" s="151"/>
      <c r="AE968" s="151"/>
      <c r="AF968" s="151"/>
      <c r="AG968" s="151" t="s">
        <v>190</v>
      </c>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row>
    <row r="969" spans="1:60" outlineLevel="1" x14ac:dyDescent="0.25">
      <c r="A969" s="158"/>
      <c r="B969" s="159"/>
      <c r="C969" s="271" t="s">
        <v>1812</v>
      </c>
      <c r="D969" s="272"/>
      <c r="E969" s="272"/>
      <c r="F969" s="272"/>
      <c r="G969" s="272"/>
      <c r="H969" s="160"/>
      <c r="I969" s="160"/>
      <c r="J969" s="160"/>
      <c r="K969" s="160"/>
      <c r="L969" s="160"/>
      <c r="M969" s="160"/>
      <c r="N969" s="160"/>
      <c r="O969" s="160"/>
      <c r="P969" s="160"/>
      <c r="Q969" s="160"/>
      <c r="R969" s="160"/>
      <c r="S969" s="160"/>
      <c r="T969" s="160"/>
      <c r="U969" s="160"/>
      <c r="V969" s="160"/>
      <c r="W969" s="160"/>
      <c r="X969" s="160"/>
      <c r="Y969" s="151"/>
      <c r="Z969" s="151"/>
      <c r="AA969" s="151"/>
      <c r="AB969" s="151"/>
      <c r="AC969" s="151"/>
      <c r="AD969" s="151"/>
      <c r="AE969" s="151"/>
      <c r="AF969" s="151"/>
      <c r="AG969" s="151" t="s">
        <v>190</v>
      </c>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row>
    <row r="970" spans="1:60" outlineLevel="1" x14ac:dyDescent="0.25">
      <c r="A970" s="158"/>
      <c r="B970" s="159"/>
      <c r="C970" s="271" t="s">
        <v>973</v>
      </c>
      <c r="D970" s="272"/>
      <c r="E970" s="272"/>
      <c r="F970" s="272"/>
      <c r="G970" s="272"/>
      <c r="H970" s="160"/>
      <c r="I970" s="160"/>
      <c r="J970" s="160"/>
      <c r="K970" s="160"/>
      <c r="L970" s="160"/>
      <c r="M970" s="160"/>
      <c r="N970" s="160"/>
      <c r="O970" s="160"/>
      <c r="P970" s="160"/>
      <c r="Q970" s="160"/>
      <c r="R970" s="160"/>
      <c r="S970" s="160"/>
      <c r="T970" s="160"/>
      <c r="U970" s="160"/>
      <c r="V970" s="160"/>
      <c r="W970" s="160"/>
      <c r="X970" s="160"/>
      <c r="Y970" s="151"/>
      <c r="Z970" s="151"/>
      <c r="AA970" s="151"/>
      <c r="AB970" s="151"/>
      <c r="AC970" s="151"/>
      <c r="AD970" s="151"/>
      <c r="AE970" s="151"/>
      <c r="AF970" s="151"/>
      <c r="AG970" s="151" t="s">
        <v>190</v>
      </c>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row>
    <row r="971" spans="1:60" outlineLevel="1" x14ac:dyDescent="0.25">
      <c r="A971" s="158"/>
      <c r="B971" s="159"/>
      <c r="C971" s="271" t="s">
        <v>771</v>
      </c>
      <c r="D971" s="272"/>
      <c r="E971" s="272"/>
      <c r="F971" s="272"/>
      <c r="G971" s="272"/>
      <c r="H971" s="160"/>
      <c r="I971" s="160"/>
      <c r="J971" s="160"/>
      <c r="K971" s="160"/>
      <c r="L971" s="160"/>
      <c r="M971" s="160"/>
      <c r="N971" s="160"/>
      <c r="O971" s="160"/>
      <c r="P971" s="160"/>
      <c r="Q971" s="160"/>
      <c r="R971" s="160"/>
      <c r="S971" s="160"/>
      <c r="T971" s="160"/>
      <c r="U971" s="160"/>
      <c r="V971" s="160"/>
      <c r="W971" s="160"/>
      <c r="X971" s="160"/>
      <c r="Y971" s="151"/>
      <c r="Z971" s="151"/>
      <c r="AA971" s="151"/>
      <c r="AB971" s="151"/>
      <c r="AC971" s="151"/>
      <c r="AD971" s="151"/>
      <c r="AE971" s="151"/>
      <c r="AF971" s="151"/>
      <c r="AG971" s="151" t="s">
        <v>190</v>
      </c>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row>
    <row r="972" spans="1:60" outlineLevel="1" x14ac:dyDescent="0.25">
      <c r="A972" s="158"/>
      <c r="B972" s="159"/>
      <c r="C972" s="192" t="s">
        <v>204</v>
      </c>
      <c r="D972" s="161"/>
      <c r="E972" s="162"/>
      <c r="F972" s="163"/>
      <c r="G972" s="163"/>
      <c r="H972" s="160"/>
      <c r="I972" s="160"/>
      <c r="J972" s="160"/>
      <c r="K972" s="160"/>
      <c r="L972" s="160"/>
      <c r="M972" s="160"/>
      <c r="N972" s="160"/>
      <c r="O972" s="160"/>
      <c r="P972" s="160"/>
      <c r="Q972" s="160"/>
      <c r="R972" s="160"/>
      <c r="S972" s="160"/>
      <c r="T972" s="160"/>
      <c r="U972" s="160"/>
      <c r="V972" s="160"/>
      <c r="W972" s="160"/>
      <c r="X972" s="160"/>
      <c r="Y972" s="151"/>
      <c r="Z972" s="151"/>
      <c r="AA972" s="151"/>
      <c r="AB972" s="151"/>
      <c r="AC972" s="151"/>
      <c r="AD972" s="151"/>
      <c r="AE972" s="151"/>
      <c r="AF972" s="151"/>
      <c r="AG972" s="151" t="s">
        <v>190</v>
      </c>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row>
    <row r="973" spans="1:60" outlineLevel="1" x14ac:dyDescent="0.25">
      <c r="A973" s="158"/>
      <c r="B973" s="159"/>
      <c r="C973" s="271" t="s">
        <v>802</v>
      </c>
      <c r="D973" s="272"/>
      <c r="E973" s="272"/>
      <c r="F973" s="272"/>
      <c r="G973" s="272"/>
      <c r="H973" s="160"/>
      <c r="I973" s="160"/>
      <c r="J973" s="160"/>
      <c r="K973" s="160"/>
      <c r="L973" s="160"/>
      <c r="M973" s="160"/>
      <c r="N973" s="160"/>
      <c r="O973" s="160"/>
      <c r="P973" s="160"/>
      <c r="Q973" s="160"/>
      <c r="R973" s="160"/>
      <c r="S973" s="160"/>
      <c r="T973" s="160"/>
      <c r="U973" s="160"/>
      <c r="V973" s="160"/>
      <c r="W973" s="160"/>
      <c r="X973" s="160"/>
      <c r="Y973" s="151"/>
      <c r="Z973" s="151"/>
      <c r="AA973" s="151"/>
      <c r="AB973" s="151"/>
      <c r="AC973" s="151"/>
      <c r="AD973" s="151"/>
      <c r="AE973" s="151"/>
      <c r="AF973" s="151"/>
      <c r="AG973" s="151" t="s">
        <v>190</v>
      </c>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row>
    <row r="974" spans="1:60" ht="31.2" outlineLevel="1" x14ac:dyDescent="0.25">
      <c r="A974" s="158"/>
      <c r="B974" s="159"/>
      <c r="C974" s="271" t="s">
        <v>1813</v>
      </c>
      <c r="D974" s="272"/>
      <c r="E974" s="272"/>
      <c r="F974" s="272"/>
      <c r="G974" s="272"/>
      <c r="H974" s="160"/>
      <c r="I974" s="160"/>
      <c r="J974" s="160"/>
      <c r="K974" s="160"/>
      <c r="L974" s="160"/>
      <c r="M974" s="160"/>
      <c r="N974" s="160"/>
      <c r="O974" s="160"/>
      <c r="P974" s="160"/>
      <c r="Q974" s="160"/>
      <c r="R974" s="160"/>
      <c r="S974" s="160"/>
      <c r="T974" s="160"/>
      <c r="U974" s="160"/>
      <c r="V974" s="160"/>
      <c r="W974" s="160"/>
      <c r="X974" s="160"/>
      <c r="Y974" s="151"/>
      <c r="Z974" s="151"/>
      <c r="AA974" s="151"/>
      <c r="AB974" s="151"/>
      <c r="AC974" s="151"/>
      <c r="AD974" s="151"/>
      <c r="AE974" s="151"/>
      <c r="AF974" s="151"/>
      <c r="AG974" s="151" t="s">
        <v>190</v>
      </c>
      <c r="AH974" s="151"/>
      <c r="AI974" s="151"/>
      <c r="AJ974" s="151"/>
      <c r="AK974" s="151"/>
      <c r="AL974" s="151"/>
      <c r="AM974" s="151"/>
      <c r="AN974" s="151"/>
      <c r="AO974" s="151"/>
      <c r="AP974" s="151"/>
      <c r="AQ974" s="151"/>
      <c r="AR974" s="151"/>
      <c r="AS974" s="151"/>
      <c r="AT974" s="151"/>
      <c r="AU974" s="151"/>
      <c r="AV974" s="151"/>
      <c r="AW974" s="151"/>
      <c r="AX974" s="151"/>
      <c r="AY974" s="151"/>
      <c r="AZ974" s="151"/>
      <c r="BA974" s="184" t="str">
        <f>C974</f>
        <v>Sdružené okno složeno ze tří rámů vsazených do kamenného ostění (členěného horizontálním kamenným překladem). Horní dvě okenní křídla jednoduchá bez členění, dolní okenní křídlo dvoutabulkové s jednou svislou příčkou. Okenní křídla dovnitř nasazovací. Okenní křídla jsou zajištěna pouze pomocí tří kovaných obrtlíků a pěti kovaných skob. Ve zděném ostění pochva s hranolovou závorou. Povrchová úprava: černý krycí nátěr.</v>
      </c>
      <c r="BB974" s="151"/>
      <c r="BC974" s="151"/>
      <c r="BD974" s="151"/>
      <c r="BE974" s="151"/>
      <c r="BF974" s="151"/>
      <c r="BG974" s="151"/>
      <c r="BH974" s="151"/>
    </row>
    <row r="975" spans="1:60" outlineLevel="1" x14ac:dyDescent="0.25">
      <c r="A975" s="158"/>
      <c r="B975" s="159"/>
      <c r="C975" s="192" t="s">
        <v>204</v>
      </c>
      <c r="D975" s="161"/>
      <c r="E975" s="162"/>
      <c r="F975" s="163"/>
      <c r="G975" s="163"/>
      <c r="H975" s="160"/>
      <c r="I975" s="160"/>
      <c r="J975" s="160"/>
      <c r="K975" s="160"/>
      <c r="L975" s="160"/>
      <c r="M975" s="160"/>
      <c r="N975" s="160"/>
      <c r="O975" s="160"/>
      <c r="P975" s="160"/>
      <c r="Q975" s="160"/>
      <c r="R975" s="160"/>
      <c r="S975" s="160"/>
      <c r="T975" s="160"/>
      <c r="U975" s="160"/>
      <c r="V975" s="160"/>
      <c r="W975" s="160"/>
      <c r="X975" s="160"/>
      <c r="Y975" s="151"/>
      <c r="Z975" s="151"/>
      <c r="AA975" s="151"/>
      <c r="AB975" s="151"/>
      <c r="AC975" s="151"/>
      <c r="AD975" s="151"/>
      <c r="AE975" s="151"/>
      <c r="AF975" s="151"/>
      <c r="AG975" s="151" t="s">
        <v>190</v>
      </c>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row>
    <row r="976" spans="1:60" outlineLevel="1" x14ac:dyDescent="0.25">
      <c r="A976" s="158"/>
      <c r="B976" s="159"/>
      <c r="C976" s="271" t="s">
        <v>913</v>
      </c>
      <c r="D976" s="272"/>
      <c r="E976" s="272"/>
      <c r="F976" s="272"/>
      <c r="G976" s="272"/>
      <c r="H976" s="160"/>
      <c r="I976" s="160"/>
      <c r="J976" s="160"/>
      <c r="K976" s="160"/>
      <c r="L976" s="160"/>
      <c r="M976" s="160"/>
      <c r="N976" s="160"/>
      <c r="O976" s="160"/>
      <c r="P976" s="160"/>
      <c r="Q976" s="160"/>
      <c r="R976" s="160"/>
      <c r="S976" s="160"/>
      <c r="T976" s="160"/>
      <c r="U976" s="160"/>
      <c r="V976" s="160"/>
      <c r="W976" s="160"/>
      <c r="X976" s="160"/>
      <c r="Y976" s="151"/>
      <c r="Z976" s="151"/>
      <c r="AA976" s="151"/>
      <c r="AB976" s="151"/>
      <c r="AC976" s="151"/>
      <c r="AD976" s="151"/>
      <c r="AE976" s="151"/>
      <c r="AF976" s="151"/>
      <c r="AG976" s="151" t="s">
        <v>190</v>
      </c>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row>
    <row r="977" spans="1:60" outlineLevel="1" x14ac:dyDescent="0.25">
      <c r="A977" s="158"/>
      <c r="B977" s="159"/>
      <c r="C977" s="271" t="s">
        <v>952</v>
      </c>
      <c r="D977" s="272"/>
      <c r="E977" s="272"/>
      <c r="F977" s="272"/>
      <c r="G977" s="272"/>
      <c r="H977" s="160"/>
      <c r="I977" s="160"/>
      <c r="J977" s="160"/>
      <c r="K977" s="160"/>
      <c r="L977" s="160"/>
      <c r="M977" s="160"/>
      <c r="N977" s="160"/>
      <c r="O977" s="160"/>
      <c r="P977" s="160"/>
      <c r="Q977" s="160"/>
      <c r="R977" s="160"/>
      <c r="S977" s="160"/>
      <c r="T977" s="160"/>
      <c r="U977" s="160"/>
      <c r="V977" s="160"/>
      <c r="W977" s="160"/>
      <c r="X977" s="160"/>
      <c r="Y977" s="151"/>
      <c r="Z977" s="151"/>
      <c r="AA977" s="151"/>
      <c r="AB977" s="151"/>
      <c r="AC977" s="151"/>
      <c r="AD977" s="151"/>
      <c r="AE977" s="151"/>
      <c r="AF977" s="151"/>
      <c r="AG977" s="151" t="s">
        <v>190</v>
      </c>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row>
    <row r="978" spans="1:60" outlineLevel="1" x14ac:dyDescent="0.25">
      <c r="A978" s="158"/>
      <c r="B978" s="159"/>
      <c r="C978" s="192" t="s">
        <v>204</v>
      </c>
      <c r="D978" s="161"/>
      <c r="E978" s="162"/>
      <c r="F978" s="163"/>
      <c r="G978" s="163"/>
      <c r="H978" s="160"/>
      <c r="I978" s="160"/>
      <c r="J978" s="160"/>
      <c r="K978" s="160"/>
      <c r="L978" s="160"/>
      <c r="M978" s="160"/>
      <c r="N978" s="160"/>
      <c r="O978" s="160"/>
      <c r="P978" s="160"/>
      <c r="Q978" s="160"/>
      <c r="R978" s="160"/>
      <c r="S978" s="160"/>
      <c r="T978" s="160"/>
      <c r="U978" s="160"/>
      <c r="V978" s="160"/>
      <c r="W978" s="160"/>
      <c r="X978" s="160"/>
      <c r="Y978" s="151"/>
      <c r="Z978" s="151"/>
      <c r="AA978" s="151"/>
      <c r="AB978" s="151"/>
      <c r="AC978" s="151"/>
      <c r="AD978" s="151"/>
      <c r="AE978" s="151"/>
      <c r="AF978" s="151"/>
      <c r="AG978" s="151" t="s">
        <v>190</v>
      </c>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row>
    <row r="979" spans="1:60" outlineLevel="1" x14ac:dyDescent="0.25">
      <c r="A979" s="158"/>
      <c r="B979" s="159"/>
      <c r="C979" s="271" t="s">
        <v>317</v>
      </c>
      <c r="D979" s="272"/>
      <c r="E979" s="272"/>
      <c r="F979" s="272"/>
      <c r="G979" s="272"/>
      <c r="H979" s="160"/>
      <c r="I979" s="160"/>
      <c r="J979" s="160"/>
      <c r="K979" s="160"/>
      <c r="L979" s="160"/>
      <c r="M979" s="160"/>
      <c r="N979" s="160"/>
      <c r="O979" s="160"/>
      <c r="P979" s="160"/>
      <c r="Q979" s="160"/>
      <c r="R979" s="160"/>
      <c r="S979" s="160"/>
      <c r="T979" s="160"/>
      <c r="U979" s="160"/>
      <c r="V979" s="160"/>
      <c r="W979" s="160"/>
      <c r="X979" s="160"/>
      <c r="Y979" s="151"/>
      <c r="Z979" s="151"/>
      <c r="AA979" s="151"/>
      <c r="AB979" s="151"/>
      <c r="AC979" s="151"/>
      <c r="AD979" s="151"/>
      <c r="AE979" s="151"/>
      <c r="AF979" s="151"/>
      <c r="AG979" s="151" t="s">
        <v>190</v>
      </c>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row>
    <row r="980" spans="1:60" outlineLevel="1" x14ac:dyDescent="0.25">
      <c r="A980" s="158"/>
      <c r="B980" s="159"/>
      <c r="C980" s="271" t="s">
        <v>953</v>
      </c>
      <c r="D980" s="272"/>
      <c r="E980" s="272"/>
      <c r="F980" s="272"/>
      <c r="G980" s="272"/>
      <c r="H980" s="160"/>
      <c r="I980" s="160"/>
      <c r="J980" s="160"/>
      <c r="K980" s="160"/>
      <c r="L980" s="160"/>
      <c r="M980" s="160"/>
      <c r="N980" s="160"/>
      <c r="O980" s="160"/>
      <c r="P980" s="160"/>
      <c r="Q980" s="160"/>
      <c r="R980" s="160"/>
      <c r="S980" s="160"/>
      <c r="T980" s="160"/>
      <c r="U980" s="160"/>
      <c r="V980" s="160"/>
      <c r="W980" s="160"/>
      <c r="X980" s="160"/>
      <c r="Y980" s="151"/>
      <c r="Z980" s="151"/>
      <c r="AA980" s="151"/>
      <c r="AB980" s="151"/>
      <c r="AC980" s="151"/>
      <c r="AD980" s="151"/>
      <c r="AE980" s="151"/>
      <c r="AF980" s="151"/>
      <c r="AG980" s="151" t="s">
        <v>190</v>
      </c>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row>
    <row r="981" spans="1:60" outlineLevel="1" x14ac:dyDescent="0.25">
      <c r="A981" s="158"/>
      <c r="B981" s="159"/>
      <c r="C981" s="271" t="s">
        <v>1814</v>
      </c>
      <c r="D981" s="272"/>
      <c r="E981" s="272"/>
      <c r="F981" s="272"/>
      <c r="G981" s="272"/>
      <c r="H981" s="160"/>
      <c r="I981" s="160"/>
      <c r="J981" s="160"/>
      <c r="K981" s="160"/>
      <c r="L981" s="160"/>
      <c r="M981" s="160"/>
      <c r="N981" s="160"/>
      <c r="O981" s="160"/>
      <c r="P981" s="160"/>
      <c r="Q981" s="160"/>
      <c r="R981" s="160"/>
      <c r="S981" s="160"/>
      <c r="T981" s="160"/>
      <c r="U981" s="160"/>
      <c r="V981" s="160"/>
      <c r="W981" s="160"/>
      <c r="X981" s="160"/>
      <c r="Y981" s="151"/>
      <c r="Z981" s="151"/>
      <c r="AA981" s="151"/>
      <c r="AB981" s="151"/>
      <c r="AC981" s="151"/>
      <c r="AD981" s="151"/>
      <c r="AE981" s="151"/>
      <c r="AF981" s="151"/>
      <c r="AG981" s="151" t="s">
        <v>190</v>
      </c>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row>
    <row r="982" spans="1:60" outlineLevel="1" x14ac:dyDescent="0.25">
      <c r="A982" s="158"/>
      <c r="B982" s="159"/>
      <c r="C982" s="271" t="s">
        <v>717</v>
      </c>
      <c r="D982" s="272"/>
      <c r="E982" s="272"/>
      <c r="F982" s="272"/>
      <c r="G982" s="272"/>
      <c r="H982" s="160"/>
      <c r="I982" s="160"/>
      <c r="J982" s="160"/>
      <c r="K982" s="160"/>
      <c r="L982" s="160"/>
      <c r="M982" s="160"/>
      <c r="N982" s="160"/>
      <c r="O982" s="160"/>
      <c r="P982" s="160"/>
      <c r="Q982" s="160"/>
      <c r="R982" s="160"/>
      <c r="S982" s="160"/>
      <c r="T982" s="160"/>
      <c r="U982" s="160"/>
      <c r="V982" s="160"/>
      <c r="W982" s="160"/>
      <c r="X982" s="160"/>
      <c r="Y982" s="151"/>
      <c r="Z982" s="151"/>
      <c r="AA982" s="151"/>
      <c r="AB982" s="151"/>
      <c r="AC982" s="151"/>
      <c r="AD982" s="151"/>
      <c r="AE982" s="151"/>
      <c r="AF982" s="151"/>
      <c r="AG982" s="151" t="s">
        <v>190</v>
      </c>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row>
    <row r="983" spans="1:60" outlineLevel="1" x14ac:dyDescent="0.25">
      <c r="A983" s="177">
        <v>91</v>
      </c>
      <c r="B983" s="178" t="s">
        <v>1815</v>
      </c>
      <c r="C983" s="187" t="s">
        <v>1816</v>
      </c>
      <c r="D983" s="179" t="s">
        <v>255</v>
      </c>
      <c r="E983" s="180">
        <v>1</v>
      </c>
      <c r="F983" s="181">
        <v>17760</v>
      </c>
      <c r="G983" s="182">
        <f>ROUND(E983*F983,2)</f>
        <v>17760</v>
      </c>
      <c r="H983" s="181"/>
      <c r="I983" s="182">
        <f>ROUND(E983*H983,2)</f>
        <v>0</v>
      </c>
      <c r="J983" s="181"/>
      <c r="K983" s="182">
        <f>ROUND(E983*J983,2)</f>
        <v>0</v>
      </c>
      <c r="L983" s="182">
        <v>21</v>
      </c>
      <c r="M983" s="182">
        <f>G983*(1+L983/100)</f>
        <v>21489.599999999999</v>
      </c>
      <c r="N983" s="182">
        <v>8.0000000000000002E-3</v>
      </c>
      <c r="O983" s="182">
        <f>ROUND(E983*N983,2)</f>
        <v>0.01</v>
      </c>
      <c r="P983" s="182">
        <v>0</v>
      </c>
      <c r="Q983" s="182">
        <f>ROUND(E983*P983,2)</f>
        <v>0</v>
      </c>
      <c r="R983" s="182"/>
      <c r="S983" s="182" t="s">
        <v>277</v>
      </c>
      <c r="T983" s="183" t="s">
        <v>186</v>
      </c>
      <c r="U983" s="160">
        <v>0</v>
      </c>
      <c r="V983" s="160">
        <f>ROUND(E983*U983,2)</f>
        <v>0</v>
      </c>
      <c r="W983" s="160"/>
      <c r="X983" s="160" t="s">
        <v>310</v>
      </c>
      <c r="Y983" s="151"/>
      <c r="Z983" s="151"/>
      <c r="AA983" s="151"/>
      <c r="AB983" s="151"/>
      <c r="AC983" s="151"/>
      <c r="AD983" s="151"/>
      <c r="AE983" s="151"/>
      <c r="AF983" s="151"/>
      <c r="AG983" s="151" t="s">
        <v>311</v>
      </c>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row>
    <row r="984" spans="1:60" outlineLevel="1" x14ac:dyDescent="0.25">
      <c r="A984" s="158"/>
      <c r="B984" s="159"/>
      <c r="C984" s="260" t="s">
        <v>1727</v>
      </c>
      <c r="D984" s="261"/>
      <c r="E984" s="261"/>
      <c r="F984" s="261"/>
      <c r="G984" s="261"/>
      <c r="H984" s="160"/>
      <c r="I984" s="160"/>
      <c r="J984" s="160"/>
      <c r="K984" s="160"/>
      <c r="L984" s="160"/>
      <c r="M984" s="160"/>
      <c r="N984" s="160"/>
      <c r="O984" s="160"/>
      <c r="P984" s="160"/>
      <c r="Q984" s="160"/>
      <c r="R984" s="160"/>
      <c r="S984" s="160"/>
      <c r="T984" s="160"/>
      <c r="U984" s="160"/>
      <c r="V984" s="160"/>
      <c r="W984" s="160"/>
      <c r="X984" s="160"/>
      <c r="Y984" s="151"/>
      <c r="Z984" s="151"/>
      <c r="AA984" s="151"/>
      <c r="AB984" s="151"/>
      <c r="AC984" s="151"/>
      <c r="AD984" s="151"/>
      <c r="AE984" s="151"/>
      <c r="AF984" s="151"/>
      <c r="AG984" s="151" t="s">
        <v>190</v>
      </c>
      <c r="AH984" s="151"/>
      <c r="AI984" s="151"/>
      <c r="AJ984" s="151"/>
      <c r="AK984" s="151"/>
      <c r="AL984" s="151"/>
      <c r="AM984" s="151"/>
      <c r="AN984" s="151"/>
      <c r="AO984" s="151"/>
      <c r="AP984" s="151"/>
      <c r="AQ984" s="151"/>
      <c r="AR984" s="151"/>
      <c r="AS984" s="151"/>
      <c r="AT984" s="151"/>
      <c r="AU984" s="151"/>
      <c r="AV984" s="151"/>
      <c r="AW984" s="151"/>
      <c r="AX984" s="151"/>
      <c r="AY984" s="151"/>
      <c r="AZ984" s="151"/>
      <c r="BA984" s="184" t="str">
        <f>C984</f>
        <v>4.NP - 3. patro, popis prvku a návrh na jeho opravu nebo restaurování viz D1.1.9  Tabulky truhlářských prvků</v>
      </c>
      <c r="BB984" s="151"/>
      <c r="BC984" s="151"/>
      <c r="BD984" s="151"/>
      <c r="BE984" s="151"/>
      <c r="BF984" s="151"/>
      <c r="BG984" s="151"/>
      <c r="BH984" s="151"/>
    </row>
    <row r="985" spans="1:60" outlineLevel="1" x14ac:dyDescent="0.25">
      <c r="A985" s="158"/>
      <c r="B985" s="159"/>
      <c r="C985" s="192" t="s">
        <v>204</v>
      </c>
      <c r="D985" s="161"/>
      <c r="E985" s="162"/>
      <c r="F985" s="163"/>
      <c r="G985" s="163"/>
      <c r="H985" s="160"/>
      <c r="I985" s="160"/>
      <c r="J985" s="160"/>
      <c r="K985" s="160"/>
      <c r="L985" s="160"/>
      <c r="M985" s="160"/>
      <c r="N985" s="160"/>
      <c r="O985" s="160"/>
      <c r="P985" s="160"/>
      <c r="Q985" s="160"/>
      <c r="R985" s="160"/>
      <c r="S985" s="160"/>
      <c r="T985" s="160"/>
      <c r="U985" s="160"/>
      <c r="V985" s="160"/>
      <c r="W985" s="160"/>
      <c r="X985" s="160"/>
      <c r="Y985" s="151"/>
      <c r="Z985" s="151"/>
      <c r="AA985" s="151"/>
      <c r="AB985" s="151"/>
      <c r="AC985" s="151"/>
      <c r="AD985" s="151"/>
      <c r="AE985" s="151"/>
      <c r="AF985" s="151"/>
      <c r="AG985" s="151" t="s">
        <v>190</v>
      </c>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row>
    <row r="986" spans="1:60" outlineLevel="1" x14ac:dyDescent="0.25">
      <c r="A986" s="158"/>
      <c r="B986" s="159"/>
      <c r="C986" s="271" t="s">
        <v>1811</v>
      </c>
      <c r="D986" s="272"/>
      <c r="E986" s="272"/>
      <c r="F986" s="272"/>
      <c r="G986" s="272"/>
      <c r="H986" s="160"/>
      <c r="I986" s="160"/>
      <c r="J986" s="160"/>
      <c r="K986" s="160"/>
      <c r="L986" s="160"/>
      <c r="M986" s="160"/>
      <c r="N986" s="160"/>
      <c r="O986" s="160"/>
      <c r="P986" s="160"/>
      <c r="Q986" s="160"/>
      <c r="R986" s="160"/>
      <c r="S986" s="160"/>
      <c r="T986" s="160"/>
      <c r="U986" s="160"/>
      <c r="V986" s="160"/>
      <c r="W986" s="160"/>
      <c r="X986" s="160"/>
      <c r="Y986" s="151"/>
      <c r="Z986" s="151"/>
      <c r="AA986" s="151"/>
      <c r="AB986" s="151"/>
      <c r="AC986" s="151"/>
      <c r="AD986" s="151"/>
      <c r="AE986" s="151"/>
      <c r="AF986" s="151"/>
      <c r="AG986" s="151" t="s">
        <v>190</v>
      </c>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row>
    <row r="987" spans="1:60" outlineLevel="1" x14ac:dyDescent="0.25">
      <c r="A987" s="158"/>
      <c r="B987" s="159"/>
      <c r="C987" s="271" t="s">
        <v>1812</v>
      </c>
      <c r="D987" s="272"/>
      <c r="E987" s="272"/>
      <c r="F987" s="272"/>
      <c r="G987" s="272"/>
      <c r="H987" s="160"/>
      <c r="I987" s="160"/>
      <c r="J987" s="160"/>
      <c r="K987" s="160"/>
      <c r="L987" s="160"/>
      <c r="M987" s="160"/>
      <c r="N987" s="160"/>
      <c r="O987" s="160"/>
      <c r="P987" s="160"/>
      <c r="Q987" s="160"/>
      <c r="R987" s="160"/>
      <c r="S987" s="160"/>
      <c r="T987" s="160"/>
      <c r="U987" s="160"/>
      <c r="V987" s="160"/>
      <c r="W987" s="160"/>
      <c r="X987" s="160"/>
      <c r="Y987" s="151"/>
      <c r="Z987" s="151"/>
      <c r="AA987" s="151"/>
      <c r="AB987" s="151"/>
      <c r="AC987" s="151"/>
      <c r="AD987" s="151"/>
      <c r="AE987" s="151"/>
      <c r="AF987" s="151"/>
      <c r="AG987" s="151" t="s">
        <v>190</v>
      </c>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row>
    <row r="988" spans="1:60" outlineLevel="1" x14ac:dyDescent="0.25">
      <c r="A988" s="158"/>
      <c r="B988" s="159"/>
      <c r="C988" s="271" t="s">
        <v>973</v>
      </c>
      <c r="D988" s="272"/>
      <c r="E988" s="272"/>
      <c r="F988" s="272"/>
      <c r="G988" s="272"/>
      <c r="H988" s="160"/>
      <c r="I988" s="160"/>
      <c r="J988" s="160"/>
      <c r="K988" s="160"/>
      <c r="L988" s="160"/>
      <c r="M988" s="160"/>
      <c r="N988" s="160"/>
      <c r="O988" s="160"/>
      <c r="P988" s="160"/>
      <c r="Q988" s="160"/>
      <c r="R988" s="160"/>
      <c r="S988" s="160"/>
      <c r="T988" s="160"/>
      <c r="U988" s="160"/>
      <c r="V988" s="160"/>
      <c r="W988" s="160"/>
      <c r="X988" s="160"/>
      <c r="Y988" s="151"/>
      <c r="Z988" s="151"/>
      <c r="AA988" s="151"/>
      <c r="AB988" s="151"/>
      <c r="AC988" s="151"/>
      <c r="AD988" s="151"/>
      <c r="AE988" s="151"/>
      <c r="AF988" s="151"/>
      <c r="AG988" s="151" t="s">
        <v>190</v>
      </c>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row>
    <row r="989" spans="1:60" outlineLevel="1" x14ac:dyDescent="0.25">
      <c r="A989" s="158"/>
      <c r="B989" s="159"/>
      <c r="C989" s="271" t="s">
        <v>771</v>
      </c>
      <c r="D989" s="272"/>
      <c r="E989" s="272"/>
      <c r="F989" s="272"/>
      <c r="G989" s="272"/>
      <c r="H989" s="160"/>
      <c r="I989" s="160"/>
      <c r="J989" s="160"/>
      <c r="K989" s="160"/>
      <c r="L989" s="160"/>
      <c r="M989" s="160"/>
      <c r="N989" s="160"/>
      <c r="O989" s="160"/>
      <c r="P989" s="160"/>
      <c r="Q989" s="160"/>
      <c r="R989" s="160"/>
      <c r="S989" s="160"/>
      <c r="T989" s="160"/>
      <c r="U989" s="160"/>
      <c r="V989" s="160"/>
      <c r="W989" s="160"/>
      <c r="X989" s="160"/>
      <c r="Y989" s="151"/>
      <c r="Z989" s="151"/>
      <c r="AA989" s="151"/>
      <c r="AB989" s="151"/>
      <c r="AC989" s="151"/>
      <c r="AD989" s="151"/>
      <c r="AE989" s="151"/>
      <c r="AF989" s="151"/>
      <c r="AG989" s="151" t="s">
        <v>190</v>
      </c>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row>
    <row r="990" spans="1:60" outlineLevel="1" x14ac:dyDescent="0.25">
      <c r="A990" s="158"/>
      <c r="B990" s="159"/>
      <c r="C990" s="192" t="s">
        <v>204</v>
      </c>
      <c r="D990" s="161"/>
      <c r="E990" s="162"/>
      <c r="F990" s="163"/>
      <c r="G990" s="163"/>
      <c r="H990" s="160"/>
      <c r="I990" s="160"/>
      <c r="J990" s="160"/>
      <c r="K990" s="160"/>
      <c r="L990" s="160"/>
      <c r="M990" s="160"/>
      <c r="N990" s="160"/>
      <c r="O990" s="160"/>
      <c r="P990" s="160"/>
      <c r="Q990" s="160"/>
      <c r="R990" s="160"/>
      <c r="S990" s="160"/>
      <c r="T990" s="160"/>
      <c r="U990" s="160"/>
      <c r="V990" s="160"/>
      <c r="W990" s="160"/>
      <c r="X990" s="160"/>
      <c r="Y990" s="151"/>
      <c r="Z990" s="151"/>
      <c r="AA990" s="151"/>
      <c r="AB990" s="151"/>
      <c r="AC990" s="151"/>
      <c r="AD990" s="151"/>
      <c r="AE990" s="151"/>
      <c r="AF990" s="151"/>
      <c r="AG990" s="151" t="s">
        <v>190</v>
      </c>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row>
    <row r="991" spans="1:60" outlineLevel="1" x14ac:dyDescent="0.25">
      <c r="A991" s="158"/>
      <c r="B991" s="159"/>
      <c r="C991" s="271" t="s">
        <v>802</v>
      </c>
      <c r="D991" s="272"/>
      <c r="E991" s="272"/>
      <c r="F991" s="272"/>
      <c r="G991" s="272"/>
      <c r="H991" s="160"/>
      <c r="I991" s="160"/>
      <c r="J991" s="160"/>
      <c r="K991" s="160"/>
      <c r="L991" s="160"/>
      <c r="M991" s="160"/>
      <c r="N991" s="160"/>
      <c r="O991" s="160"/>
      <c r="P991" s="160"/>
      <c r="Q991" s="160"/>
      <c r="R991" s="160"/>
      <c r="S991" s="160"/>
      <c r="T991" s="160"/>
      <c r="U991" s="160"/>
      <c r="V991" s="160"/>
      <c r="W991" s="160"/>
      <c r="X991" s="160"/>
      <c r="Y991" s="151"/>
      <c r="Z991" s="151"/>
      <c r="AA991" s="151"/>
      <c r="AB991" s="151"/>
      <c r="AC991" s="151"/>
      <c r="AD991" s="151"/>
      <c r="AE991" s="151"/>
      <c r="AF991" s="151"/>
      <c r="AG991" s="151" t="s">
        <v>190</v>
      </c>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row>
    <row r="992" spans="1:60" ht="31.2" outlineLevel="1" x14ac:dyDescent="0.25">
      <c r="A992" s="158"/>
      <c r="B992" s="159"/>
      <c r="C992" s="271" t="s">
        <v>1813</v>
      </c>
      <c r="D992" s="272"/>
      <c r="E992" s="272"/>
      <c r="F992" s="272"/>
      <c r="G992" s="272"/>
      <c r="H992" s="160"/>
      <c r="I992" s="160"/>
      <c r="J992" s="160"/>
      <c r="K992" s="160"/>
      <c r="L992" s="160"/>
      <c r="M992" s="160"/>
      <c r="N992" s="160"/>
      <c r="O992" s="160"/>
      <c r="P992" s="160"/>
      <c r="Q992" s="160"/>
      <c r="R992" s="160"/>
      <c r="S992" s="160"/>
      <c r="T992" s="160"/>
      <c r="U992" s="160"/>
      <c r="V992" s="160"/>
      <c r="W992" s="160"/>
      <c r="X992" s="160"/>
      <c r="Y992" s="151"/>
      <c r="Z992" s="151"/>
      <c r="AA992" s="151"/>
      <c r="AB992" s="151"/>
      <c r="AC992" s="151"/>
      <c r="AD992" s="151"/>
      <c r="AE992" s="151"/>
      <c r="AF992" s="151"/>
      <c r="AG992" s="151" t="s">
        <v>190</v>
      </c>
      <c r="AH992" s="151"/>
      <c r="AI992" s="151"/>
      <c r="AJ992" s="151"/>
      <c r="AK992" s="151"/>
      <c r="AL992" s="151"/>
      <c r="AM992" s="151"/>
      <c r="AN992" s="151"/>
      <c r="AO992" s="151"/>
      <c r="AP992" s="151"/>
      <c r="AQ992" s="151"/>
      <c r="AR992" s="151"/>
      <c r="AS992" s="151"/>
      <c r="AT992" s="151"/>
      <c r="AU992" s="151"/>
      <c r="AV992" s="151"/>
      <c r="AW992" s="151"/>
      <c r="AX992" s="151"/>
      <c r="AY992" s="151"/>
      <c r="AZ992" s="151"/>
      <c r="BA992" s="184" t="str">
        <f>C992</f>
        <v>Sdružené okno složeno ze tří rámů vsazených do kamenného ostění (členěného horizontálním kamenným překladem). Horní dvě okenní křídla jednoduchá bez členění, dolní okenní křídlo dvoutabulkové s jednou svislou příčkou. Okenní křídla dovnitř nasazovací. Okenní křídla jsou zajištěna pouze pomocí tří kovaných obrtlíků a pěti kovaných skob. Ve zděném ostění pochva s hranolovou závorou. Povrchová úprava: černý krycí nátěr.</v>
      </c>
      <c r="BB992" s="151"/>
      <c r="BC992" s="151"/>
      <c r="BD992" s="151"/>
      <c r="BE992" s="151"/>
      <c r="BF992" s="151"/>
      <c r="BG992" s="151"/>
      <c r="BH992" s="151"/>
    </row>
    <row r="993" spans="1:60" outlineLevel="1" x14ac:dyDescent="0.25">
      <c r="A993" s="158"/>
      <c r="B993" s="159"/>
      <c r="C993" s="192" t="s">
        <v>204</v>
      </c>
      <c r="D993" s="161"/>
      <c r="E993" s="162"/>
      <c r="F993" s="163"/>
      <c r="G993" s="163"/>
      <c r="H993" s="160"/>
      <c r="I993" s="160"/>
      <c r="J993" s="160"/>
      <c r="K993" s="160"/>
      <c r="L993" s="160"/>
      <c r="M993" s="160"/>
      <c r="N993" s="160"/>
      <c r="O993" s="160"/>
      <c r="P993" s="160"/>
      <c r="Q993" s="160"/>
      <c r="R993" s="160"/>
      <c r="S993" s="160"/>
      <c r="T993" s="160"/>
      <c r="U993" s="160"/>
      <c r="V993" s="160"/>
      <c r="W993" s="160"/>
      <c r="X993" s="160"/>
      <c r="Y993" s="151"/>
      <c r="Z993" s="151"/>
      <c r="AA993" s="151"/>
      <c r="AB993" s="151"/>
      <c r="AC993" s="151"/>
      <c r="AD993" s="151"/>
      <c r="AE993" s="151"/>
      <c r="AF993" s="151"/>
      <c r="AG993" s="151" t="s">
        <v>190</v>
      </c>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row>
    <row r="994" spans="1:60" outlineLevel="1" x14ac:dyDescent="0.25">
      <c r="A994" s="158"/>
      <c r="B994" s="159"/>
      <c r="C994" s="271" t="s">
        <v>913</v>
      </c>
      <c r="D994" s="272"/>
      <c r="E994" s="272"/>
      <c r="F994" s="272"/>
      <c r="G994" s="272"/>
      <c r="H994" s="160"/>
      <c r="I994" s="160"/>
      <c r="J994" s="160"/>
      <c r="K994" s="160"/>
      <c r="L994" s="160"/>
      <c r="M994" s="160"/>
      <c r="N994" s="160"/>
      <c r="O994" s="160"/>
      <c r="P994" s="160"/>
      <c r="Q994" s="160"/>
      <c r="R994" s="160"/>
      <c r="S994" s="160"/>
      <c r="T994" s="160"/>
      <c r="U994" s="160"/>
      <c r="V994" s="160"/>
      <c r="W994" s="160"/>
      <c r="X994" s="160"/>
      <c r="Y994" s="151"/>
      <c r="Z994" s="151"/>
      <c r="AA994" s="151"/>
      <c r="AB994" s="151"/>
      <c r="AC994" s="151"/>
      <c r="AD994" s="151"/>
      <c r="AE994" s="151"/>
      <c r="AF994" s="151"/>
      <c r="AG994" s="151" t="s">
        <v>190</v>
      </c>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row>
    <row r="995" spans="1:60" outlineLevel="1" x14ac:dyDescent="0.25">
      <c r="A995" s="158"/>
      <c r="B995" s="159"/>
      <c r="C995" s="271" t="s">
        <v>952</v>
      </c>
      <c r="D995" s="272"/>
      <c r="E995" s="272"/>
      <c r="F995" s="272"/>
      <c r="G995" s="272"/>
      <c r="H995" s="160"/>
      <c r="I995" s="160"/>
      <c r="J995" s="160"/>
      <c r="K995" s="160"/>
      <c r="L995" s="160"/>
      <c r="M995" s="160"/>
      <c r="N995" s="160"/>
      <c r="O995" s="160"/>
      <c r="P995" s="160"/>
      <c r="Q995" s="160"/>
      <c r="R995" s="160"/>
      <c r="S995" s="160"/>
      <c r="T995" s="160"/>
      <c r="U995" s="160"/>
      <c r="V995" s="160"/>
      <c r="W995" s="160"/>
      <c r="X995" s="160"/>
      <c r="Y995" s="151"/>
      <c r="Z995" s="151"/>
      <c r="AA995" s="151"/>
      <c r="AB995" s="151"/>
      <c r="AC995" s="151"/>
      <c r="AD995" s="151"/>
      <c r="AE995" s="151"/>
      <c r="AF995" s="151"/>
      <c r="AG995" s="151" t="s">
        <v>190</v>
      </c>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row>
    <row r="996" spans="1:60" outlineLevel="1" x14ac:dyDescent="0.25">
      <c r="A996" s="158"/>
      <c r="B996" s="159"/>
      <c r="C996" s="192" t="s">
        <v>204</v>
      </c>
      <c r="D996" s="161"/>
      <c r="E996" s="162"/>
      <c r="F996" s="163"/>
      <c r="G996" s="163"/>
      <c r="H996" s="160"/>
      <c r="I996" s="160"/>
      <c r="J996" s="160"/>
      <c r="K996" s="160"/>
      <c r="L996" s="160"/>
      <c r="M996" s="160"/>
      <c r="N996" s="160"/>
      <c r="O996" s="160"/>
      <c r="P996" s="160"/>
      <c r="Q996" s="160"/>
      <c r="R996" s="160"/>
      <c r="S996" s="160"/>
      <c r="T996" s="160"/>
      <c r="U996" s="160"/>
      <c r="V996" s="160"/>
      <c r="W996" s="160"/>
      <c r="X996" s="160"/>
      <c r="Y996" s="151"/>
      <c r="Z996" s="151"/>
      <c r="AA996" s="151"/>
      <c r="AB996" s="151"/>
      <c r="AC996" s="151"/>
      <c r="AD996" s="151"/>
      <c r="AE996" s="151"/>
      <c r="AF996" s="151"/>
      <c r="AG996" s="151" t="s">
        <v>190</v>
      </c>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row>
    <row r="997" spans="1:60" outlineLevel="1" x14ac:dyDescent="0.25">
      <c r="A997" s="158"/>
      <c r="B997" s="159"/>
      <c r="C997" s="271" t="s">
        <v>317</v>
      </c>
      <c r="D997" s="272"/>
      <c r="E997" s="272"/>
      <c r="F997" s="272"/>
      <c r="G997" s="272"/>
      <c r="H997" s="160"/>
      <c r="I997" s="160"/>
      <c r="J997" s="160"/>
      <c r="K997" s="160"/>
      <c r="L997" s="160"/>
      <c r="M997" s="160"/>
      <c r="N997" s="160"/>
      <c r="O997" s="160"/>
      <c r="P997" s="160"/>
      <c r="Q997" s="160"/>
      <c r="R997" s="160"/>
      <c r="S997" s="160"/>
      <c r="T997" s="160"/>
      <c r="U997" s="160"/>
      <c r="V997" s="160"/>
      <c r="W997" s="160"/>
      <c r="X997" s="160"/>
      <c r="Y997" s="151"/>
      <c r="Z997" s="151"/>
      <c r="AA997" s="151"/>
      <c r="AB997" s="151"/>
      <c r="AC997" s="151"/>
      <c r="AD997" s="151"/>
      <c r="AE997" s="151"/>
      <c r="AF997" s="151"/>
      <c r="AG997" s="151" t="s">
        <v>190</v>
      </c>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row>
    <row r="998" spans="1:60" outlineLevel="1" x14ac:dyDescent="0.25">
      <c r="A998" s="158"/>
      <c r="B998" s="159"/>
      <c r="C998" s="271" t="s">
        <v>953</v>
      </c>
      <c r="D998" s="272"/>
      <c r="E998" s="272"/>
      <c r="F998" s="272"/>
      <c r="G998" s="272"/>
      <c r="H998" s="160"/>
      <c r="I998" s="160"/>
      <c r="J998" s="160"/>
      <c r="K998" s="160"/>
      <c r="L998" s="160"/>
      <c r="M998" s="160"/>
      <c r="N998" s="160"/>
      <c r="O998" s="160"/>
      <c r="P998" s="160"/>
      <c r="Q998" s="160"/>
      <c r="R998" s="160"/>
      <c r="S998" s="160"/>
      <c r="T998" s="160"/>
      <c r="U998" s="160"/>
      <c r="V998" s="160"/>
      <c r="W998" s="160"/>
      <c r="X998" s="160"/>
      <c r="Y998" s="151"/>
      <c r="Z998" s="151"/>
      <c r="AA998" s="151"/>
      <c r="AB998" s="151"/>
      <c r="AC998" s="151"/>
      <c r="AD998" s="151"/>
      <c r="AE998" s="151"/>
      <c r="AF998" s="151"/>
      <c r="AG998" s="151" t="s">
        <v>190</v>
      </c>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row>
    <row r="999" spans="1:60" outlineLevel="1" x14ac:dyDescent="0.25">
      <c r="A999" s="158"/>
      <c r="B999" s="159"/>
      <c r="C999" s="271" t="s">
        <v>1814</v>
      </c>
      <c r="D999" s="272"/>
      <c r="E999" s="272"/>
      <c r="F999" s="272"/>
      <c r="G999" s="272"/>
      <c r="H999" s="160"/>
      <c r="I999" s="160"/>
      <c r="J999" s="160"/>
      <c r="K999" s="160"/>
      <c r="L999" s="160"/>
      <c r="M999" s="160"/>
      <c r="N999" s="160"/>
      <c r="O999" s="160"/>
      <c r="P999" s="160"/>
      <c r="Q999" s="160"/>
      <c r="R999" s="160"/>
      <c r="S999" s="160"/>
      <c r="T999" s="160"/>
      <c r="U999" s="160"/>
      <c r="V999" s="160"/>
      <c r="W999" s="160"/>
      <c r="X999" s="160"/>
      <c r="Y999" s="151"/>
      <c r="Z999" s="151"/>
      <c r="AA999" s="151"/>
      <c r="AB999" s="151"/>
      <c r="AC999" s="151"/>
      <c r="AD999" s="151"/>
      <c r="AE999" s="151"/>
      <c r="AF999" s="151"/>
      <c r="AG999" s="151" t="s">
        <v>190</v>
      </c>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row>
    <row r="1000" spans="1:60" outlineLevel="1" x14ac:dyDescent="0.25">
      <c r="A1000" s="158"/>
      <c r="B1000" s="159"/>
      <c r="C1000" s="271" t="s">
        <v>717</v>
      </c>
      <c r="D1000" s="272"/>
      <c r="E1000" s="272"/>
      <c r="F1000" s="272"/>
      <c r="G1000" s="272"/>
      <c r="H1000" s="160"/>
      <c r="I1000" s="160"/>
      <c r="J1000" s="160"/>
      <c r="K1000" s="160"/>
      <c r="L1000" s="160"/>
      <c r="M1000" s="160"/>
      <c r="N1000" s="160"/>
      <c r="O1000" s="160"/>
      <c r="P1000" s="160"/>
      <c r="Q1000" s="160"/>
      <c r="R1000" s="160"/>
      <c r="S1000" s="160"/>
      <c r="T1000" s="160"/>
      <c r="U1000" s="160"/>
      <c r="V1000" s="160"/>
      <c r="W1000" s="160"/>
      <c r="X1000" s="160"/>
      <c r="Y1000" s="151"/>
      <c r="Z1000" s="151"/>
      <c r="AA1000" s="151"/>
      <c r="AB1000" s="151"/>
      <c r="AC1000" s="151"/>
      <c r="AD1000" s="151"/>
      <c r="AE1000" s="151"/>
      <c r="AF1000" s="151"/>
      <c r="AG1000" s="151" t="s">
        <v>190</v>
      </c>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row>
    <row r="1001" spans="1:60" outlineLevel="1" x14ac:dyDescent="0.25">
      <c r="A1001" s="177">
        <v>92</v>
      </c>
      <c r="B1001" s="178" t="s">
        <v>1817</v>
      </c>
      <c r="C1001" s="187" t="s">
        <v>1818</v>
      </c>
      <c r="D1001" s="179" t="s">
        <v>255</v>
      </c>
      <c r="E1001" s="180">
        <v>1</v>
      </c>
      <c r="F1001" s="181">
        <v>12864</v>
      </c>
      <c r="G1001" s="182">
        <f>ROUND(E1001*F1001,2)</f>
        <v>12864</v>
      </c>
      <c r="H1001" s="181"/>
      <c r="I1001" s="182">
        <f>ROUND(E1001*H1001,2)</f>
        <v>0</v>
      </c>
      <c r="J1001" s="181"/>
      <c r="K1001" s="182">
        <f>ROUND(E1001*J1001,2)</f>
        <v>0</v>
      </c>
      <c r="L1001" s="182">
        <v>21</v>
      </c>
      <c r="M1001" s="182">
        <f>G1001*(1+L1001/100)</f>
        <v>15565.439999999999</v>
      </c>
      <c r="N1001" s="182">
        <v>1E-3</v>
      </c>
      <c r="O1001" s="182">
        <f>ROUND(E1001*N1001,2)</f>
        <v>0</v>
      </c>
      <c r="P1001" s="182">
        <v>0</v>
      </c>
      <c r="Q1001" s="182">
        <f>ROUND(E1001*P1001,2)</f>
        <v>0</v>
      </c>
      <c r="R1001" s="182"/>
      <c r="S1001" s="182" t="s">
        <v>277</v>
      </c>
      <c r="T1001" s="183" t="s">
        <v>186</v>
      </c>
      <c r="U1001" s="160">
        <v>0</v>
      </c>
      <c r="V1001" s="160">
        <f>ROUND(E1001*U1001,2)</f>
        <v>0</v>
      </c>
      <c r="W1001" s="160"/>
      <c r="X1001" s="160" t="s">
        <v>310</v>
      </c>
      <c r="Y1001" s="151"/>
      <c r="Z1001" s="151"/>
      <c r="AA1001" s="151"/>
      <c r="AB1001" s="151"/>
      <c r="AC1001" s="151"/>
      <c r="AD1001" s="151"/>
      <c r="AE1001" s="151"/>
      <c r="AF1001" s="151"/>
      <c r="AG1001" s="151" t="s">
        <v>311</v>
      </c>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row>
    <row r="1002" spans="1:60" outlineLevel="1" x14ac:dyDescent="0.25">
      <c r="A1002" s="158"/>
      <c r="B1002" s="159"/>
      <c r="C1002" s="260" t="s">
        <v>1727</v>
      </c>
      <c r="D1002" s="261"/>
      <c r="E1002" s="261"/>
      <c r="F1002" s="261"/>
      <c r="G1002" s="261"/>
      <c r="H1002" s="160"/>
      <c r="I1002" s="160"/>
      <c r="J1002" s="160"/>
      <c r="K1002" s="160"/>
      <c r="L1002" s="160"/>
      <c r="M1002" s="160"/>
      <c r="N1002" s="160"/>
      <c r="O1002" s="160"/>
      <c r="P1002" s="160"/>
      <c r="Q1002" s="160"/>
      <c r="R1002" s="160"/>
      <c r="S1002" s="160"/>
      <c r="T1002" s="160"/>
      <c r="U1002" s="160"/>
      <c r="V1002" s="160"/>
      <c r="W1002" s="160"/>
      <c r="X1002" s="160"/>
      <c r="Y1002" s="151"/>
      <c r="Z1002" s="151"/>
      <c r="AA1002" s="151"/>
      <c r="AB1002" s="151"/>
      <c r="AC1002" s="151"/>
      <c r="AD1002" s="151"/>
      <c r="AE1002" s="151"/>
      <c r="AF1002" s="151"/>
      <c r="AG1002" s="151" t="s">
        <v>190</v>
      </c>
      <c r="AH1002" s="151"/>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84" t="str">
        <f>C1002</f>
        <v>4.NP - 3. patro, popis prvku a návrh na jeho opravu nebo restaurování viz D1.1.9  Tabulky truhlářských prvků</v>
      </c>
      <c r="BB1002" s="151"/>
      <c r="BC1002" s="151"/>
      <c r="BD1002" s="151"/>
      <c r="BE1002" s="151"/>
      <c r="BF1002" s="151"/>
      <c r="BG1002" s="151"/>
      <c r="BH1002" s="151"/>
    </row>
    <row r="1003" spans="1:60" outlineLevel="1" x14ac:dyDescent="0.25">
      <c r="A1003" s="158"/>
      <c r="B1003" s="159"/>
      <c r="C1003" s="192" t="s">
        <v>204</v>
      </c>
      <c r="D1003" s="161"/>
      <c r="E1003" s="162"/>
      <c r="F1003" s="163"/>
      <c r="G1003" s="163"/>
      <c r="H1003" s="160"/>
      <c r="I1003" s="160"/>
      <c r="J1003" s="160"/>
      <c r="K1003" s="160"/>
      <c r="L1003" s="160"/>
      <c r="M1003" s="160"/>
      <c r="N1003" s="160"/>
      <c r="O1003" s="160"/>
      <c r="P1003" s="160"/>
      <c r="Q1003" s="160"/>
      <c r="R1003" s="160"/>
      <c r="S1003" s="160"/>
      <c r="T1003" s="160"/>
      <c r="U1003" s="160"/>
      <c r="V1003" s="160"/>
      <c r="W1003" s="160"/>
      <c r="X1003" s="160"/>
      <c r="Y1003" s="151"/>
      <c r="Z1003" s="151"/>
      <c r="AA1003" s="151"/>
      <c r="AB1003" s="151"/>
      <c r="AC1003" s="151"/>
      <c r="AD1003" s="151"/>
      <c r="AE1003" s="151"/>
      <c r="AF1003" s="151"/>
      <c r="AG1003" s="151" t="s">
        <v>190</v>
      </c>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row>
    <row r="1004" spans="1:60" outlineLevel="1" x14ac:dyDescent="0.25">
      <c r="A1004" s="158"/>
      <c r="B1004" s="159"/>
      <c r="C1004" s="271" t="s">
        <v>1818</v>
      </c>
      <c r="D1004" s="272"/>
      <c r="E1004" s="272"/>
      <c r="F1004" s="272"/>
      <c r="G1004" s="272"/>
      <c r="H1004" s="160"/>
      <c r="I1004" s="160"/>
      <c r="J1004" s="160"/>
      <c r="K1004" s="160"/>
      <c r="L1004" s="160"/>
      <c r="M1004" s="160"/>
      <c r="N1004" s="160"/>
      <c r="O1004" s="160"/>
      <c r="P1004" s="160"/>
      <c r="Q1004" s="160"/>
      <c r="R1004" s="160"/>
      <c r="S1004" s="160"/>
      <c r="T1004" s="160"/>
      <c r="U1004" s="160"/>
      <c r="V1004" s="160"/>
      <c r="W1004" s="160"/>
      <c r="X1004" s="160"/>
      <c r="Y1004" s="151"/>
      <c r="Z1004" s="151"/>
      <c r="AA1004" s="151"/>
      <c r="AB1004" s="151"/>
      <c r="AC1004" s="151"/>
      <c r="AD1004" s="151"/>
      <c r="AE1004" s="151"/>
      <c r="AF1004" s="151"/>
      <c r="AG1004" s="151" t="s">
        <v>190</v>
      </c>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c r="BG1004" s="151"/>
      <c r="BH1004" s="151"/>
    </row>
    <row r="1005" spans="1:60" outlineLevel="1" x14ac:dyDescent="0.25">
      <c r="A1005" s="158"/>
      <c r="B1005" s="159"/>
      <c r="C1005" s="271" t="s">
        <v>1819</v>
      </c>
      <c r="D1005" s="272"/>
      <c r="E1005" s="272"/>
      <c r="F1005" s="272"/>
      <c r="G1005" s="272"/>
      <c r="H1005" s="160"/>
      <c r="I1005" s="160"/>
      <c r="J1005" s="160"/>
      <c r="K1005" s="160"/>
      <c r="L1005" s="160"/>
      <c r="M1005" s="160"/>
      <c r="N1005" s="160"/>
      <c r="O1005" s="160"/>
      <c r="P1005" s="160"/>
      <c r="Q1005" s="160"/>
      <c r="R1005" s="160"/>
      <c r="S1005" s="160"/>
      <c r="T1005" s="160"/>
      <c r="U1005" s="160"/>
      <c r="V1005" s="160"/>
      <c r="W1005" s="160"/>
      <c r="X1005" s="160"/>
      <c r="Y1005" s="151"/>
      <c r="Z1005" s="151"/>
      <c r="AA1005" s="151"/>
      <c r="AB1005" s="151"/>
      <c r="AC1005" s="151"/>
      <c r="AD1005" s="151"/>
      <c r="AE1005" s="151"/>
      <c r="AF1005" s="151"/>
      <c r="AG1005" s="151" t="s">
        <v>190</v>
      </c>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row>
    <row r="1006" spans="1:60" outlineLevel="1" x14ac:dyDescent="0.25">
      <c r="A1006" s="158"/>
      <c r="B1006" s="159"/>
      <c r="C1006" s="271" t="s">
        <v>973</v>
      </c>
      <c r="D1006" s="272"/>
      <c r="E1006" s="272"/>
      <c r="F1006" s="272"/>
      <c r="G1006" s="272"/>
      <c r="H1006" s="160"/>
      <c r="I1006" s="160"/>
      <c r="J1006" s="160"/>
      <c r="K1006" s="160"/>
      <c r="L1006" s="160"/>
      <c r="M1006" s="160"/>
      <c r="N1006" s="160"/>
      <c r="O1006" s="160"/>
      <c r="P1006" s="160"/>
      <c r="Q1006" s="160"/>
      <c r="R1006" s="160"/>
      <c r="S1006" s="160"/>
      <c r="T1006" s="160"/>
      <c r="U1006" s="160"/>
      <c r="V1006" s="160"/>
      <c r="W1006" s="160"/>
      <c r="X1006" s="160"/>
      <c r="Y1006" s="151"/>
      <c r="Z1006" s="151"/>
      <c r="AA1006" s="151"/>
      <c r="AB1006" s="151"/>
      <c r="AC1006" s="151"/>
      <c r="AD1006" s="151"/>
      <c r="AE1006" s="151"/>
      <c r="AF1006" s="151"/>
      <c r="AG1006" s="151" t="s">
        <v>190</v>
      </c>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row>
    <row r="1007" spans="1:60" outlineLevel="1" x14ac:dyDescent="0.25">
      <c r="A1007" s="158"/>
      <c r="B1007" s="159"/>
      <c r="C1007" s="271" t="s">
        <v>771</v>
      </c>
      <c r="D1007" s="272"/>
      <c r="E1007" s="272"/>
      <c r="F1007" s="272"/>
      <c r="G1007" s="272"/>
      <c r="H1007" s="160"/>
      <c r="I1007" s="160"/>
      <c r="J1007" s="160"/>
      <c r="K1007" s="160"/>
      <c r="L1007" s="160"/>
      <c r="M1007" s="160"/>
      <c r="N1007" s="160"/>
      <c r="O1007" s="160"/>
      <c r="P1007" s="160"/>
      <c r="Q1007" s="160"/>
      <c r="R1007" s="160"/>
      <c r="S1007" s="160"/>
      <c r="T1007" s="160"/>
      <c r="U1007" s="160"/>
      <c r="V1007" s="160"/>
      <c r="W1007" s="160"/>
      <c r="X1007" s="160"/>
      <c r="Y1007" s="151"/>
      <c r="Z1007" s="151"/>
      <c r="AA1007" s="151"/>
      <c r="AB1007" s="151"/>
      <c r="AC1007" s="151"/>
      <c r="AD1007" s="151"/>
      <c r="AE1007" s="151"/>
      <c r="AF1007" s="151"/>
      <c r="AG1007" s="151" t="s">
        <v>190</v>
      </c>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row>
    <row r="1008" spans="1:60" outlineLevel="1" x14ac:dyDescent="0.25">
      <c r="A1008" s="158"/>
      <c r="B1008" s="159"/>
      <c r="C1008" s="192" t="s">
        <v>204</v>
      </c>
      <c r="D1008" s="161"/>
      <c r="E1008" s="162"/>
      <c r="F1008" s="163"/>
      <c r="G1008" s="163"/>
      <c r="H1008" s="160"/>
      <c r="I1008" s="160"/>
      <c r="J1008" s="160"/>
      <c r="K1008" s="160"/>
      <c r="L1008" s="160"/>
      <c r="M1008" s="160"/>
      <c r="N1008" s="160"/>
      <c r="O1008" s="160"/>
      <c r="P1008" s="160"/>
      <c r="Q1008" s="160"/>
      <c r="R1008" s="160"/>
      <c r="S1008" s="160"/>
      <c r="T1008" s="160"/>
      <c r="U1008" s="160"/>
      <c r="V1008" s="160"/>
      <c r="W1008" s="160"/>
      <c r="X1008" s="160"/>
      <c r="Y1008" s="151"/>
      <c r="Z1008" s="151"/>
      <c r="AA1008" s="151"/>
      <c r="AB1008" s="151"/>
      <c r="AC1008" s="151"/>
      <c r="AD1008" s="151"/>
      <c r="AE1008" s="151"/>
      <c r="AF1008" s="151"/>
      <c r="AG1008" s="151" t="s">
        <v>190</v>
      </c>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51"/>
      <c r="BB1008" s="151"/>
      <c r="BC1008" s="151"/>
      <c r="BD1008" s="151"/>
      <c r="BE1008" s="151"/>
      <c r="BF1008" s="151"/>
      <c r="BG1008" s="151"/>
      <c r="BH1008" s="151"/>
    </row>
    <row r="1009" spans="1:60" outlineLevel="1" x14ac:dyDescent="0.25">
      <c r="A1009" s="158"/>
      <c r="B1009" s="159"/>
      <c r="C1009" s="271" t="s">
        <v>802</v>
      </c>
      <c r="D1009" s="272"/>
      <c r="E1009" s="272"/>
      <c r="F1009" s="272"/>
      <c r="G1009" s="272"/>
      <c r="H1009" s="160"/>
      <c r="I1009" s="160"/>
      <c r="J1009" s="160"/>
      <c r="K1009" s="160"/>
      <c r="L1009" s="160"/>
      <c r="M1009" s="160"/>
      <c r="N1009" s="160"/>
      <c r="O1009" s="160"/>
      <c r="P1009" s="160"/>
      <c r="Q1009" s="160"/>
      <c r="R1009" s="160"/>
      <c r="S1009" s="160"/>
      <c r="T1009" s="160"/>
      <c r="U1009" s="160"/>
      <c r="V1009" s="160"/>
      <c r="W1009" s="160"/>
      <c r="X1009" s="160"/>
      <c r="Y1009" s="151"/>
      <c r="Z1009" s="151"/>
      <c r="AA1009" s="151"/>
      <c r="AB1009" s="151"/>
      <c r="AC1009" s="151"/>
      <c r="AD1009" s="151"/>
      <c r="AE1009" s="151"/>
      <c r="AF1009" s="151"/>
      <c r="AG1009" s="151" t="s">
        <v>190</v>
      </c>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row>
    <row r="1010" spans="1:60" ht="31.2" outlineLevel="1" x14ac:dyDescent="0.25">
      <c r="A1010" s="158"/>
      <c r="B1010" s="159"/>
      <c r="C1010" s="271" t="s">
        <v>1820</v>
      </c>
      <c r="D1010" s="272"/>
      <c r="E1010" s="272"/>
      <c r="F1010" s="272"/>
      <c r="G1010" s="272"/>
      <c r="H1010" s="160"/>
      <c r="I1010" s="160"/>
      <c r="J1010" s="160"/>
      <c r="K1010" s="160"/>
      <c r="L1010" s="160"/>
      <c r="M1010" s="160"/>
      <c r="N1010" s="160"/>
      <c r="O1010" s="160"/>
      <c r="P1010" s="160"/>
      <c r="Q1010" s="160"/>
      <c r="R1010" s="160"/>
      <c r="S1010" s="160"/>
      <c r="T1010" s="160"/>
      <c r="U1010" s="160"/>
      <c r="V1010" s="160"/>
      <c r="W1010" s="160"/>
      <c r="X1010" s="160"/>
      <c r="Y1010" s="151"/>
      <c r="Z1010" s="151"/>
      <c r="AA1010" s="151"/>
      <c r="AB1010" s="151"/>
      <c r="AC1010" s="151"/>
      <c r="AD1010" s="151"/>
      <c r="AE1010" s="151"/>
      <c r="AF1010" s="151"/>
      <c r="AG1010" s="151" t="s">
        <v>190</v>
      </c>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84" t="str">
        <f>C1010</f>
        <v>Sdružené okno složeno ze dvou rámů vsazených do kamenného ostění. Okenní křídla jednoduchá dvoutabulková s jednou vodorovnou příčkou, dovnitř otvíravá. Okenní křídla jsou vybavena trojicí okenních kuličkových závěsů, kovaným knoflíkem a jsou zajištěna dvěma kovanými obrtlíky. Povrchová úprava: šedozelený krycí nátěr.</v>
      </c>
      <c r="BB1010" s="151"/>
      <c r="BC1010" s="151"/>
      <c r="BD1010" s="151"/>
      <c r="BE1010" s="151"/>
      <c r="BF1010" s="151"/>
      <c r="BG1010" s="151"/>
      <c r="BH1010" s="151"/>
    </row>
    <row r="1011" spans="1:60" outlineLevel="1" x14ac:dyDescent="0.25">
      <c r="A1011" s="158"/>
      <c r="B1011" s="159"/>
      <c r="C1011" s="192" t="s">
        <v>204</v>
      </c>
      <c r="D1011" s="161"/>
      <c r="E1011" s="162"/>
      <c r="F1011" s="163"/>
      <c r="G1011" s="163"/>
      <c r="H1011" s="160"/>
      <c r="I1011" s="160"/>
      <c r="J1011" s="160"/>
      <c r="K1011" s="160"/>
      <c r="L1011" s="160"/>
      <c r="M1011" s="160"/>
      <c r="N1011" s="160"/>
      <c r="O1011" s="160"/>
      <c r="P1011" s="160"/>
      <c r="Q1011" s="160"/>
      <c r="R1011" s="160"/>
      <c r="S1011" s="160"/>
      <c r="T1011" s="160"/>
      <c r="U1011" s="160"/>
      <c r="V1011" s="160"/>
      <c r="W1011" s="160"/>
      <c r="X1011" s="160"/>
      <c r="Y1011" s="151"/>
      <c r="Z1011" s="151"/>
      <c r="AA1011" s="151"/>
      <c r="AB1011" s="151"/>
      <c r="AC1011" s="151"/>
      <c r="AD1011" s="151"/>
      <c r="AE1011" s="151"/>
      <c r="AF1011" s="151"/>
      <c r="AG1011" s="151" t="s">
        <v>190</v>
      </c>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row>
    <row r="1012" spans="1:60" outlineLevel="1" x14ac:dyDescent="0.25">
      <c r="A1012" s="158"/>
      <c r="B1012" s="159"/>
      <c r="C1012" s="271" t="s">
        <v>913</v>
      </c>
      <c r="D1012" s="272"/>
      <c r="E1012" s="272"/>
      <c r="F1012" s="272"/>
      <c r="G1012" s="272"/>
      <c r="H1012" s="160"/>
      <c r="I1012" s="160"/>
      <c r="J1012" s="160"/>
      <c r="K1012" s="160"/>
      <c r="L1012" s="160"/>
      <c r="M1012" s="160"/>
      <c r="N1012" s="160"/>
      <c r="O1012" s="160"/>
      <c r="P1012" s="160"/>
      <c r="Q1012" s="160"/>
      <c r="R1012" s="160"/>
      <c r="S1012" s="160"/>
      <c r="T1012" s="160"/>
      <c r="U1012" s="160"/>
      <c r="V1012" s="160"/>
      <c r="W1012" s="160"/>
      <c r="X1012" s="160"/>
      <c r="Y1012" s="151"/>
      <c r="Z1012" s="151"/>
      <c r="AA1012" s="151"/>
      <c r="AB1012" s="151"/>
      <c r="AC1012" s="151"/>
      <c r="AD1012" s="151"/>
      <c r="AE1012" s="151"/>
      <c r="AF1012" s="151"/>
      <c r="AG1012" s="151" t="s">
        <v>190</v>
      </c>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c r="BG1012" s="151"/>
      <c r="BH1012" s="151"/>
    </row>
    <row r="1013" spans="1:60" outlineLevel="1" x14ac:dyDescent="0.25">
      <c r="A1013" s="158"/>
      <c r="B1013" s="159"/>
      <c r="C1013" s="271" t="s">
        <v>952</v>
      </c>
      <c r="D1013" s="272"/>
      <c r="E1013" s="272"/>
      <c r="F1013" s="272"/>
      <c r="G1013" s="272"/>
      <c r="H1013" s="160"/>
      <c r="I1013" s="160"/>
      <c r="J1013" s="160"/>
      <c r="K1013" s="160"/>
      <c r="L1013" s="160"/>
      <c r="M1013" s="160"/>
      <c r="N1013" s="160"/>
      <c r="O1013" s="160"/>
      <c r="P1013" s="160"/>
      <c r="Q1013" s="160"/>
      <c r="R1013" s="160"/>
      <c r="S1013" s="160"/>
      <c r="T1013" s="160"/>
      <c r="U1013" s="160"/>
      <c r="V1013" s="160"/>
      <c r="W1013" s="160"/>
      <c r="X1013" s="160"/>
      <c r="Y1013" s="151"/>
      <c r="Z1013" s="151"/>
      <c r="AA1013" s="151"/>
      <c r="AB1013" s="151"/>
      <c r="AC1013" s="151"/>
      <c r="AD1013" s="151"/>
      <c r="AE1013" s="151"/>
      <c r="AF1013" s="151"/>
      <c r="AG1013" s="151" t="s">
        <v>190</v>
      </c>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c r="BG1013" s="151"/>
      <c r="BH1013" s="151"/>
    </row>
    <row r="1014" spans="1:60" outlineLevel="1" x14ac:dyDescent="0.25">
      <c r="A1014" s="158"/>
      <c r="B1014" s="159"/>
      <c r="C1014" s="192" t="s">
        <v>204</v>
      </c>
      <c r="D1014" s="161"/>
      <c r="E1014" s="162"/>
      <c r="F1014" s="163"/>
      <c r="G1014" s="163"/>
      <c r="H1014" s="160"/>
      <c r="I1014" s="160"/>
      <c r="J1014" s="160"/>
      <c r="K1014" s="160"/>
      <c r="L1014" s="160"/>
      <c r="M1014" s="160"/>
      <c r="N1014" s="160"/>
      <c r="O1014" s="160"/>
      <c r="P1014" s="160"/>
      <c r="Q1014" s="160"/>
      <c r="R1014" s="160"/>
      <c r="S1014" s="160"/>
      <c r="T1014" s="160"/>
      <c r="U1014" s="160"/>
      <c r="V1014" s="160"/>
      <c r="W1014" s="160"/>
      <c r="X1014" s="160"/>
      <c r="Y1014" s="151"/>
      <c r="Z1014" s="151"/>
      <c r="AA1014" s="151"/>
      <c r="AB1014" s="151"/>
      <c r="AC1014" s="151"/>
      <c r="AD1014" s="151"/>
      <c r="AE1014" s="151"/>
      <c r="AF1014" s="151"/>
      <c r="AG1014" s="151" t="s">
        <v>190</v>
      </c>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row>
    <row r="1015" spans="1:60" outlineLevel="1" x14ac:dyDescent="0.25">
      <c r="A1015" s="158"/>
      <c r="B1015" s="159"/>
      <c r="C1015" s="271" t="s">
        <v>317</v>
      </c>
      <c r="D1015" s="272"/>
      <c r="E1015" s="272"/>
      <c r="F1015" s="272"/>
      <c r="G1015" s="272"/>
      <c r="H1015" s="160"/>
      <c r="I1015" s="160"/>
      <c r="J1015" s="160"/>
      <c r="K1015" s="160"/>
      <c r="L1015" s="160"/>
      <c r="M1015" s="160"/>
      <c r="N1015" s="160"/>
      <c r="O1015" s="160"/>
      <c r="P1015" s="160"/>
      <c r="Q1015" s="160"/>
      <c r="R1015" s="160"/>
      <c r="S1015" s="160"/>
      <c r="T1015" s="160"/>
      <c r="U1015" s="160"/>
      <c r="V1015" s="160"/>
      <c r="W1015" s="160"/>
      <c r="X1015" s="160"/>
      <c r="Y1015" s="151"/>
      <c r="Z1015" s="151"/>
      <c r="AA1015" s="151"/>
      <c r="AB1015" s="151"/>
      <c r="AC1015" s="151"/>
      <c r="AD1015" s="151"/>
      <c r="AE1015" s="151"/>
      <c r="AF1015" s="151"/>
      <c r="AG1015" s="151" t="s">
        <v>190</v>
      </c>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row>
    <row r="1016" spans="1:60" outlineLevel="1" x14ac:dyDescent="0.25">
      <c r="A1016" s="158"/>
      <c r="B1016" s="159"/>
      <c r="C1016" s="271" t="s">
        <v>953</v>
      </c>
      <c r="D1016" s="272"/>
      <c r="E1016" s="272"/>
      <c r="F1016" s="272"/>
      <c r="G1016" s="272"/>
      <c r="H1016" s="160"/>
      <c r="I1016" s="160"/>
      <c r="J1016" s="160"/>
      <c r="K1016" s="160"/>
      <c r="L1016" s="160"/>
      <c r="M1016" s="160"/>
      <c r="N1016" s="160"/>
      <c r="O1016" s="160"/>
      <c r="P1016" s="160"/>
      <c r="Q1016" s="160"/>
      <c r="R1016" s="160"/>
      <c r="S1016" s="160"/>
      <c r="T1016" s="160"/>
      <c r="U1016" s="160"/>
      <c r="V1016" s="160"/>
      <c r="W1016" s="160"/>
      <c r="X1016" s="160"/>
      <c r="Y1016" s="151"/>
      <c r="Z1016" s="151"/>
      <c r="AA1016" s="151"/>
      <c r="AB1016" s="151"/>
      <c r="AC1016" s="151"/>
      <c r="AD1016" s="151"/>
      <c r="AE1016" s="151"/>
      <c r="AF1016" s="151"/>
      <c r="AG1016" s="151" t="s">
        <v>190</v>
      </c>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row>
    <row r="1017" spans="1:60" outlineLevel="1" x14ac:dyDescent="0.25">
      <c r="A1017" s="158"/>
      <c r="B1017" s="159"/>
      <c r="C1017" s="271" t="s">
        <v>717</v>
      </c>
      <c r="D1017" s="272"/>
      <c r="E1017" s="272"/>
      <c r="F1017" s="272"/>
      <c r="G1017" s="272"/>
      <c r="H1017" s="160"/>
      <c r="I1017" s="160"/>
      <c r="J1017" s="160"/>
      <c r="K1017" s="160"/>
      <c r="L1017" s="160"/>
      <c r="M1017" s="160"/>
      <c r="N1017" s="160"/>
      <c r="O1017" s="160"/>
      <c r="P1017" s="160"/>
      <c r="Q1017" s="160"/>
      <c r="R1017" s="160"/>
      <c r="S1017" s="160"/>
      <c r="T1017" s="160"/>
      <c r="U1017" s="160"/>
      <c r="V1017" s="160"/>
      <c r="W1017" s="160"/>
      <c r="X1017" s="160"/>
      <c r="Y1017" s="151"/>
      <c r="Z1017" s="151"/>
      <c r="AA1017" s="151"/>
      <c r="AB1017" s="151"/>
      <c r="AC1017" s="151"/>
      <c r="AD1017" s="151"/>
      <c r="AE1017" s="151"/>
      <c r="AF1017" s="151"/>
      <c r="AG1017" s="151" t="s">
        <v>190</v>
      </c>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row>
    <row r="1018" spans="1:60" outlineLevel="1" x14ac:dyDescent="0.25">
      <c r="A1018" s="158"/>
      <c r="B1018" s="159"/>
      <c r="C1018" s="271" t="s">
        <v>766</v>
      </c>
      <c r="D1018" s="272"/>
      <c r="E1018" s="272"/>
      <c r="F1018" s="272"/>
      <c r="G1018" s="272"/>
      <c r="H1018" s="160"/>
      <c r="I1018" s="160"/>
      <c r="J1018" s="160"/>
      <c r="K1018" s="160"/>
      <c r="L1018" s="160"/>
      <c r="M1018" s="160"/>
      <c r="N1018" s="160"/>
      <c r="O1018" s="160"/>
      <c r="P1018" s="160"/>
      <c r="Q1018" s="160"/>
      <c r="R1018" s="160"/>
      <c r="S1018" s="160"/>
      <c r="T1018" s="160"/>
      <c r="U1018" s="160"/>
      <c r="V1018" s="160"/>
      <c r="W1018" s="160"/>
      <c r="X1018" s="160"/>
      <c r="Y1018" s="151"/>
      <c r="Z1018" s="151"/>
      <c r="AA1018" s="151"/>
      <c r="AB1018" s="151"/>
      <c r="AC1018" s="151"/>
      <c r="AD1018" s="151"/>
      <c r="AE1018" s="151"/>
      <c r="AF1018" s="151"/>
      <c r="AG1018" s="151" t="s">
        <v>190</v>
      </c>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row>
    <row r="1019" spans="1:60" ht="20.399999999999999" outlineLevel="1" x14ac:dyDescent="0.25">
      <c r="A1019" s="177">
        <v>93</v>
      </c>
      <c r="B1019" s="178" t="s">
        <v>1821</v>
      </c>
      <c r="C1019" s="187" t="s">
        <v>1822</v>
      </c>
      <c r="D1019" s="179" t="s">
        <v>255</v>
      </c>
      <c r="E1019" s="180">
        <v>1</v>
      </c>
      <c r="F1019" s="181">
        <v>34560</v>
      </c>
      <c r="G1019" s="182">
        <f>ROUND(E1019*F1019,2)</f>
        <v>34560</v>
      </c>
      <c r="H1019" s="181"/>
      <c r="I1019" s="182">
        <f>ROUND(E1019*H1019,2)</f>
        <v>0</v>
      </c>
      <c r="J1019" s="181"/>
      <c r="K1019" s="182">
        <f>ROUND(E1019*J1019,2)</f>
        <v>0</v>
      </c>
      <c r="L1019" s="182">
        <v>21</v>
      </c>
      <c r="M1019" s="182">
        <f>G1019*(1+L1019/100)</f>
        <v>41817.599999999999</v>
      </c>
      <c r="N1019" s="182">
        <v>2E-3</v>
      </c>
      <c r="O1019" s="182">
        <f>ROUND(E1019*N1019,2)</f>
        <v>0</v>
      </c>
      <c r="P1019" s="182">
        <v>0</v>
      </c>
      <c r="Q1019" s="182">
        <f>ROUND(E1019*P1019,2)</f>
        <v>0</v>
      </c>
      <c r="R1019" s="182"/>
      <c r="S1019" s="182" t="s">
        <v>277</v>
      </c>
      <c r="T1019" s="183" t="s">
        <v>186</v>
      </c>
      <c r="U1019" s="160">
        <v>0</v>
      </c>
      <c r="V1019" s="160">
        <f>ROUND(E1019*U1019,2)</f>
        <v>0</v>
      </c>
      <c r="W1019" s="160"/>
      <c r="X1019" s="160" t="s">
        <v>310</v>
      </c>
      <c r="Y1019" s="151"/>
      <c r="Z1019" s="151"/>
      <c r="AA1019" s="151"/>
      <c r="AB1019" s="151"/>
      <c r="AC1019" s="151"/>
      <c r="AD1019" s="151"/>
      <c r="AE1019" s="151"/>
      <c r="AF1019" s="151"/>
      <c r="AG1019" s="151" t="s">
        <v>311</v>
      </c>
      <c r="AH1019" s="151"/>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row>
    <row r="1020" spans="1:60" outlineLevel="1" x14ac:dyDescent="0.25">
      <c r="A1020" s="158"/>
      <c r="B1020" s="159"/>
      <c r="C1020" s="260" t="s">
        <v>1727</v>
      </c>
      <c r="D1020" s="261"/>
      <c r="E1020" s="261"/>
      <c r="F1020" s="261"/>
      <c r="G1020" s="261"/>
      <c r="H1020" s="160"/>
      <c r="I1020" s="160"/>
      <c r="J1020" s="160"/>
      <c r="K1020" s="160"/>
      <c r="L1020" s="160"/>
      <c r="M1020" s="160"/>
      <c r="N1020" s="160"/>
      <c r="O1020" s="160"/>
      <c r="P1020" s="160"/>
      <c r="Q1020" s="160"/>
      <c r="R1020" s="160"/>
      <c r="S1020" s="160"/>
      <c r="T1020" s="160"/>
      <c r="U1020" s="160"/>
      <c r="V1020" s="160"/>
      <c r="W1020" s="160"/>
      <c r="X1020" s="160"/>
      <c r="Y1020" s="151"/>
      <c r="Z1020" s="151"/>
      <c r="AA1020" s="151"/>
      <c r="AB1020" s="151"/>
      <c r="AC1020" s="151"/>
      <c r="AD1020" s="151"/>
      <c r="AE1020" s="151"/>
      <c r="AF1020" s="151"/>
      <c r="AG1020" s="151" t="s">
        <v>190</v>
      </c>
      <c r="AH1020" s="151"/>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84" t="str">
        <f>C1020</f>
        <v>4.NP - 3. patro, popis prvku a návrh na jeho opravu nebo restaurování viz D1.1.9  Tabulky truhlářských prvků</v>
      </c>
      <c r="BB1020" s="151"/>
      <c r="BC1020" s="151"/>
      <c r="BD1020" s="151"/>
      <c r="BE1020" s="151"/>
      <c r="BF1020" s="151"/>
      <c r="BG1020" s="151"/>
      <c r="BH1020" s="151"/>
    </row>
    <row r="1021" spans="1:60" outlineLevel="1" x14ac:dyDescent="0.25">
      <c r="A1021" s="158"/>
      <c r="B1021" s="159"/>
      <c r="C1021" s="192" t="s">
        <v>204</v>
      </c>
      <c r="D1021" s="161"/>
      <c r="E1021" s="162"/>
      <c r="F1021" s="163"/>
      <c r="G1021" s="163"/>
      <c r="H1021" s="160"/>
      <c r="I1021" s="160"/>
      <c r="J1021" s="160"/>
      <c r="K1021" s="160"/>
      <c r="L1021" s="160"/>
      <c r="M1021" s="160"/>
      <c r="N1021" s="160"/>
      <c r="O1021" s="160"/>
      <c r="P1021" s="160"/>
      <c r="Q1021" s="160"/>
      <c r="R1021" s="160"/>
      <c r="S1021" s="160"/>
      <c r="T1021" s="160"/>
      <c r="U1021" s="160"/>
      <c r="V1021" s="160"/>
      <c r="W1021" s="160"/>
      <c r="X1021" s="160"/>
      <c r="Y1021" s="151"/>
      <c r="Z1021" s="151"/>
      <c r="AA1021" s="151"/>
      <c r="AB1021" s="151"/>
      <c r="AC1021" s="151"/>
      <c r="AD1021" s="151"/>
      <c r="AE1021" s="151"/>
      <c r="AF1021" s="151"/>
      <c r="AG1021" s="151" t="s">
        <v>190</v>
      </c>
      <c r="AH1021" s="151"/>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row>
    <row r="1022" spans="1:60" outlineLevel="1" x14ac:dyDescent="0.25">
      <c r="A1022" s="158"/>
      <c r="B1022" s="159"/>
      <c r="C1022" s="271" t="s">
        <v>1822</v>
      </c>
      <c r="D1022" s="272"/>
      <c r="E1022" s="272"/>
      <c r="F1022" s="272"/>
      <c r="G1022" s="272"/>
      <c r="H1022" s="160"/>
      <c r="I1022" s="160"/>
      <c r="J1022" s="160"/>
      <c r="K1022" s="160"/>
      <c r="L1022" s="160"/>
      <c r="M1022" s="160"/>
      <c r="N1022" s="160"/>
      <c r="O1022" s="160"/>
      <c r="P1022" s="160"/>
      <c r="Q1022" s="160"/>
      <c r="R1022" s="160"/>
      <c r="S1022" s="160"/>
      <c r="T1022" s="160"/>
      <c r="U1022" s="160"/>
      <c r="V1022" s="160"/>
      <c r="W1022" s="160"/>
      <c r="X1022" s="160"/>
      <c r="Y1022" s="151"/>
      <c r="Z1022" s="151"/>
      <c r="AA1022" s="151"/>
      <c r="AB1022" s="151"/>
      <c r="AC1022" s="151"/>
      <c r="AD1022" s="151"/>
      <c r="AE1022" s="151"/>
      <c r="AF1022" s="151"/>
      <c r="AG1022" s="151" t="s">
        <v>190</v>
      </c>
      <c r="AH1022" s="151"/>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51"/>
      <c r="BB1022" s="151"/>
      <c r="BC1022" s="151"/>
      <c r="BD1022" s="151"/>
      <c r="BE1022" s="151"/>
      <c r="BF1022" s="151"/>
      <c r="BG1022" s="151"/>
      <c r="BH1022" s="151"/>
    </row>
    <row r="1023" spans="1:60" outlineLevel="1" x14ac:dyDescent="0.25">
      <c r="A1023" s="158"/>
      <c r="B1023" s="159"/>
      <c r="C1023" s="271" t="s">
        <v>1823</v>
      </c>
      <c r="D1023" s="272"/>
      <c r="E1023" s="272"/>
      <c r="F1023" s="272"/>
      <c r="G1023" s="272"/>
      <c r="H1023" s="160"/>
      <c r="I1023" s="160"/>
      <c r="J1023" s="160"/>
      <c r="K1023" s="160"/>
      <c r="L1023" s="160"/>
      <c r="M1023" s="160"/>
      <c r="N1023" s="160"/>
      <c r="O1023" s="160"/>
      <c r="P1023" s="160"/>
      <c r="Q1023" s="160"/>
      <c r="R1023" s="160"/>
      <c r="S1023" s="160"/>
      <c r="T1023" s="160"/>
      <c r="U1023" s="160"/>
      <c r="V1023" s="160"/>
      <c r="W1023" s="160"/>
      <c r="X1023" s="160"/>
      <c r="Y1023" s="151"/>
      <c r="Z1023" s="151"/>
      <c r="AA1023" s="151"/>
      <c r="AB1023" s="151"/>
      <c r="AC1023" s="151"/>
      <c r="AD1023" s="151"/>
      <c r="AE1023" s="151"/>
      <c r="AF1023" s="151"/>
      <c r="AG1023" s="151" t="s">
        <v>190</v>
      </c>
      <c r="AH1023" s="151"/>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c r="BG1023" s="151"/>
      <c r="BH1023" s="151"/>
    </row>
    <row r="1024" spans="1:60" outlineLevel="1" x14ac:dyDescent="0.25">
      <c r="A1024" s="158"/>
      <c r="B1024" s="159"/>
      <c r="C1024" s="271" t="s">
        <v>918</v>
      </c>
      <c r="D1024" s="272"/>
      <c r="E1024" s="272"/>
      <c r="F1024" s="272"/>
      <c r="G1024" s="272"/>
      <c r="H1024" s="160"/>
      <c r="I1024" s="160"/>
      <c r="J1024" s="160"/>
      <c r="K1024" s="160"/>
      <c r="L1024" s="160"/>
      <c r="M1024" s="160"/>
      <c r="N1024" s="160"/>
      <c r="O1024" s="160"/>
      <c r="P1024" s="160"/>
      <c r="Q1024" s="160"/>
      <c r="R1024" s="160"/>
      <c r="S1024" s="160"/>
      <c r="T1024" s="160"/>
      <c r="U1024" s="160"/>
      <c r="V1024" s="160"/>
      <c r="W1024" s="160"/>
      <c r="X1024" s="160"/>
      <c r="Y1024" s="151"/>
      <c r="Z1024" s="151"/>
      <c r="AA1024" s="151"/>
      <c r="AB1024" s="151"/>
      <c r="AC1024" s="151"/>
      <c r="AD1024" s="151"/>
      <c r="AE1024" s="151"/>
      <c r="AF1024" s="151"/>
      <c r="AG1024" s="151" t="s">
        <v>190</v>
      </c>
      <c r="AH1024" s="151"/>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c r="BG1024" s="151"/>
      <c r="BH1024" s="151"/>
    </row>
    <row r="1025" spans="1:60" outlineLevel="1" x14ac:dyDescent="0.25">
      <c r="A1025" s="158"/>
      <c r="B1025" s="159"/>
      <c r="C1025" s="271" t="s">
        <v>1322</v>
      </c>
      <c r="D1025" s="272"/>
      <c r="E1025" s="272"/>
      <c r="F1025" s="272"/>
      <c r="G1025" s="272"/>
      <c r="H1025" s="160"/>
      <c r="I1025" s="160"/>
      <c r="J1025" s="160"/>
      <c r="K1025" s="160"/>
      <c r="L1025" s="160"/>
      <c r="M1025" s="160"/>
      <c r="N1025" s="160"/>
      <c r="O1025" s="160"/>
      <c r="P1025" s="160"/>
      <c r="Q1025" s="160"/>
      <c r="R1025" s="160"/>
      <c r="S1025" s="160"/>
      <c r="T1025" s="160"/>
      <c r="U1025" s="160"/>
      <c r="V1025" s="160"/>
      <c r="W1025" s="160"/>
      <c r="X1025" s="160"/>
      <c r="Y1025" s="151"/>
      <c r="Z1025" s="151"/>
      <c r="AA1025" s="151"/>
      <c r="AB1025" s="151"/>
      <c r="AC1025" s="151"/>
      <c r="AD1025" s="151"/>
      <c r="AE1025" s="151"/>
      <c r="AF1025" s="151"/>
      <c r="AG1025" s="151" t="s">
        <v>190</v>
      </c>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c r="BG1025" s="151"/>
      <c r="BH1025" s="151"/>
    </row>
    <row r="1026" spans="1:60" outlineLevel="1" x14ac:dyDescent="0.25">
      <c r="A1026" s="158"/>
      <c r="B1026" s="159"/>
      <c r="C1026" s="192" t="s">
        <v>204</v>
      </c>
      <c r="D1026" s="161"/>
      <c r="E1026" s="162"/>
      <c r="F1026" s="163"/>
      <c r="G1026" s="163"/>
      <c r="H1026" s="160"/>
      <c r="I1026" s="160"/>
      <c r="J1026" s="160"/>
      <c r="K1026" s="160"/>
      <c r="L1026" s="160"/>
      <c r="M1026" s="160"/>
      <c r="N1026" s="160"/>
      <c r="O1026" s="160"/>
      <c r="P1026" s="160"/>
      <c r="Q1026" s="160"/>
      <c r="R1026" s="160"/>
      <c r="S1026" s="160"/>
      <c r="T1026" s="160"/>
      <c r="U1026" s="160"/>
      <c r="V1026" s="160"/>
      <c r="W1026" s="160"/>
      <c r="X1026" s="160"/>
      <c r="Y1026" s="151"/>
      <c r="Z1026" s="151"/>
      <c r="AA1026" s="151"/>
      <c r="AB1026" s="151"/>
      <c r="AC1026" s="151"/>
      <c r="AD1026" s="151"/>
      <c r="AE1026" s="151"/>
      <c r="AF1026" s="151"/>
      <c r="AG1026" s="151" t="s">
        <v>190</v>
      </c>
      <c r="AH1026" s="151"/>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c r="BG1026" s="151"/>
      <c r="BH1026" s="151"/>
    </row>
    <row r="1027" spans="1:60" outlineLevel="1" x14ac:dyDescent="0.25">
      <c r="A1027" s="158"/>
      <c r="B1027" s="159"/>
      <c r="C1027" s="271" t="s">
        <v>802</v>
      </c>
      <c r="D1027" s="272"/>
      <c r="E1027" s="272"/>
      <c r="F1027" s="272"/>
      <c r="G1027" s="272"/>
      <c r="H1027" s="160"/>
      <c r="I1027" s="160"/>
      <c r="J1027" s="160"/>
      <c r="K1027" s="160"/>
      <c r="L1027" s="160"/>
      <c r="M1027" s="160"/>
      <c r="N1027" s="160"/>
      <c r="O1027" s="160"/>
      <c r="P1027" s="160"/>
      <c r="Q1027" s="160"/>
      <c r="R1027" s="160"/>
      <c r="S1027" s="160"/>
      <c r="T1027" s="160"/>
      <c r="U1027" s="160"/>
      <c r="V1027" s="160"/>
      <c r="W1027" s="160"/>
      <c r="X1027" s="160"/>
      <c r="Y1027" s="151"/>
      <c r="Z1027" s="151"/>
      <c r="AA1027" s="151"/>
      <c r="AB1027" s="151"/>
      <c r="AC1027" s="151"/>
      <c r="AD1027" s="151"/>
      <c r="AE1027" s="151"/>
      <c r="AF1027" s="151"/>
      <c r="AG1027" s="151" t="s">
        <v>190</v>
      </c>
      <c r="AH1027" s="151"/>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c r="BG1027" s="151"/>
      <c r="BH1027" s="151"/>
    </row>
    <row r="1028" spans="1:60" ht="21" outlineLevel="1" x14ac:dyDescent="0.25">
      <c r="A1028" s="158"/>
      <c r="B1028" s="159"/>
      <c r="C1028" s="271" t="s">
        <v>1824</v>
      </c>
      <c r="D1028" s="272"/>
      <c r="E1028" s="272"/>
      <c r="F1028" s="272"/>
      <c r="G1028" s="272"/>
      <c r="H1028" s="160"/>
      <c r="I1028" s="160"/>
      <c r="J1028" s="160"/>
      <c r="K1028" s="160"/>
      <c r="L1028" s="160"/>
      <c r="M1028" s="160"/>
      <c r="N1028" s="160"/>
      <c r="O1028" s="160"/>
      <c r="P1028" s="160"/>
      <c r="Q1028" s="160"/>
      <c r="R1028" s="160"/>
      <c r="S1028" s="160"/>
      <c r="T1028" s="160"/>
      <c r="U1028" s="160"/>
      <c r="V1028" s="160"/>
      <c r="W1028" s="160"/>
      <c r="X1028" s="160"/>
      <c r="Y1028" s="151"/>
      <c r="Z1028" s="151"/>
      <c r="AA1028" s="151"/>
      <c r="AB1028" s="151"/>
      <c r="AC1028" s="151"/>
      <c r="AD1028" s="151"/>
      <c r="AE1028" s="151"/>
      <c r="AF1028" s="151"/>
      <c r="AG1028" s="151" t="s">
        <v>190</v>
      </c>
      <c r="AH1028" s="151"/>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84" t="str">
        <f>C1028</f>
        <v>Dveře deskové konstrukce se dvěma svlaky, dvěma táhlovými (pásovými) závěsy, myšákovým (krabicovým) zámkem (bez kliky) a s kovaným štítkem. Dřevo bez povrchové úpravy, na rubu i na líci novodobé nápisy křídou.</v>
      </c>
      <c r="BB1028" s="151"/>
      <c r="BC1028" s="151"/>
      <c r="BD1028" s="151"/>
      <c r="BE1028" s="151"/>
      <c r="BF1028" s="151"/>
      <c r="BG1028" s="151"/>
      <c r="BH1028" s="151"/>
    </row>
    <row r="1029" spans="1:60" outlineLevel="1" x14ac:dyDescent="0.25">
      <c r="A1029" s="158"/>
      <c r="B1029" s="159"/>
      <c r="C1029" s="192" t="s">
        <v>204</v>
      </c>
      <c r="D1029" s="161"/>
      <c r="E1029" s="162"/>
      <c r="F1029" s="163"/>
      <c r="G1029" s="163"/>
      <c r="H1029" s="160"/>
      <c r="I1029" s="160"/>
      <c r="J1029" s="160"/>
      <c r="K1029" s="160"/>
      <c r="L1029" s="160"/>
      <c r="M1029" s="160"/>
      <c r="N1029" s="160"/>
      <c r="O1029" s="160"/>
      <c r="P1029" s="160"/>
      <c r="Q1029" s="160"/>
      <c r="R1029" s="160"/>
      <c r="S1029" s="160"/>
      <c r="T1029" s="160"/>
      <c r="U1029" s="160"/>
      <c r="V1029" s="160"/>
      <c r="W1029" s="160"/>
      <c r="X1029" s="160"/>
      <c r="Y1029" s="151"/>
      <c r="Z1029" s="151"/>
      <c r="AA1029" s="151"/>
      <c r="AB1029" s="151"/>
      <c r="AC1029" s="151"/>
      <c r="AD1029" s="151"/>
      <c r="AE1029" s="151"/>
      <c r="AF1029" s="151"/>
      <c r="AG1029" s="151" t="s">
        <v>190</v>
      </c>
      <c r="AH1029" s="151"/>
      <c r="AI1029" s="151"/>
      <c r="AJ1029" s="151"/>
      <c r="AK1029" s="151"/>
      <c r="AL1029" s="151"/>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row>
    <row r="1030" spans="1:60" outlineLevel="1" x14ac:dyDescent="0.25">
      <c r="A1030" s="158"/>
      <c r="B1030" s="159"/>
      <c r="C1030" s="271" t="s">
        <v>913</v>
      </c>
      <c r="D1030" s="272"/>
      <c r="E1030" s="272"/>
      <c r="F1030" s="272"/>
      <c r="G1030" s="272"/>
      <c r="H1030" s="160"/>
      <c r="I1030" s="160"/>
      <c r="J1030" s="160"/>
      <c r="K1030" s="160"/>
      <c r="L1030" s="160"/>
      <c r="M1030" s="160"/>
      <c r="N1030" s="160"/>
      <c r="O1030" s="160"/>
      <c r="P1030" s="160"/>
      <c r="Q1030" s="160"/>
      <c r="R1030" s="160"/>
      <c r="S1030" s="160"/>
      <c r="T1030" s="160"/>
      <c r="U1030" s="160"/>
      <c r="V1030" s="160"/>
      <c r="W1030" s="160"/>
      <c r="X1030" s="160"/>
      <c r="Y1030" s="151"/>
      <c r="Z1030" s="151"/>
      <c r="AA1030" s="151"/>
      <c r="AB1030" s="151"/>
      <c r="AC1030" s="151"/>
      <c r="AD1030" s="151"/>
      <c r="AE1030" s="151"/>
      <c r="AF1030" s="151"/>
      <c r="AG1030" s="151" t="s">
        <v>190</v>
      </c>
      <c r="AH1030" s="151"/>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row>
    <row r="1031" spans="1:60" outlineLevel="1" x14ac:dyDescent="0.25">
      <c r="A1031" s="158"/>
      <c r="B1031" s="159"/>
      <c r="C1031" s="271" t="s">
        <v>1825</v>
      </c>
      <c r="D1031" s="272"/>
      <c r="E1031" s="272"/>
      <c r="F1031" s="272"/>
      <c r="G1031" s="272"/>
      <c r="H1031" s="160"/>
      <c r="I1031" s="160"/>
      <c r="J1031" s="160"/>
      <c r="K1031" s="160"/>
      <c r="L1031" s="160"/>
      <c r="M1031" s="160"/>
      <c r="N1031" s="160"/>
      <c r="O1031" s="160"/>
      <c r="P1031" s="160"/>
      <c r="Q1031" s="160"/>
      <c r="R1031" s="160"/>
      <c r="S1031" s="160"/>
      <c r="T1031" s="160"/>
      <c r="U1031" s="160"/>
      <c r="V1031" s="160"/>
      <c r="W1031" s="160"/>
      <c r="X1031" s="160"/>
      <c r="Y1031" s="151"/>
      <c r="Z1031" s="151"/>
      <c r="AA1031" s="151"/>
      <c r="AB1031" s="151"/>
      <c r="AC1031" s="151"/>
      <c r="AD1031" s="151"/>
      <c r="AE1031" s="151"/>
      <c r="AF1031" s="151"/>
      <c r="AG1031" s="151" t="s">
        <v>190</v>
      </c>
      <c r="AH1031" s="151"/>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row>
    <row r="1032" spans="1:60" outlineLevel="1" x14ac:dyDescent="0.25">
      <c r="A1032" s="158"/>
      <c r="B1032" s="159"/>
      <c r="C1032" s="192" t="s">
        <v>204</v>
      </c>
      <c r="D1032" s="161"/>
      <c r="E1032" s="162"/>
      <c r="F1032" s="163"/>
      <c r="G1032" s="163"/>
      <c r="H1032" s="160"/>
      <c r="I1032" s="160"/>
      <c r="J1032" s="160"/>
      <c r="K1032" s="160"/>
      <c r="L1032" s="160"/>
      <c r="M1032" s="160"/>
      <c r="N1032" s="160"/>
      <c r="O1032" s="160"/>
      <c r="P1032" s="160"/>
      <c r="Q1032" s="160"/>
      <c r="R1032" s="160"/>
      <c r="S1032" s="160"/>
      <c r="T1032" s="160"/>
      <c r="U1032" s="160"/>
      <c r="V1032" s="160"/>
      <c r="W1032" s="160"/>
      <c r="X1032" s="160"/>
      <c r="Y1032" s="151"/>
      <c r="Z1032" s="151"/>
      <c r="AA1032" s="151"/>
      <c r="AB1032" s="151"/>
      <c r="AC1032" s="151"/>
      <c r="AD1032" s="151"/>
      <c r="AE1032" s="151"/>
      <c r="AF1032" s="151"/>
      <c r="AG1032" s="151" t="s">
        <v>190</v>
      </c>
      <c r="AH1032" s="151"/>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c r="BG1032" s="151"/>
      <c r="BH1032" s="151"/>
    </row>
    <row r="1033" spans="1:60" outlineLevel="1" x14ac:dyDescent="0.25">
      <c r="A1033" s="158"/>
      <c r="B1033" s="159"/>
      <c r="C1033" s="271" t="s">
        <v>317</v>
      </c>
      <c r="D1033" s="272"/>
      <c r="E1033" s="272"/>
      <c r="F1033" s="272"/>
      <c r="G1033" s="272"/>
      <c r="H1033" s="160"/>
      <c r="I1033" s="160"/>
      <c r="J1033" s="160"/>
      <c r="K1033" s="160"/>
      <c r="L1033" s="160"/>
      <c r="M1033" s="160"/>
      <c r="N1033" s="160"/>
      <c r="O1033" s="160"/>
      <c r="P1033" s="160"/>
      <c r="Q1033" s="160"/>
      <c r="R1033" s="160"/>
      <c r="S1033" s="160"/>
      <c r="T1033" s="160"/>
      <c r="U1033" s="160"/>
      <c r="V1033" s="160"/>
      <c r="W1033" s="160"/>
      <c r="X1033" s="160"/>
      <c r="Y1033" s="151"/>
      <c r="Z1033" s="151"/>
      <c r="AA1033" s="151"/>
      <c r="AB1033" s="151"/>
      <c r="AC1033" s="151"/>
      <c r="AD1033" s="151"/>
      <c r="AE1033" s="151"/>
      <c r="AF1033" s="151"/>
      <c r="AG1033" s="151" t="s">
        <v>190</v>
      </c>
      <c r="AH1033" s="151"/>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row>
    <row r="1034" spans="1:60" outlineLevel="1" x14ac:dyDescent="0.25">
      <c r="A1034" s="158"/>
      <c r="B1034" s="159"/>
      <c r="C1034" s="271" t="s">
        <v>941</v>
      </c>
      <c r="D1034" s="272"/>
      <c r="E1034" s="272"/>
      <c r="F1034" s="272"/>
      <c r="G1034" s="272"/>
      <c r="H1034" s="160"/>
      <c r="I1034" s="160"/>
      <c r="J1034" s="160"/>
      <c r="K1034" s="160"/>
      <c r="L1034" s="160"/>
      <c r="M1034" s="160"/>
      <c r="N1034" s="160"/>
      <c r="O1034" s="160"/>
      <c r="P1034" s="160"/>
      <c r="Q1034" s="160"/>
      <c r="R1034" s="160"/>
      <c r="S1034" s="160"/>
      <c r="T1034" s="160"/>
      <c r="U1034" s="160"/>
      <c r="V1034" s="160"/>
      <c r="W1034" s="160"/>
      <c r="X1034" s="160"/>
      <c r="Y1034" s="151"/>
      <c r="Z1034" s="151"/>
      <c r="AA1034" s="151"/>
      <c r="AB1034" s="151"/>
      <c r="AC1034" s="151"/>
      <c r="AD1034" s="151"/>
      <c r="AE1034" s="151"/>
      <c r="AF1034" s="151"/>
      <c r="AG1034" s="151" t="s">
        <v>190</v>
      </c>
      <c r="AH1034" s="151"/>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c r="BG1034" s="151"/>
      <c r="BH1034" s="151"/>
    </row>
    <row r="1035" spans="1:60" ht="21" outlineLevel="1" x14ac:dyDescent="0.25">
      <c r="A1035" s="158"/>
      <c r="B1035" s="159"/>
      <c r="C1035" s="271" t="s">
        <v>1826</v>
      </c>
      <c r="D1035" s="272"/>
      <c r="E1035" s="272"/>
      <c r="F1035" s="272"/>
      <c r="G1035" s="272"/>
      <c r="H1035" s="160"/>
      <c r="I1035" s="160"/>
      <c r="J1035" s="160"/>
      <c r="K1035" s="160"/>
      <c r="L1035" s="160"/>
      <c r="M1035" s="160"/>
      <c r="N1035" s="160"/>
      <c r="O1035" s="160"/>
      <c r="P1035" s="160"/>
      <c r="Q1035" s="160"/>
      <c r="R1035" s="160"/>
      <c r="S1035" s="160"/>
      <c r="T1035" s="160"/>
      <c r="U1035" s="160"/>
      <c r="V1035" s="160"/>
      <c r="W1035" s="160"/>
      <c r="X1035" s="160"/>
      <c r="Y1035" s="151"/>
      <c r="Z1035" s="151"/>
      <c r="AA1035" s="151"/>
      <c r="AB1035" s="151"/>
      <c r="AC1035" s="151"/>
      <c r="AD1035" s="151"/>
      <c r="AE1035" s="151"/>
      <c r="AF1035" s="151"/>
      <c r="AG1035" s="151" t="s">
        <v>190</v>
      </c>
      <c r="AH1035" s="151"/>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84" t="str">
        <f>C1035</f>
        <v>Zprovoznění myšákového zámku - doplnění kliky a kovaného klíče, výměna dolního kovaného táhlového závěsu vč. kovaných hřebů formou repliky a místní analogie SHaZ Bečov</v>
      </c>
      <c r="BB1035" s="151"/>
      <c r="BC1035" s="151"/>
      <c r="BD1035" s="151"/>
      <c r="BE1035" s="151"/>
      <c r="BF1035" s="151"/>
      <c r="BG1035" s="151"/>
      <c r="BH1035" s="151"/>
    </row>
    <row r="1036" spans="1:60" outlineLevel="1" x14ac:dyDescent="0.25">
      <c r="A1036" s="158"/>
      <c r="B1036" s="159"/>
      <c r="C1036" s="271" t="s">
        <v>1827</v>
      </c>
      <c r="D1036" s="272"/>
      <c r="E1036" s="272"/>
      <c r="F1036" s="272"/>
      <c r="G1036" s="272"/>
      <c r="H1036" s="160"/>
      <c r="I1036" s="160"/>
      <c r="J1036" s="160"/>
      <c r="K1036" s="160"/>
      <c r="L1036" s="160"/>
      <c r="M1036" s="160"/>
      <c r="N1036" s="160"/>
      <c r="O1036" s="160"/>
      <c r="P1036" s="160"/>
      <c r="Q1036" s="160"/>
      <c r="R1036" s="160"/>
      <c r="S1036" s="160"/>
      <c r="T1036" s="160"/>
      <c r="U1036" s="160"/>
      <c r="V1036" s="160"/>
      <c r="W1036" s="160"/>
      <c r="X1036" s="160"/>
      <c r="Y1036" s="151"/>
      <c r="Z1036" s="151"/>
      <c r="AA1036" s="151"/>
      <c r="AB1036" s="151"/>
      <c r="AC1036" s="151"/>
      <c r="AD1036" s="151"/>
      <c r="AE1036" s="151"/>
      <c r="AF1036" s="151"/>
      <c r="AG1036" s="151" t="s">
        <v>190</v>
      </c>
      <c r="AH1036" s="151"/>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row>
    <row r="1037" spans="1:60" ht="21" outlineLevel="1" x14ac:dyDescent="0.25">
      <c r="A1037" s="158"/>
      <c r="B1037" s="159"/>
      <c r="C1037" s="271" t="s">
        <v>942</v>
      </c>
      <c r="D1037" s="272"/>
      <c r="E1037" s="272"/>
      <c r="F1037" s="272"/>
      <c r="G1037" s="272"/>
      <c r="H1037" s="160"/>
      <c r="I1037" s="160"/>
      <c r="J1037" s="160"/>
      <c r="K1037" s="160"/>
      <c r="L1037" s="160"/>
      <c r="M1037" s="160"/>
      <c r="N1037" s="160"/>
      <c r="O1037" s="160"/>
      <c r="P1037" s="160"/>
      <c r="Q1037" s="160"/>
      <c r="R1037" s="160"/>
      <c r="S1037" s="160"/>
      <c r="T1037" s="160"/>
      <c r="U1037" s="160"/>
      <c r="V1037" s="160"/>
      <c r="W1037" s="160"/>
      <c r="X1037" s="160"/>
      <c r="Y1037" s="151"/>
      <c r="Z1037" s="151"/>
      <c r="AA1037" s="151"/>
      <c r="AB1037" s="151"/>
      <c r="AC1037" s="151"/>
      <c r="AD1037" s="151"/>
      <c r="AE1037" s="151"/>
      <c r="AF1037" s="151"/>
      <c r="AG1037" s="151" t="s">
        <v>190</v>
      </c>
      <c r="AH1037" s="151"/>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84" t="str">
        <f>C1037</f>
        <v>V místech poškození sanace bezbarvým ochranným fungicidním prostředkem proti dřevokazným škůdcům a plísním, jinak ponechat bez povrchové úpravy</v>
      </c>
      <c r="BB1037" s="151"/>
      <c r="BC1037" s="151"/>
      <c r="BD1037" s="151"/>
      <c r="BE1037" s="151"/>
      <c r="BF1037" s="151"/>
      <c r="BG1037" s="151"/>
      <c r="BH1037" s="151"/>
    </row>
    <row r="1038" spans="1:60" outlineLevel="1" x14ac:dyDescent="0.25">
      <c r="A1038" s="158"/>
      <c r="B1038" s="159"/>
      <c r="C1038" s="271" t="s">
        <v>717</v>
      </c>
      <c r="D1038" s="272"/>
      <c r="E1038" s="272"/>
      <c r="F1038" s="272"/>
      <c r="G1038" s="272"/>
      <c r="H1038" s="160"/>
      <c r="I1038" s="160"/>
      <c r="J1038" s="160"/>
      <c r="K1038" s="160"/>
      <c r="L1038" s="160"/>
      <c r="M1038" s="160"/>
      <c r="N1038" s="160"/>
      <c r="O1038" s="160"/>
      <c r="P1038" s="160"/>
      <c r="Q1038" s="160"/>
      <c r="R1038" s="160"/>
      <c r="S1038" s="160"/>
      <c r="T1038" s="160"/>
      <c r="U1038" s="160"/>
      <c r="V1038" s="160"/>
      <c r="W1038" s="160"/>
      <c r="X1038" s="160"/>
      <c r="Y1038" s="151"/>
      <c r="Z1038" s="151"/>
      <c r="AA1038" s="151"/>
      <c r="AB1038" s="151"/>
      <c r="AC1038" s="151"/>
      <c r="AD1038" s="151"/>
      <c r="AE1038" s="151"/>
      <c r="AF1038" s="151"/>
      <c r="AG1038" s="151" t="s">
        <v>190</v>
      </c>
      <c r="AH1038" s="151"/>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row>
    <row r="1039" spans="1:60" outlineLevel="1" x14ac:dyDescent="0.25">
      <c r="A1039" s="177">
        <v>94</v>
      </c>
      <c r="B1039" s="178" t="s">
        <v>1828</v>
      </c>
      <c r="C1039" s="187" t="s">
        <v>1829</v>
      </c>
      <c r="D1039" s="179" t="s">
        <v>255</v>
      </c>
      <c r="E1039" s="180">
        <v>1</v>
      </c>
      <c r="F1039" s="181">
        <v>17280</v>
      </c>
      <c r="G1039" s="182">
        <f>ROUND(E1039*F1039,2)</f>
        <v>17280</v>
      </c>
      <c r="H1039" s="181"/>
      <c r="I1039" s="182">
        <f>ROUND(E1039*H1039,2)</f>
        <v>0</v>
      </c>
      <c r="J1039" s="181"/>
      <c r="K1039" s="182">
        <f>ROUND(E1039*J1039,2)</f>
        <v>0</v>
      </c>
      <c r="L1039" s="182">
        <v>21</v>
      </c>
      <c r="M1039" s="182">
        <f>G1039*(1+L1039/100)</f>
        <v>20908.8</v>
      </c>
      <c r="N1039" s="182">
        <v>2E-3</v>
      </c>
      <c r="O1039" s="182">
        <f>ROUND(E1039*N1039,2)</f>
        <v>0</v>
      </c>
      <c r="P1039" s="182">
        <v>0</v>
      </c>
      <c r="Q1039" s="182">
        <f>ROUND(E1039*P1039,2)</f>
        <v>0</v>
      </c>
      <c r="R1039" s="182"/>
      <c r="S1039" s="182" t="s">
        <v>277</v>
      </c>
      <c r="T1039" s="183" t="s">
        <v>186</v>
      </c>
      <c r="U1039" s="160">
        <v>0</v>
      </c>
      <c r="V1039" s="160">
        <f>ROUND(E1039*U1039,2)</f>
        <v>0</v>
      </c>
      <c r="W1039" s="160"/>
      <c r="X1039" s="160" t="s">
        <v>310</v>
      </c>
      <c r="Y1039" s="151"/>
      <c r="Z1039" s="151"/>
      <c r="AA1039" s="151"/>
      <c r="AB1039" s="151"/>
      <c r="AC1039" s="151"/>
      <c r="AD1039" s="151"/>
      <c r="AE1039" s="151"/>
      <c r="AF1039" s="151"/>
      <c r="AG1039" s="151" t="s">
        <v>311</v>
      </c>
      <c r="AH1039" s="151"/>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row>
    <row r="1040" spans="1:60" outlineLevel="1" x14ac:dyDescent="0.25">
      <c r="A1040" s="158"/>
      <c r="B1040" s="159"/>
      <c r="C1040" s="260" t="s">
        <v>1727</v>
      </c>
      <c r="D1040" s="261"/>
      <c r="E1040" s="261"/>
      <c r="F1040" s="261"/>
      <c r="G1040" s="261"/>
      <c r="H1040" s="160"/>
      <c r="I1040" s="160"/>
      <c r="J1040" s="160"/>
      <c r="K1040" s="160"/>
      <c r="L1040" s="160"/>
      <c r="M1040" s="160"/>
      <c r="N1040" s="160"/>
      <c r="O1040" s="160"/>
      <c r="P1040" s="160"/>
      <c r="Q1040" s="160"/>
      <c r="R1040" s="160"/>
      <c r="S1040" s="160"/>
      <c r="T1040" s="160"/>
      <c r="U1040" s="160"/>
      <c r="V1040" s="160"/>
      <c r="W1040" s="160"/>
      <c r="X1040" s="160"/>
      <c r="Y1040" s="151"/>
      <c r="Z1040" s="151"/>
      <c r="AA1040" s="151"/>
      <c r="AB1040" s="151"/>
      <c r="AC1040" s="151"/>
      <c r="AD1040" s="151"/>
      <c r="AE1040" s="151"/>
      <c r="AF1040" s="151"/>
      <c r="AG1040" s="151" t="s">
        <v>190</v>
      </c>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84" t="str">
        <f>C1040</f>
        <v>4.NP - 3. patro, popis prvku a návrh na jeho opravu nebo restaurování viz D1.1.9  Tabulky truhlářských prvků</v>
      </c>
      <c r="BB1040" s="151"/>
      <c r="BC1040" s="151"/>
      <c r="BD1040" s="151"/>
      <c r="BE1040" s="151"/>
      <c r="BF1040" s="151"/>
      <c r="BG1040" s="151"/>
      <c r="BH1040" s="151"/>
    </row>
    <row r="1041" spans="1:60" outlineLevel="1" x14ac:dyDescent="0.25">
      <c r="A1041" s="158"/>
      <c r="B1041" s="159"/>
      <c r="C1041" s="192" t="s">
        <v>204</v>
      </c>
      <c r="D1041" s="161"/>
      <c r="E1041" s="162"/>
      <c r="F1041" s="163"/>
      <c r="G1041" s="163"/>
      <c r="H1041" s="160"/>
      <c r="I1041" s="160"/>
      <c r="J1041" s="160"/>
      <c r="K1041" s="160"/>
      <c r="L1041" s="160"/>
      <c r="M1041" s="160"/>
      <c r="N1041" s="160"/>
      <c r="O1041" s="160"/>
      <c r="P1041" s="160"/>
      <c r="Q1041" s="160"/>
      <c r="R1041" s="160"/>
      <c r="S1041" s="160"/>
      <c r="T1041" s="160"/>
      <c r="U1041" s="160"/>
      <c r="V1041" s="160"/>
      <c r="W1041" s="160"/>
      <c r="X1041" s="160"/>
      <c r="Y1041" s="151"/>
      <c r="Z1041" s="151"/>
      <c r="AA1041" s="151"/>
      <c r="AB1041" s="151"/>
      <c r="AC1041" s="151"/>
      <c r="AD1041" s="151"/>
      <c r="AE1041" s="151"/>
      <c r="AF1041" s="151"/>
      <c r="AG1041" s="151" t="s">
        <v>190</v>
      </c>
      <c r="AH1041" s="151"/>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row>
    <row r="1042" spans="1:60" outlineLevel="1" x14ac:dyDescent="0.25">
      <c r="A1042" s="158"/>
      <c r="B1042" s="159"/>
      <c r="C1042" s="271" t="s">
        <v>1830</v>
      </c>
      <c r="D1042" s="272"/>
      <c r="E1042" s="272"/>
      <c r="F1042" s="272"/>
      <c r="G1042" s="272"/>
      <c r="H1042" s="160"/>
      <c r="I1042" s="160"/>
      <c r="J1042" s="160"/>
      <c r="K1042" s="160"/>
      <c r="L1042" s="160"/>
      <c r="M1042" s="160"/>
      <c r="N1042" s="160"/>
      <c r="O1042" s="160"/>
      <c r="P1042" s="160"/>
      <c r="Q1042" s="160"/>
      <c r="R1042" s="160"/>
      <c r="S1042" s="160"/>
      <c r="T1042" s="160"/>
      <c r="U1042" s="160"/>
      <c r="V1042" s="160"/>
      <c r="W1042" s="160"/>
      <c r="X1042" s="160"/>
      <c r="Y1042" s="151"/>
      <c r="Z1042" s="151"/>
      <c r="AA1042" s="151"/>
      <c r="AB1042" s="151"/>
      <c r="AC1042" s="151"/>
      <c r="AD1042" s="151"/>
      <c r="AE1042" s="151"/>
      <c r="AF1042" s="151"/>
      <c r="AG1042" s="151" t="s">
        <v>190</v>
      </c>
      <c r="AH1042" s="151"/>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row>
    <row r="1043" spans="1:60" outlineLevel="1" x14ac:dyDescent="0.25">
      <c r="A1043" s="158"/>
      <c r="B1043" s="159"/>
      <c r="C1043" s="271" t="s">
        <v>1831</v>
      </c>
      <c r="D1043" s="272"/>
      <c r="E1043" s="272"/>
      <c r="F1043" s="272"/>
      <c r="G1043" s="272"/>
      <c r="H1043" s="160"/>
      <c r="I1043" s="160"/>
      <c r="J1043" s="160"/>
      <c r="K1043" s="160"/>
      <c r="L1043" s="160"/>
      <c r="M1043" s="160"/>
      <c r="N1043" s="160"/>
      <c r="O1043" s="160"/>
      <c r="P1043" s="160"/>
      <c r="Q1043" s="160"/>
      <c r="R1043" s="160"/>
      <c r="S1043" s="160"/>
      <c r="T1043" s="160"/>
      <c r="U1043" s="160"/>
      <c r="V1043" s="160"/>
      <c r="W1043" s="160"/>
      <c r="X1043" s="160"/>
      <c r="Y1043" s="151"/>
      <c r="Z1043" s="151"/>
      <c r="AA1043" s="151"/>
      <c r="AB1043" s="151"/>
      <c r="AC1043" s="151"/>
      <c r="AD1043" s="151"/>
      <c r="AE1043" s="151"/>
      <c r="AF1043" s="151"/>
      <c r="AG1043" s="151" t="s">
        <v>190</v>
      </c>
      <c r="AH1043" s="151"/>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row>
    <row r="1044" spans="1:60" outlineLevel="1" x14ac:dyDescent="0.25">
      <c r="A1044" s="158"/>
      <c r="B1044" s="159"/>
      <c r="C1044" s="271" t="s">
        <v>918</v>
      </c>
      <c r="D1044" s="272"/>
      <c r="E1044" s="272"/>
      <c r="F1044" s="272"/>
      <c r="G1044" s="272"/>
      <c r="H1044" s="160"/>
      <c r="I1044" s="160"/>
      <c r="J1044" s="160"/>
      <c r="K1044" s="160"/>
      <c r="L1044" s="160"/>
      <c r="M1044" s="160"/>
      <c r="N1044" s="160"/>
      <c r="O1044" s="160"/>
      <c r="P1044" s="160"/>
      <c r="Q1044" s="160"/>
      <c r="R1044" s="160"/>
      <c r="S1044" s="160"/>
      <c r="T1044" s="160"/>
      <c r="U1044" s="160"/>
      <c r="V1044" s="160"/>
      <c r="W1044" s="160"/>
      <c r="X1044" s="160"/>
      <c r="Y1044" s="151"/>
      <c r="Z1044" s="151"/>
      <c r="AA1044" s="151"/>
      <c r="AB1044" s="151"/>
      <c r="AC1044" s="151"/>
      <c r="AD1044" s="151"/>
      <c r="AE1044" s="151"/>
      <c r="AF1044" s="151"/>
      <c r="AG1044" s="151" t="s">
        <v>190</v>
      </c>
      <c r="AH1044" s="151"/>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row>
    <row r="1045" spans="1:60" outlineLevel="1" x14ac:dyDescent="0.25">
      <c r="A1045" s="158"/>
      <c r="B1045" s="159"/>
      <c r="C1045" s="271" t="s">
        <v>1322</v>
      </c>
      <c r="D1045" s="272"/>
      <c r="E1045" s="272"/>
      <c r="F1045" s="272"/>
      <c r="G1045" s="272"/>
      <c r="H1045" s="160"/>
      <c r="I1045" s="160"/>
      <c r="J1045" s="160"/>
      <c r="K1045" s="160"/>
      <c r="L1045" s="160"/>
      <c r="M1045" s="160"/>
      <c r="N1045" s="160"/>
      <c r="O1045" s="160"/>
      <c r="P1045" s="160"/>
      <c r="Q1045" s="160"/>
      <c r="R1045" s="160"/>
      <c r="S1045" s="160"/>
      <c r="T1045" s="160"/>
      <c r="U1045" s="160"/>
      <c r="V1045" s="160"/>
      <c r="W1045" s="160"/>
      <c r="X1045" s="160"/>
      <c r="Y1045" s="151"/>
      <c r="Z1045" s="151"/>
      <c r="AA1045" s="151"/>
      <c r="AB1045" s="151"/>
      <c r="AC1045" s="151"/>
      <c r="AD1045" s="151"/>
      <c r="AE1045" s="151"/>
      <c r="AF1045" s="151"/>
      <c r="AG1045" s="151" t="s">
        <v>190</v>
      </c>
      <c r="AH1045" s="151"/>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row>
    <row r="1046" spans="1:60" outlineLevel="1" x14ac:dyDescent="0.25">
      <c r="A1046" s="158"/>
      <c r="B1046" s="159"/>
      <c r="C1046" s="192" t="s">
        <v>204</v>
      </c>
      <c r="D1046" s="161"/>
      <c r="E1046" s="162"/>
      <c r="F1046" s="163"/>
      <c r="G1046" s="163"/>
      <c r="H1046" s="160"/>
      <c r="I1046" s="160"/>
      <c r="J1046" s="160"/>
      <c r="K1046" s="160"/>
      <c r="L1046" s="160"/>
      <c r="M1046" s="160"/>
      <c r="N1046" s="160"/>
      <c r="O1046" s="160"/>
      <c r="P1046" s="160"/>
      <c r="Q1046" s="160"/>
      <c r="R1046" s="160"/>
      <c r="S1046" s="160"/>
      <c r="T1046" s="160"/>
      <c r="U1046" s="160"/>
      <c r="V1046" s="160"/>
      <c r="W1046" s="160"/>
      <c r="X1046" s="160"/>
      <c r="Y1046" s="151"/>
      <c r="Z1046" s="151"/>
      <c r="AA1046" s="151"/>
      <c r="AB1046" s="151"/>
      <c r="AC1046" s="151"/>
      <c r="AD1046" s="151"/>
      <c r="AE1046" s="151"/>
      <c r="AF1046" s="151"/>
      <c r="AG1046" s="151" t="s">
        <v>190</v>
      </c>
      <c r="AH1046" s="151"/>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row>
    <row r="1047" spans="1:60" outlineLevel="1" x14ac:dyDescent="0.25">
      <c r="A1047" s="158"/>
      <c r="B1047" s="159"/>
      <c r="C1047" s="271" t="s">
        <v>802</v>
      </c>
      <c r="D1047" s="272"/>
      <c r="E1047" s="272"/>
      <c r="F1047" s="272"/>
      <c r="G1047" s="272"/>
      <c r="H1047" s="160"/>
      <c r="I1047" s="160"/>
      <c r="J1047" s="160"/>
      <c r="K1047" s="160"/>
      <c r="L1047" s="160"/>
      <c r="M1047" s="160"/>
      <c r="N1047" s="160"/>
      <c r="O1047" s="160"/>
      <c r="P1047" s="160"/>
      <c r="Q1047" s="160"/>
      <c r="R1047" s="160"/>
      <c r="S1047" s="160"/>
      <c r="T1047" s="160"/>
      <c r="U1047" s="160"/>
      <c r="V1047" s="160"/>
      <c r="W1047" s="160"/>
      <c r="X1047" s="160"/>
      <c r="Y1047" s="151"/>
      <c r="Z1047" s="151"/>
      <c r="AA1047" s="151"/>
      <c r="AB1047" s="151"/>
      <c r="AC1047" s="151"/>
      <c r="AD1047" s="151"/>
      <c r="AE1047" s="151"/>
      <c r="AF1047" s="151"/>
      <c r="AG1047" s="151" t="s">
        <v>190</v>
      </c>
      <c r="AH1047" s="151"/>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c r="BG1047" s="151"/>
      <c r="BH1047" s="151"/>
    </row>
    <row r="1048" spans="1:60" ht="31.2" outlineLevel="1" x14ac:dyDescent="0.25">
      <c r="A1048" s="158"/>
      <c r="B1048" s="159"/>
      <c r="C1048" s="271" t="s">
        <v>1832</v>
      </c>
      <c r="D1048" s="272"/>
      <c r="E1048" s="272"/>
      <c r="F1048" s="272"/>
      <c r="G1048" s="272"/>
      <c r="H1048" s="160"/>
      <c r="I1048" s="160"/>
      <c r="J1048" s="160"/>
      <c r="K1048" s="160"/>
      <c r="L1048" s="160"/>
      <c r="M1048" s="160"/>
      <c r="N1048" s="160"/>
      <c r="O1048" s="160"/>
      <c r="P1048" s="160"/>
      <c r="Q1048" s="160"/>
      <c r="R1048" s="160"/>
      <c r="S1048" s="160"/>
      <c r="T1048" s="160"/>
      <c r="U1048" s="160"/>
      <c r="V1048" s="160"/>
      <c r="W1048" s="160"/>
      <c r="X1048" s="160"/>
      <c r="Y1048" s="151"/>
      <c r="Z1048" s="151"/>
      <c r="AA1048" s="151"/>
      <c r="AB1048" s="151"/>
      <c r="AC1048" s="151"/>
      <c r="AD1048" s="151"/>
      <c r="AE1048" s="151"/>
      <c r="AF1048" s="151"/>
      <c r="AG1048" s="151" t="s">
        <v>190</v>
      </c>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84" t="str">
        <f>C1048</f>
        <v>Dřevěná svlaková dvoukřídlá okenice deskové konstrukce se dvěma svlaky v rámové tesané zárubni. Křídla jsou vybavena čtyřmi kovanými táhlovými (pásovými) závěsy s lístkovými konci, dvěma kovanými zástrčemi a kovanou petlicí s visacím zámkem. V křídlech zasklené průhledy. Povrchová úprava dřeva: světle hnědá lazura, povrchová úprava kovaných prvků: černá krycí barva.</v>
      </c>
      <c r="BB1048" s="151"/>
      <c r="BC1048" s="151"/>
      <c r="BD1048" s="151"/>
      <c r="BE1048" s="151"/>
      <c r="BF1048" s="151"/>
      <c r="BG1048" s="151"/>
      <c r="BH1048" s="151"/>
    </row>
    <row r="1049" spans="1:60" outlineLevel="1" x14ac:dyDescent="0.25">
      <c r="A1049" s="158"/>
      <c r="B1049" s="159"/>
      <c r="C1049" s="192" t="s">
        <v>204</v>
      </c>
      <c r="D1049" s="161"/>
      <c r="E1049" s="162"/>
      <c r="F1049" s="163"/>
      <c r="G1049" s="163"/>
      <c r="H1049" s="160"/>
      <c r="I1049" s="160"/>
      <c r="J1049" s="160"/>
      <c r="K1049" s="160"/>
      <c r="L1049" s="160"/>
      <c r="M1049" s="160"/>
      <c r="N1049" s="160"/>
      <c r="O1049" s="160"/>
      <c r="P1049" s="160"/>
      <c r="Q1049" s="160"/>
      <c r="R1049" s="160"/>
      <c r="S1049" s="160"/>
      <c r="T1049" s="160"/>
      <c r="U1049" s="160"/>
      <c r="V1049" s="160"/>
      <c r="W1049" s="160"/>
      <c r="X1049" s="160"/>
      <c r="Y1049" s="151"/>
      <c r="Z1049" s="151"/>
      <c r="AA1049" s="151"/>
      <c r="AB1049" s="151"/>
      <c r="AC1049" s="151"/>
      <c r="AD1049" s="151"/>
      <c r="AE1049" s="151"/>
      <c r="AF1049" s="151"/>
      <c r="AG1049" s="151" t="s">
        <v>190</v>
      </c>
      <c r="AH1049" s="151"/>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c r="BG1049" s="151"/>
      <c r="BH1049" s="151"/>
    </row>
    <row r="1050" spans="1:60" outlineLevel="1" x14ac:dyDescent="0.25">
      <c r="A1050" s="158"/>
      <c r="B1050" s="159"/>
      <c r="C1050" s="271" t="s">
        <v>913</v>
      </c>
      <c r="D1050" s="272"/>
      <c r="E1050" s="272"/>
      <c r="F1050" s="272"/>
      <c r="G1050" s="272"/>
      <c r="H1050" s="160"/>
      <c r="I1050" s="160"/>
      <c r="J1050" s="160"/>
      <c r="K1050" s="160"/>
      <c r="L1050" s="160"/>
      <c r="M1050" s="160"/>
      <c r="N1050" s="160"/>
      <c r="O1050" s="160"/>
      <c r="P1050" s="160"/>
      <c r="Q1050" s="160"/>
      <c r="R1050" s="160"/>
      <c r="S1050" s="160"/>
      <c r="T1050" s="160"/>
      <c r="U1050" s="160"/>
      <c r="V1050" s="160"/>
      <c r="W1050" s="160"/>
      <c r="X1050" s="160"/>
      <c r="Y1050" s="151"/>
      <c r="Z1050" s="151"/>
      <c r="AA1050" s="151"/>
      <c r="AB1050" s="151"/>
      <c r="AC1050" s="151"/>
      <c r="AD1050" s="151"/>
      <c r="AE1050" s="151"/>
      <c r="AF1050" s="151"/>
      <c r="AG1050" s="151" t="s">
        <v>190</v>
      </c>
      <c r="AH1050" s="151"/>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51"/>
      <c r="BB1050" s="151"/>
      <c r="BC1050" s="151"/>
      <c r="BD1050" s="151"/>
      <c r="BE1050" s="151"/>
      <c r="BF1050" s="151"/>
      <c r="BG1050" s="151"/>
      <c r="BH1050" s="151"/>
    </row>
    <row r="1051" spans="1:60" outlineLevel="1" x14ac:dyDescent="0.25">
      <c r="A1051" s="158"/>
      <c r="B1051" s="159"/>
      <c r="C1051" s="271" t="s">
        <v>978</v>
      </c>
      <c r="D1051" s="272"/>
      <c r="E1051" s="272"/>
      <c r="F1051" s="272"/>
      <c r="G1051" s="272"/>
      <c r="H1051" s="160"/>
      <c r="I1051" s="160"/>
      <c r="J1051" s="160"/>
      <c r="K1051" s="160"/>
      <c r="L1051" s="160"/>
      <c r="M1051" s="160"/>
      <c r="N1051" s="160"/>
      <c r="O1051" s="160"/>
      <c r="P1051" s="160"/>
      <c r="Q1051" s="160"/>
      <c r="R1051" s="160"/>
      <c r="S1051" s="160"/>
      <c r="T1051" s="160"/>
      <c r="U1051" s="160"/>
      <c r="V1051" s="160"/>
      <c r="W1051" s="160"/>
      <c r="X1051" s="160"/>
      <c r="Y1051" s="151"/>
      <c r="Z1051" s="151"/>
      <c r="AA1051" s="151"/>
      <c r="AB1051" s="151"/>
      <c r="AC1051" s="151"/>
      <c r="AD1051" s="151"/>
      <c r="AE1051" s="151"/>
      <c r="AF1051" s="151"/>
      <c r="AG1051" s="151" t="s">
        <v>190</v>
      </c>
      <c r="AH1051" s="151"/>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c r="BG1051" s="151"/>
      <c r="BH1051" s="151"/>
    </row>
    <row r="1052" spans="1:60" outlineLevel="1" x14ac:dyDescent="0.25">
      <c r="A1052" s="158"/>
      <c r="B1052" s="159"/>
      <c r="C1052" s="192" t="s">
        <v>204</v>
      </c>
      <c r="D1052" s="161"/>
      <c r="E1052" s="162"/>
      <c r="F1052" s="163"/>
      <c r="G1052" s="163"/>
      <c r="H1052" s="160"/>
      <c r="I1052" s="160"/>
      <c r="J1052" s="160"/>
      <c r="K1052" s="160"/>
      <c r="L1052" s="160"/>
      <c r="M1052" s="160"/>
      <c r="N1052" s="160"/>
      <c r="O1052" s="160"/>
      <c r="P1052" s="160"/>
      <c r="Q1052" s="160"/>
      <c r="R1052" s="160"/>
      <c r="S1052" s="160"/>
      <c r="T1052" s="160"/>
      <c r="U1052" s="160"/>
      <c r="V1052" s="160"/>
      <c r="W1052" s="160"/>
      <c r="X1052" s="160"/>
      <c r="Y1052" s="151"/>
      <c r="Z1052" s="151"/>
      <c r="AA1052" s="151"/>
      <c r="AB1052" s="151"/>
      <c r="AC1052" s="151"/>
      <c r="AD1052" s="151"/>
      <c r="AE1052" s="151"/>
      <c r="AF1052" s="151"/>
      <c r="AG1052" s="151" t="s">
        <v>190</v>
      </c>
      <c r="AH1052" s="151"/>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c r="BG1052" s="151"/>
      <c r="BH1052" s="151"/>
    </row>
    <row r="1053" spans="1:60" outlineLevel="1" x14ac:dyDescent="0.25">
      <c r="A1053" s="158"/>
      <c r="B1053" s="159"/>
      <c r="C1053" s="271" t="s">
        <v>317</v>
      </c>
      <c r="D1053" s="272"/>
      <c r="E1053" s="272"/>
      <c r="F1053" s="272"/>
      <c r="G1053" s="272"/>
      <c r="H1053" s="160"/>
      <c r="I1053" s="160"/>
      <c r="J1053" s="160"/>
      <c r="K1053" s="160"/>
      <c r="L1053" s="160"/>
      <c r="M1053" s="160"/>
      <c r="N1053" s="160"/>
      <c r="O1053" s="160"/>
      <c r="P1053" s="160"/>
      <c r="Q1053" s="160"/>
      <c r="R1053" s="160"/>
      <c r="S1053" s="160"/>
      <c r="T1053" s="160"/>
      <c r="U1053" s="160"/>
      <c r="V1053" s="160"/>
      <c r="W1053" s="160"/>
      <c r="X1053" s="160"/>
      <c r="Y1053" s="151"/>
      <c r="Z1053" s="151"/>
      <c r="AA1053" s="151"/>
      <c r="AB1053" s="151"/>
      <c r="AC1053" s="151"/>
      <c r="AD1053" s="151"/>
      <c r="AE1053" s="151"/>
      <c r="AF1053" s="151"/>
      <c r="AG1053" s="151" t="s">
        <v>190</v>
      </c>
      <c r="AH1053" s="151"/>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c r="BG1053" s="151"/>
      <c r="BH1053" s="151"/>
    </row>
    <row r="1054" spans="1:60" outlineLevel="1" x14ac:dyDescent="0.25">
      <c r="A1054" s="158"/>
      <c r="B1054" s="159"/>
      <c r="C1054" s="271" t="s">
        <v>941</v>
      </c>
      <c r="D1054" s="272"/>
      <c r="E1054" s="272"/>
      <c r="F1054" s="272"/>
      <c r="G1054" s="272"/>
      <c r="H1054" s="160"/>
      <c r="I1054" s="160"/>
      <c r="J1054" s="160"/>
      <c r="K1054" s="160"/>
      <c r="L1054" s="160"/>
      <c r="M1054" s="160"/>
      <c r="N1054" s="160"/>
      <c r="O1054" s="160"/>
      <c r="P1054" s="160"/>
      <c r="Q1054" s="160"/>
      <c r="R1054" s="160"/>
      <c r="S1054" s="160"/>
      <c r="T1054" s="160"/>
      <c r="U1054" s="160"/>
      <c r="V1054" s="160"/>
      <c r="W1054" s="160"/>
      <c r="X1054" s="160"/>
      <c r="Y1054" s="151"/>
      <c r="Z1054" s="151"/>
      <c r="AA1054" s="151"/>
      <c r="AB1054" s="151"/>
      <c r="AC1054" s="151"/>
      <c r="AD1054" s="151"/>
      <c r="AE1054" s="151"/>
      <c r="AF1054" s="151"/>
      <c r="AG1054" s="151" t="s">
        <v>190</v>
      </c>
      <c r="AH1054" s="151"/>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row>
    <row r="1055" spans="1:60" outlineLevel="1" x14ac:dyDescent="0.25">
      <c r="A1055" s="158"/>
      <c r="B1055" s="159"/>
      <c r="C1055" s="271" t="s">
        <v>1833</v>
      </c>
      <c r="D1055" s="272"/>
      <c r="E1055" s="272"/>
      <c r="F1055" s="272"/>
      <c r="G1055" s="272"/>
      <c r="H1055" s="160"/>
      <c r="I1055" s="160"/>
      <c r="J1055" s="160"/>
      <c r="K1055" s="160"/>
      <c r="L1055" s="160"/>
      <c r="M1055" s="160"/>
      <c r="N1055" s="160"/>
      <c r="O1055" s="160"/>
      <c r="P1055" s="160"/>
      <c r="Q1055" s="160"/>
      <c r="R1055" s="160"/>
      <c r="S1055" s="160"/>
      <c r="T1055" s="160"/>
      <c r="U1055" s="160"/>
      <c r="V1055" s="160"/>
      <c r="W1055" s="160"/>
      <c r="X1055" s="160"/>
      <c r="Y1055" s="151"/>
      <c r="Z1055" s="151"/>
      <c r="AA1055" s="151"/>
      <c r="AB1055" s="151"/>
      <c r="AC1055" s="151"/>
      <c r="AD1055" s="151"/>
      <c r="AE1055" s="151"/>
      <c r="AF1055" s="151"/>
      <c r="AG1055" s="151" t="s">
        <v>190</v>
      </c>
      <c r="AH1055" s="151"/>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row>
    <row r="1056" spans="1:60" ht="21" outlineLevel="1" x14ac:dyDescent="0.25">
      <c r="A1056" s="158"/>
      <c r="B1056" s="159"/>
      <c r="C1056" s="271" t="s">
        <v>942</v>
      </c>
      <c r="D1056" s="272"/>
      <c r="E1056" s="272"/>
      <c r="F1056" s="272"/>
      <c r="G1056" s="272"/>
      <c r="H1056" s="160"/>
      <c r="I1056" s="160"/>
      <c r="J1056" s="160"/>
      <c r="K1056" s="160"/>
      <c r="L1056" s="160"/>
      <c r="M1056" s="160"/>
      <c r="N1056" s="160"/>
      <c r="O1056" s="160"/>
      <c r="P1056" s="160"/>
      <c r="Q1056" s="160"/>
      <c r="R1056" s="160"/>
      <c r="S1056" s="160"/>
      <c r="T1056" s="160"/>
      <c r="U1056" s="160"/>
      <c r="V1056" s="160"/>
      <c r="W1056" s="160"/>
      <c r="X1056" s="160"/>
      <c r="Y1056" s="151"/>
      <c r="Z1056" s="151"/>
      <c r="AA1056" s="151"/>
      <c r="AB1056" s="151"/>
      <c r="AC1056" s="151"/>
      <c r="AD1056" s="151"/>
      <c r="AE1056" s="151"/>
      <c r="AF1056" s="151"/>
      <c r="AG1056" s="151" t="s">
        <v>190</v>
      </c>
      <c r="AH1056" s="151"/>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84" t="str">
        <f>C1056</f>
        <v>V místech poškození sanace bezbarvým ochranným fungicidním prostředkem proti dřevokazným škůdcům a plísním, jinak ponechat bez povrchové úpravy</v>
      </c>
      <c r="BB1056" s="151"/>
      <c r="BC1056" s="151"/>
      <c r="BD1056" s="151"/>
      <c r="BE1056" s="151"/>
      <c r="BF1056" s="151"/>
      <c r="BG1056" s="151"/>
      <c r="BH1056" s="151"/>
    </row>
    <row r="1057" spans="1:60" outlineLevel="1" x14ac:dyDescent="0.25">
      <c r="A1057" s="158"/>
      <c r="B1057" s="159"/>
      <c r="C1057" s="271" t="s">
        <v>717</v>
      </c>
      <c r="D1057" s="272"/>
      <c r="E1057" s="272"/>
      <c r="F1057" s="272"/>
      <c r="G1057" s="272"/>
      <c r="H1057" s="160"/>
      <c r="I1057" s="160"/>
      <c r="J1057" s="160"/>
      <c r="K1057" s="160"/>
      <c r="L1057" s="160"/>
      <c r="M1057" s="160"/>
      <c r="N1057" s="160"/>
      <c r="O1057" s="160"/>
      <c r="P1057" s="160"/>
      <c r="Q1057" s="160"/>
      <c r="R1057" s="160"/>
      <c r="S1057" s="160"/>
      <c r="T1057" s="160"/>
      <c r="U1057" s="160"/>
      <c r="V1057" s="160"/>
      <c r="W1057" s="160"/>
      <c r="X1057" s="160"/>
      <c r="Y1057" s="151"/>
      <c r="Z1057" s="151"/>
      <c r="AA1057" s="151"/>
      <c r="AB1057" s="151"/>
      <c r="AC1057" s="151"/>
      <c r="AD1057" s="151"/>
      <c r="AE1057" s="151"/>
      <c r="AF1057" s="151"/>
      <c r="AG1057" s="151" t="s">
        <v>190</v>
      </c>
      <c r="AH1057" s="151"/>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row>
    <row r="1058" spans="1:60" outlineLevel="1" x14ac:dyDescent="0.25">
      <c r="A1058" s="177">
        <v>95</v>
      </c>
      <c r="B1058" s="178" t="s">
        <v>1834</v>
      </c>
      <c r="C1058" s="187" t="s">
        <v>1835</v>
      </c>
      <c r="D1058" s="179" t="s">
        <v>255</v>
      </c>
      <c r="E1058" s="180">
        <v>1</v>
      </c>
      <c r="F1058" s="181">
        <v>13440</v>
      </c>
      <c r="G1058" s="182">
        <f>ROUND(E1058*F1058,2)</f>
        <v>13440</v>
      </c>
      <c r="H1058" s="181"/>
      <c r="I1058" s="182">
        <f>ROUND(E1058*H1058,2)</f>
        <v>0</v>
      </c>
      <c r="J1058" s="181"/>
      <c r="K1058" s="182">
        <f>ROUND(E1058*J1058,2)</f>
        <v>0</v>
      </c>
      <c r="L1058" s="182">
        <v>21</v>
      </c>
      <c r="M1058" s="182">
        <f>G1058*(1+L1058/100)</f>
        <v>16262.4</v>
      </c>
      <c r="N1058" s="182">
        <v>1E-3</v>
      </c>
      <c r="O1058" s="182">
        <f>ROUND(E1058*N1058,2)</f>
        <v>0</v>
      </c>
      <c r="P1058" s="182">
        <v>0</v>
      </c>
      <c r="Q1058" s="182">
        <f>ROUND(E1058*P1058,2)</f>
        <v>0</v>
      </c>
      <c r="R1058" s="182"/>
      <c r="S1058" s="182" t="s">
        <v>277</v>
      </c>
      <c r="T1058" s="183" t="s">
        <v>186</v>
      </c>
      <c r="U1058" s="160">
        <v>0</v>
      </c>
      <c r="V1058" s="160">
        <f>ROUND(E1058*U1058,2)</f>
        <v>0</v>
      </c>
      <c r="W1058" s="160"/>
      <c r="X1058" s="160" t="s">
        <v>310</v>
      </c>
      <c r="Y1058" s="151"/>
      <c r="Z1058" s="151"/>
      <c r="AA1058" s="151"/>
      <c r="AB1058" s="151"/>
      <c r="AC1058" s="151"/>
      <c r="AD1058" s="151"/>
      <c r="AE1058" s="151"/>
      <c r="AF1058" s="151"/>
      <c r="AG1058" s="151" t="s">
        <v>311</v>
      </c>
      <c r="AH1058" s="151"/>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row>
    <row r="1059" spans="1:60" outlineLevel="1" x14ac:dyDescent="0.25">
      <c r="A1059" s="158"/>
      <c r="B1059" s="159"/>
      <c r="C1059" s="260" t="s">
        <v>1727</v>
      </c>
      <c r="D1059" s="261"/>
      <c r="E1059" s="261"/>
      <c r="F1059" s="261"/>
      <c r="G1059" s="261"/>
      <c r="H1059" s="160"/>
      <c r="I1059" s="160"/>
      <c r="J1059" s="160"/>
      <c r="K1059" s="160"/>
      <c r="L1059" s="160"/>
      <c r="M1059" s="160"/>
      <c r="N1059" s="160"/>
      <c r="O1059" s="160"/>
      <c r="P1059" s="160"/>
      <c r="Q1059" s="160"/>
      <c r="R1059" s="160"/>
      <c r="S1059" s="160"/>
      <c r="T1059" s="160"/>
      <c r="U1059" s="160"/>
      <c r="V1059" s="160"/>
      <c r="W1059" s="160"/>
      <c r="X1059" s="160"/>
      <c r="Y1059" s="151"/>
      <c r="Z1059" s="151"/>
      <c r="AA1059" s="151"/>
      <c r="AB1059" s="151"/>
      <c r="AC1059" s="151"/>
      <c r="AD1059" s="151"/>
      <c r="AE1059" s="151"/>
      <c r="AF1059" s="151"/>
      <c r="AG1059" s="151" t="s">
        <v>190</v>
      </c>
      <c r="AH1059" s="151"/>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84" t="str">
        <f>C1059</f>
        <v>4.NP - 3. patro, popis prvku a návrh na jeho opravu nebo restaurování viz D1.1.9  Tabulky truhlářských prvků</v>
      </c>
      <c r="BB1059" s="151"/>
      <c r="BC1059" s="151"/>
      <c r="BD1059" s="151"/>
      <c r="BE1059" s="151"/>
      <c r="BF1059" s="151"/>
      <c r="BG1059" s="151"/>
      <c r="BH1059" s="151"/>
    </row>
    <row r="1060" spans="1:60" outlineLevel="1" x14ac:dyDescent="0.25">
      <c r="A1060" s="158"/>
      <c r="B1060" s="159"/>
      <c r="C1060" s="192" t="s">
        <v>204</v>
      </c>
      <c r="D1060" s="161"/>
      <c r="E1060" s="162"/>
      <c r="F1060" s="163"/>
      <c r="G1060" s="163"/>
      <c r="H1060" s="160"/>
      <c r="I1060" s="160"/>
      <c r="J1060" s="160"/>
      <c r="K1060" s="160"/>
      <c r="L1060" s="160"/>
      <c r="M1060" s="160"/>
      <c r="N1060" s="160"/>
      <c r="O1060" s="160"/>
      <c r="P1060" s="160"/>
      <c r="Q1060" s="160"/>
      <c r="R1060" s="160"/>
      <c r="S1060" s="160"/>
      <c r="T1060" s="160"/>
      <c r="U1060" s="160"/>
      <c r="V1060" s="160"/>
      <c r="W1060" s="160"/>
      <c r="X1060" s="160"/>
      <c r="Y1060" s="151"/>
      <c r="Z1060" s="151"/>
      <c r="AA1060" s="151"/>
      <c r="AB1060" s="151"/>
      <c r="AC1060" s="151"/>
      <c r="AD1060" s="151"/>
      <c r="AE1060" s="151"/>
      <c r="AF1060" s="151"/>
      <c r="AG1060" s="151" t="s">
        <v>190</v>
      </c>
      <c r="AH1060" s="151"/>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row>
    <row r="1061" spans="1:60" outlineLevel="1" x14ac:dyDescent="0.25">
      <c r="A1061" s="158"/>
      <c r="B1061" s="159"/>
      <c r="C1061" s="271" t="s">
        <v>1835</v>
      </c>
      <c r="D1061" s="272"/>
      <c r="E1061" s="272"/>
      <c r="F1061" s="272"/>
      <c r="G1061" s="272"/>
      <c r="H1061" s="160"/>
      <c r="I1061" s="160"/>
      <c r="J1061" s="160"/>
      <c r="K1061" s="160"/>
      <c r="L1061" s="160"/>
      <c r="M1061" s="160"/>
      <c r="N1061" s="160"/>
      <c r="O1061" s="160"/>
      <c r="P1061" s="160"/>
      <c r="Q1061" s="160"/>
      <c r="R1061" s="160"/>
      <c r="S1061" s="160"/>
      <c r="T1061" s="160"/>
      <c r="U1061" s="160"/>
      <c r="V1061" s="160"/>
      <c r="W1061" s="160"/>
      <c r="X1061" s="160"/>
      <c r="Y1061" s="151"/>
      <c r="Z1061" s="151"/>
      <c r="AA1061" s="151"/>
      <c r="AB1061" s="151"/>
      <c r="AC1061" s="151"/>
      <c r="AD1061" s="151"/>
      <c r="AE1061" s="151"/>
      <c r="AF1061" s="151"/>
      <c r="AG1061" s="151" t="s">
        <v>190</v>
      </c>
      <c r="AH1061" s="151"/>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row>
    <row r="1062" spans="1:60" outlineLevel="1" x14ac:dyDescent="0.25">
      <c r="A1062" s="158"/>
      <c r="B1062" s="159"/>
      <c r="C1062" s="271" t="s">
        <v>1836</v>
      </c>
      <c r="D1062" s="272"/>
      <c r="E1062" s="272"/>
      <c r="F1062" s="272"/>
      <c r="G1062" s="272"/>
      <c r="H1062" s="160"/>
      <c r="I1062" s="160"/>
      <c r="J1062" s="160"/>
      <c r="K1062" s="160"/>
      <c r="L1062" s="160"/>
      <c r="M1062" s="160"/>
      <c r="N1062" s="160"/>
      <c r="O1062" s="160"/>
      <c r="P1062" s="160"/>
      <c r="Q1062" s="160"/>
      <c r="R1062" s="160"/>
      <c r="S1062" s="160"/>
      <c r="T1062" s="160"/>
      <c r="U1062" s="160"/>
      <c r="V1062" s="160"/>
      <c r="W1062" s="160"/>
      <c r="X1062" s="160"/>
      <c r="Y1062" s="151"/>
      <c r="Z1062" s="151"/>
      <c r="AA1062" s="151"/>
      <c r="AB1062" s="151"/>
      <c r="AC1062" s="151"/>
      <c r="AD1062" s="151"/>
      <c r="AE1062" s="151"/>
      <c r="AF1062" s="151"/>
      <c r="AG1062" s="151" t="s">
        <v>190</v>
      </c>
      <c r="AH1062" s="151"/>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c r="BG1062" s="151"/>
      <c r="BH1062" s="151"/>
    </row>
    <row r="1063" spans="1:60" outlineLevel="1" x14ac:dyDescent="0.25">
      <c r="A1063" s="158"/>
      <c r="B1063" s="159"/>
      <c r="C1063" s="271" t="s">
        <v>973</v>
      </c>
      <c r="D1063" s="272"/>
      <c r="E1063" s="272"/>
      <c r="F1063" s="272"/>
      <c r="G1063" s="272"/>
      <c r="H1063" s="160"/>
      <c r="I1063" s="160"/>
      <c r="J1063" s="160"/>
      <c r="K1063" s="160"/>
      <c r="L1063" s="160"/>
      <c r="M1063" s="160"/>
      <c r="N1063" s="160"/>
      <c r="O1063" s="160"/>
      <c r="P1063" s="160"/>
      <c r="Q1063" s="160"/>
      <c r="R1063" s="160"/>
      <c r="S1063" s="160"/>
      <c r="T1063" s="160"/>
      <c r="U1063" s="160"/>
      <c r="V1063" s="160"/>
      <c r="W1063" s="160"/>
      <c r="X1063" s="160"/>
      <c r="Y1063" s="151"/>
      <c r="Z1063" s="151"/>
      <c r="AA1063" s="151"/>
      <c r="AB1063" s="151"/>
      <c r="AC1063" s="151"/>
      <c r="AD1063" s="151"/>
      <c r="AE1063" s="151"/>
      <c r="AF1063" s="151"/>
      <c r="AG1063" s="151" t="s">
        <v>190</v>
      </c>
      <c r="AH1063" s="151"/>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c r="BG1063" s="151"/>
      <c r="BH1063" s="151"/>
    </row>
    <row r="1064" spans="1:60" outlineLevel="1" x14ac:dyDescent="0.25">
      <c r="A1064" s="158"/>
      <c r="B1064" s="159"/>
      <c r="C1064" s="271" t="s">
        <v>771</v>
      </c>
      <c r="D1064" s="272"/>
      <c r="E1064" s="272"/>
      <c r="F1064" s="272"/>
      <c r="G1064" s="272"/>
      <c r="H1064" s="160"/>
      <c r="I1064" s="160"/>
      <c r="J1064" s="160"/>
      <c r="K1064" s="160"/>
      <c r="L1064" s="160"/>
      <c r="M1064" s="160"/>
      <c r="N1064" s="160"/>
      <c r="O1064" s="160"/>
      <c r="P1064" s="160"/>
      <c r="Q1064" s="160"/>
      <c r="R1064" s="160"/>
      <c r="S1064" s="160"/>
      <c r="T1064" s="160"/>
      <c r="U1064" s="160"/>
      <c r="V1064" s="160"/>
      <c r="W1064" s="160"/>
      <c r="X1064" s="160"/>
      <c r="Y1064" s="151"/>
      <c r="Z1064" s="151"/>
      <c r="AA1064" s="151"/>
      <c r="AB1064" s="151"/>
      <c r="AC1064" s="151"/>
      <c r="AD1064" s="151"/>
      <c r="AE1064" s="151"/>
      <c r="AF1064" s="151"/>
      <c r="AG1064" s="151" t="s">
        <v>190</v>
      </c>
      <c r="AH1064" s="151"/>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row>
    <row r="1065" spans="1:60" outlineLevel="1" x14ac:dyDescent="0.25">
      <c r="A1065" s="158"/>
      <c r="B1065" s="159"/>
      <c r="C1065" s="192" t="s">
        <v>204</v>
      </c>
      <c r="D1065" s="161"/>
      <c r="E1065" s="162"/>
      <c r="F1065" s="163"/>
      <c r="G1065" s="163"/>
      <c r="H1065" s="160"/>
      <c r="I1065" s="160"/>
      <c r="J1065" s="160"/>
      <c r="K1065" s="160"/>
      <c r="L1065" s="160"/>
      <c r="M1065" s="160"/>
      <c r="N1065" s="160"/>
      <c r="O1065" s="160"/>
      <c r="P1065" s="160"/>
      <c r="Q1065" s="160"/>
      <c r="R1065" s="160"/>
      <c r="S1065" s="160"/>
      <c r="T1065" s="160"/>
      <c r="U1065" s="160"/>
      <c r="V1065" s="160"/>
      <c r="W1065" s="160"/>
      <c r="X1065" s="160"/>
      <c r="Y1065" s="151"/>
      <c r="Z1065" s="151"/>
      <c r="AA1065" s="151"/>
      <c r="AB1065" s="151"/>
      <c r="AC1065" s="151"/>
      <c r="AD1065" s="151"/>
      <c r="AE1065" s="151"/>
      <c r="AF1065" s="151"/>
      <c r="AG1065" s="151" t="s">
        <v>190</v>
      </c>
      <c r="AH1065" s="151"/>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row>
    <row r="1066" spans="1:60" outlineLevel="1" x14ac:dyDescent="0.25">
      <c r="A1066" s="158"/>
      <c r="B1066" s="159"/>
      <c r="C1066" s="271" t="s">
        <v>802</v>
      </c>
      <c r="D1066" s="272"/>
      <c r="E1066" s="272"/>
      <c r="F1066" s="272"/>
      <c r="G1066" s="272"/>
      <c r="H1066" s="160"/>
      <c r="I1066" s="160"/>
      <c r="J1066" s="160"/>
      <c r="K1066" s="160"/>
      <c r="L1066" s="160"/>
      <c r="M1066" s="160"/>
      <c r="N1066" s="160"/>
      <c r="O1066" s="160"/>
      <c r="P1066" s="160"/>
      <c r="Q1066" s="160"/>
      <c r="R1066" s="160"/>
      <c r="S1066" s="160"/>
      <c r="T1066" s="160"/>
      <c r="U1066" s="160"/>
      <c r="V1066" s="160"/>
      <c r="W1066" s="160"/>
      <c r="X1066" s="160"/>
      <c r="Y1066" s="151"/>
      <c r="Z1066" s="151"/>
      <c r="AA1066" s="151"/>
      <c r="AB1066" s="151"/>
      <c r="AC1066" s="151"/>
      <c r="AD1066" s="151"/>
      <c r="AE1066" s="151"/>
      <c r="AF1066" s="151"/>
      <c r="AG1066" s="151" t="s">
        <v>190</v>
      </c>
      <c r="AH1066" s="151"/>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row>
    <row r="1067" spans="1:60" ht="31.2" outlineLevel="1" x14ac:dyDescent="0.25">
      <c r="A1067" s="158"/>
      <c r="B1067" s="159"/>
      <c r="C1067" s="271" t="s">
        <v>1837</v>
      </c>
      <c r="D1067" s="272"/>
      <c r="E1067" s="272"/>
      <c r="F1067" s="272"/>
      <c r="G1067" s="272"/>
      <c r="H1067" s="160"/>
      <c r="I1067" s="160"/>
      <c r="J1067" s="160"/>
      <c r="K1067" s="160"/>
      <c r="L1067" s="160"/>
      <c r="M1067" s="160"/>
      <c r="N1067" s="160"/>
      <c r="O1067" s="160"/>
      <c r="P1067" s="160"/>
      <c r="Q1067" s="160"/>
      <c r="R1067" s="160"/>
      <c r="S1067" s="160"/>
      <c r="T1067" s="160"/>
      <c r="U1067" s="160"/>
      <c r="V1067" s="160"/>
      <c r="W1067" s="160"/>
      <c r="X1067" s="160"/>
      <c r="Y1067" s="151"/>
      <c r="Z1067" s="151"/>
      <c r="AA1067" s="151"/>
      <c r="AB1067" s="151"/>
      <c r="AC1067" s="151"/>
      <c r="AD1067" s="151"/>
      <c r="AE1067" s="151"/>
      <c r="AF1067" s="151"/>
      <c r="AG1067" s="151" t="s">
        <v>190</v>
      </c>
      <c r="AH1067" s="151"/>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84" t="str">
        <f>C1067</f>
        <v>Jednoduché dvoukřídlé desetitabulkové okno (vč. dřevěného rámu) vsazené do kamenného ostění, dovnitř otvíravé. Okenní křídla jsou zavěšena na čtyřech kovaných závěsech se zakulacenými konci, zajištěna dvěma kovanými obrtlíky a doplněna dvěma kovanými knoflíky. Povrchová úprava: hnědá lazura.</v>
      </c>
      <c r="BB1067" s="151"/>
      <c r="BC1067" s="151"/>
      <c r="BD1067" s="151"/>
      <c r="BE1067" s="151"/>
      <c r="BF1067" s="151"/>
      <c r="BG1067" s="151"/>
      <c r="BH1067" s="151"/>
    </row>
    <row r="1068" spans="1:60" outlineLevel="1" x14ac:dyDescent="0.25">
      <c r="A1068" s="158"/>
      <c r="B1068" s="159"/>
      <c r="C1068" s="192" t="s">
        <v>204</v>
      </c>
      <c r="D1068" s="161"/>
      <c r="E1068" s="162"/>
      <c r="F1068" s="163"/>
      <c r="G1068" s="163"/>
      <c r="H1068" s="160"/>
      <c r="I1068" s="160"/>
      <c r="J1068" s="160"/>
      <c r="K1068" s="160"/>
      <c r="L1068" s="160"/>
      <c r="M1068" s="160"/>
      <c r="N1068" s="160"/>
      <c r="O1068" s="160"/>
      <c r="P1068" s="160"/>
      <c r="Q1068" s="160"/>
      <c r="R1068" s="160"/>
      <c r="S1068" s="160"/>
      <c r="T1068" s="160"/>
      <c r="U1068" s="160"/>
      <c r="V1068" s="160"/>
      <c r="W1068" s="160"/>
      <c r="X1068" s="160"/>
      <c r="Y1068" s="151"/>
      <c r="Z1068" s="151"/>
      <c r="AA1068" s="151"/>
      <c r="AB1068" s="151"/>
      <c r="AC1068" s="151"/>
      <c r="AD1068" s="151"/>
      <c r="AE1068" s="151"/>
      <c r="AF1068" s="151"/>
      <c r="AG1068" s="151" t="s">
        <v>190</v>
      </c>
      <c r="AH1068" s="151"/>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row>
    <row r="1069" spans="1:60" outlineLevel="1" x14ac:dyDescent="0.25">
      <c r="A1069" s="158"/>
      <c r="B1069" s="159"/>
      <c r="C1069" s="271" t="s">
        <v>913</v>
      </c>
      <c r="D1069" s="272"/>
      <c r="E1069" s="272"/>
      <c r="F1069" s="272"/>
      <c r="G1069" s="272"/>
      <c r="H1069" s="160"/>
      <c r="I1069" s="160"/>
      <c r="J1069" s="160"/>
      <c r="K1069" s="160"/>
      <c r="L1069" s="160"/>
      <c r="M1069" s="160"/>
      <c r="N1069" s="160"/>
      <c r="O1069" s="160"/>
      <c r="P1069" s="160"/>
      <c r="Q1069" s="160"/>
      <c r="R1069" s="160"/>
      <c r="S1069" s="160"/>
      <c r="T1069" s="160"/>
      <c r="U1069" s="160"/>
      <c r="V1069" s="160"/>
      <c r="W1069" s="160"/>
      <c r="X1069" s="160"/>
      <c r="Y1069" s="151"/>
      <c r="Z1069" s="151"/>
      <c r="AA1069" s="151"/>
      <c r="AB1069" s="151"/>
      <c r="AC1069" s="151"/>
      <c r="AD1069" s="151"/>
      <c r="AE1069" s="151"/>
      <c r="AF1069" s="151"/>
      <c r="AG1069" s="151" t="s">
        <v>190</v>
      </c>
      <c r="AH1069" s="151"/>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row>
    <row r="1070" spans="1:60" outlineLevel="1" x14ac:dyDescent="0.25">
      <c r="A1070" s="158"/>
      <c r="B1070" s="159"/>
      <c r="C1070" s="271" t="s">
        <v>952</v>
      </c>
      <c r="D1070" s="272"/>
      <c r="E1070" s="272"/>
      <c r="F1070" s="272"/>
      <c r="G1070" s="272"/>
      <c r="H1070" s="160"/>
      <c r="I1070" s="160"/>
      <c r="J1070" s="160"/>
      <c r="K1070" s="160"/>
      <c r="L1070" s="160"/>
      <c r="M1070" s="160"/>
      <c r="N1070" s="160"/>
      <c r="O1070" s="160"/>
      <c r="P1070" s="160"/>
      <c r="Q1070" s="160"/>
      <c r="R1070" s="160"/>
      <c r="S1070" s="160"/>
      <c r="T1070" s="160"/>
      <c r="U1070" s="160"/>
      <c r="V1070" s="160"/>
      <c r="W1070" s="160"/>
      <c r="X1070" s="160"/>
      <c r="Y1070" s="151"/>
      <c r="Z1070" s="151"/>
      <c r="AA1070" s="151"/>
      <c r="AB1070" s="151"/>
      <c r="AC1070" s="151"/>
      <c r="AD1070" s="151"/>
      <c r="AE1070" s="151"/>
      <c r="AF1070" s="151"/>
      <c r="AG1070" s="151" t="s">
        <v>190</v>
      </c>
      <c r="AH1070" s="151"/>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row>
    <row r="1071" spans="1:60" outlineLevel="1" x14ac:dyDescent="0.25">
      <c r="A1071" s="158"/>
      <c r="B1071" s="159"/>
      <c r="C1071" s="192" t="s">
        <v>204</v>
      </c>
      <c r="D1071" s="161"/>
      <c r="E1071" s="162"/>
      <c r="F1071" s="163"/>
      <c r="G1071" s="163"/>
      <c r="H1071" s="160"/>
      <c r="I1071" s="160"/>
      <c r="J1071" s="160"/>
      <c r="K1071" s="160"/>
      <c r="L1071" s="160"/>
      <c r="M1071" s="160"/>
      <c r="N1071" s="160"/>
      <c r="O1071" s="160"/>
      <c r="P1071" s="160"/>
      <c r="Q1071" s="160"/>
      <c r="R1071" s="160"/>
      <c r="S1071" s="160"/>
      <c r="T1071" s="160"/>
      <c r="U1071" s="160"/>
      <c r="V1071" s="160"/>
      <c r="W1071" s="160"/>
      <c r="X1071" s="160"/>
      <c r="Y1071" s="151"/>
      <c r="Z1071" s="151"/>
      <c r="AA1071" s="151"/>
      <c r="AB1071" s="151"/>
      <c r="AC1071" s="151"/>
      <c r="AD1071" s="151"/>
      <c r="AE1071" s="151"/>
      <c r="AF1071" s="151"/>
      <c r="AG1071" s="151" t="s">
        <v>190</v>
      </c>
      <c r="AH1071" s="151"/>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row>
    <row r="1072" spans="1:60" outlineLevel="1" x14ac:dyDescent="0.25">
      <c r="A1072" s="158"/>
      <c r="B1072" s="159"/>
      <c r="C1072" s="271" t="s">
        <v>317</v>
      </c>
      <c r="D1072" s="272"/>
      <c r="E1072" s="272"/>
      <c r="F1072" s="272"/>
      <c r="G1072" s="272"/>
      <c r="H1072" s="160"/>
      <c r="I1072" s="160"/>
      <c r="J1072" s="160"/>
      <c r="K1072" s="160"/>
      <c r="L1072" s="160"/>
      <c r="M1072" s="160"/>
      <c r="N1072" s="160"/>
      <c r="O1072" s="160"/>
      <c r="P1072" s="160"/>
      <c r="Q1072" s="160"/>
      <c r="R1072" s="160"/>
      <c r="S1072" s="160"/>
      <c r="T1072" s="160"/>
      <c r="U1072" s="160"/>
      <c r="V1072" s="160"/>
      <c r="W1072" s="160"/>
      <c r="X1072" s="160"/>
      <c r="Y1072" s="151"/>
      <c r="Z1072" s="151"/>
      <c r="AA1072" s="151"/>
      <c r="AB1072" s="151"/>
      <c r="AC1072" s="151"/>
      <c r="AD1072" s="151"/>
      <c r="AE1072" s="151"/>
      <c r="AF1072" s="151"/>
      <c r="AG1072" s="151" t="s">
        <v>190</v>
      </c>
      <c r="AH1072" s="151"/>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51"/>
      <c r="BB1072" s="151"/>
      <c r="BC1072" s="151"/>
      <c r="BD1072" s="151"/>
      <c r="BE1072" s="151"/>
      <c r="BF1072" s="151"/>
      <c r="BG1072" s="151"/>
      <c r="BH1072" s="151"/>
    </row>
    <row r="1073" spans="1:60" outlineLevel="1" x14ac:dyDescent="0.25">
      <c r="A1073" s="158"/>
      <c r="B1073" s="159"/>
      <c r="C1073" s="271" t="s">
        <v>953</v>
      </c>
      <c r="D1073" s="272"/>
      <c r="E1073" s="272"/>
      <c r="F1073" s="272"/>
      <c r="G1073" s="272"/>
      <c r="H1073" s="160"/>
      <c r="I1073" s="160"/>
      <c r="J1073" s="160"/>
      <c r="K1073" s="160"/>
      <c r="L1073" s="160"/>
      <c r="M1073" s="160"/>
      <c r="N1073" s="160"/>
      <c r="O1073" s="160"/>
      <c r="P1073" s="160"/>
      <c r="Q1073" s="160"/>
      <c r="R1073" s="160"/>
      <c r="S1073" s="160"/>
      <c r="T1073" s="160"/>
      <c r="U1073" s="160"/>
      <c r="V1073" s="160"/>
      <c r="W1073" s="160"/>
      <c r="X1073" s="160"/>
      <c r="Y1073" s="151"/>
      <c r="Z1073" s="151"/>
      <c r="AA1073" s="151"/>
      <c r="AB1073" s="151"/>
      <c r="AC1073" s="151"/>
      <c r="AD1073" s="151"/>
      <c r="AE1073" s="151"/>
      <c r="AF1073" s="151"/>
      <c r="AG1073" s="151" t="s">
        <v>190</v>
      </c>
      <c r="AH1073" s="151"/>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row>
    <row r="1074" spans="1:60" outlineLevel="1" x14ac:dyDescent="0.25">
      <c r="A1074" s="158"/>
      <c r="B1074" s="159"/>
      <c r="C1074" s="271" t="s">
        <v>1838</v>
      </c>
      <c r="D1074" s="272"/>
      <c r="E1074" s="272"/>
      <c r="F1074" s="272"/>
      <c r="G1074" s="272"/>
      <c r="H1074" s="160"/>
      <c r="I1074" s="160"/>
      <c r="J1074" s="160"/>
      <c r="K1074" s="160"/>
      <c r="L1074" s="160"/>
      <c r="M1074" s="160"/>
      <c r="N1074" s="160"/>
      <c r="O1074" s="160"/>
      <c r="P1074" s="160"/>
      <c r="Q1074" s="160"/>
      <c r="R1074" s="160"/>
      <c r="S1074" s="160"/>
      <c r="T1074" s="160"/>
      <c r="U1074" s="160"/>
      <c r="V1074" s="160"/>
      <c r="W1074" s="160"/>
      <c r="X1074" s="160"/>
      <c r="Y1074" s="151"/>
      <c r="Z1074" s="151"/>
      <c r="AA1074" s="151"/>
      <c r="AB1074" s="151"/>
      <c r="AC1074" s="151"/>
      <c r="AD1074" s="151"/>
      <c r="AE1074" s="151"/>
      <c r="AF1074" s="151"/>
      <c r="AG1074" s="151" t="s">
        <v>190</v>
      </c>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row>
    <row r="1075" spans="1:60" outlineLevel="1" x14ac:dyDescent="0.25">
      <c r="A1075" s="158"/>
      <c r="B1075" s="159"/>
      <c r="C1075" s="271" t="s">
        <v>717</v>
      </c>
      <c r="D1075" s="272"/>
      <c r="E1075" s="272"/>
      <c r="F1075" s="272"/>
      <c r="G1075" s="272"/>
      <c r="H1075" s="160"/>
      <c r="I1075" s="160"/>
      <c r="J1075" s="160"/>
      <c r="K1075" s="160"/>
      <c r="L1075" s="160"/>
      <c r="M1075" s="160"/>
      <c r="N1075" s="160"/>
      <c r="O1075" s="160"/>
      <c r="P1075" s="160"/>
      <c r="Q1075" s="160"/>
      <c r="R1075" s="160"/>
      <c r="S1075" s="160"/>
      <c r="T1075" s="160"/>
      <c r="U1075" s="160"/>
      <c r="V1075" s="160"/>
      <c r="W1075" s="160"/>
      <c r="X1075" s="160"/>
      <c r="Y1075" s="151"/>
      <c r="Z1075" s="151"/>
      <c r="AA1075" s="151"/>
      <c r="AB1075" s="151"/>
      <c r="AC1075" s="151"/>
      <c r="AD1075" s="151"/>
      <c r="AE1075" s="151"/>
      <c r="AF1075" s="151"/>
      <c r="AG1075" s="151" t="s">
        <v>190</v>
      </c>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row>
    <row r="1076" spans="1:60" outlineLevel="1" x14ac:dyDescent="0.25">
      <c r="A1076" s="158"/>
      <c r="B1076" s="159"/>
      <c r="C1076" s="271" t="s">
        <v>766</v>
      </c>
      <c r="D1076" s="272"/>
      <c r="E1076" s="272"/>
      <c r="F1076" s="272"/>
      <c r="G1076" s="272"/>
      <c r="H1076" s="160"/>
      <c r="I1076" s="160"/>
      <c r="J1076" s="160"/>
      <c r="K1076" s="160"/>
      <c r="L1076" s="160"/>
      <c r="M1076" s="160"/>
      <c r="N1076" s="160"/>
      <c r="O1076" s="160"/>
      <c r="P1076" s="160"/>
      <c r="Q1076" s="160"/>
      <c r="R1076" s="160"/>
      <c r="S1076" s="160"/>
      <c r="T1076" s="160"/>
      <c r="U1076" s="160"/>
      <c r="V1076" s="160"/>
      <c r="W1076" s="160"/>
      <c r="X1076" s="160"/>
      <c r="Y1076" s="151"/>
      <c r="Z1076" s="151"/>
      <c r="AA1076" s="151"/>
      <c r="AB1076" s="151"/>
      <c r="AC1076" s="151"/>
      <c r="AD1076" s="151"/>
      <c r="AE1076" s="151"/>
      <c r="AF1076" s="151"/>
      <c r="AG1076" s="151" t="s">
        <v>190</v>
      </c>
      <c r="AH1076" s="151"/>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row>
    <row r="1077" spans="1:60" outlineLevel="1" x14ac:dyDescent="0.25">
      <c r="A1077" s="177">
        <v>96</v>
      </c>
      <c r="B1077" s="178" t="s">
        <v>1839</v>
      </c>
      <c r="C1077" s="187" t="s">
        <v>1840</v>
      </c>
      <c r="D1077" s="179" t="s">
        <v>255</v>
      </c>
      <c r="E1077" s="180">
        <v>1</v>
      </c>
      <c r="F1077" s="181">
        <v>960</v>
      </c>
      <c r="G1077" s="182">
        <f>ROUND(E1077*F1077,2)</f>
        <v>960</v>
      </c>
      <c r="H1077" s="181"/>
      <c r="I1077" s="182">
        <f>ROUND(E1077*H1077,2)</f>
        <v>0</v>
      </c>
      <c r="J1077" s="181"/>
      <c r="K1077" s="182">
        <f>ROUND(E1077*J1077,2)</f>
        <v>0</v>
      </c>
      <c r="L1077" s="182">
        <v>21</v>
      </c>
      <c r="M1077" s="182">
        <f>G1077*(1+L1077/100)</f>
        <v>1161.5999999999999</v>
      </c>
      <c r="N1077" s="182">
        <v>1E-3</v>
      </c>
      <c r="O1077" s="182">
        <f>ROUND(E1077*N1077,2)</f>
        <v>0</v>
      </c>
      <c r="P1077" s="182">
        <v>0</v>
      </c>
      <c r="Q1077" s="182">
        <f>ROUND(E1077*P1077,2)</f>
        <v>0</v>
      </c>
      <c r="R1077" s="182"/>
      <c r="S1077" s="182" t="s">
        <v>277</v>
      </c>
      <c r="T1077" s="183" t="s">
        <v>186</v>
      </c>
      <c r="U1077" s="160">
        <v>0</v>
      </c>
      <c r="V1077" s="160">
        <f>ROUND(E1077*U1077,2)</f>
        <v>0</v>
      </c>
      <c r="W1077" s="160"/>
      <c r="X1077" s="160" t="s">
        <v>310</v>
      </c>
      <c r="Y1077" s="151"/>
      <c r="Z1077" s="151"/>
      <c r="AA1077" s="151"/>
      <c r="AB1077" s="151"/>
      <c r="AC1077" s="151"/>
      <c r="AD1077" s="151"/>
      <c r="AE1077" s="151"/>
      <c r="AF1077" s="151"/>
      <c r="AG1077" s="151" t="s">
        <v>311</v>
      </c>
      <c r="AH1077" s="151"/>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row>
    <row r="1078" spans="1:60" outlineLevel="1" x14ac:dyDescent="0.25">
      <c r="A1078" s="158"/>
      <c r="B1078" s="159"/>
      <c r="C1078" s="260" t="s">
        <v>1727</v>
      </c>
      <c r="D1078" s="261"/>
      <c r="E1078" s="261"/>
      <c r="F1078" s="261"/>
      <c r="G1078" s="261"/>
      <c r="H1078" s="160"/>
      <c r="I1078" s="160"/>
      <c r="J1078" s="160"/>
      <c r="K1078" s="160"/>
      <c r="L1078" s="160"/>
      <c r="M1078" s="160"/>
      <c r="N1078" s="160"/>
      <c r="O1078" s="160"/>
      <c r="P1078" s="160"/>
      <c r="Q1078" s="160"/>
      <c r="R1078" s="160"/>
      <c r="S1078" s="160"/>
      <c r="T1078" s="160"/>
      <c r="U1078" s="160"/>
      <c r="V1078" s="160"/>
      <c r="W1078" s="160"/>
      <c r="X1078" s="160"/>
      <c r="Y1078" s="151"/>
      <c r="Z1078" s="151"/>
      <c r="AA1078" s="151"/>
      <c r="AB1078" s="151"/>
      <c r="AC1078" s="151"/>
      <c r="AD1078" s="151"/>
      <c r="AE1078" s="151"/>
      <c r="AF1078" s="151"/>
      <c r="AG1078" s="151" t="s">
        <v>190</v>
      </c>
      <c r="AH1078" s="151"/>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84" t="str">
        <f>C1078</f>
        <v>4.NP - 3. patro, popis prvku a návrh na jeho opravu nebo restaurování viz D1.1.9  Tabulky truhlářských prvků</v>
      </c>
      <c r="BB1078" s="151"/>
      <c r="BC1078" s="151"/>
      <c r="BD1078" s="151"/>
      <c r="BE1078" s="151"/>
      <c r="BF1078" s="151"/>
      <c r="BG1078" s="151"/>
      <c r="BH1078" s="151"/>
    </row>
    <row r="1079" spans="1:60" outlineLevel="1" x14ac:dyDescent="0.25">
      <c r="A1079" s="158"/>
      <c r="B1079" s="159"/>
      <c r="C1079" s="192" t="s">
        <v>204</v>
      </c>
      <c r="D1079" s="161"/>
      <c r="E1079" s="162"/>
      <c r="F1079" s="163"/>
      <c r="G1079" s="163"/>
      <c r="H1079" s="160"/>
      <c r="I1079" s="160"/>
      <c r="J1079" s="160"/>
      <c r="K1079" s="160"/>
      <c r="L1079" s="160"/>
      <c r="M1079" s="160"/>
      <c r="N1079" s="160"/>
      <c r="O1079" s="160"/>
      <c r="P1079" s="160"/>
      <c r="Q1079" s="160"/>
      <c r="R1079" s="160"/>
      <c r="S1079" s="160"/>
      <c r="T1079" s="160"/>
      <c r="U1079" s="160"/>
      <c r="V1079" s="160"/>
      <c r="W1079" s="160"/>
      <c r="X1079" s="160"/>
      <c r="Y1079" s="151"/>
      <c r="Z1079" s="151"/>
      <c r="AA1079" s="151"/>
      <c r="AB1079" s="151"/>
      <c r="AC1079" s="151"/>
      <c r="AD1079" s="151"/>
      <c r="AE1079" s="151"/>
      <c r="AF1079" s="151"/>
      <c r="AG1079" s="151" t="s">
        <v>190</v>
      </c>
      <c r="AH1079" s="151"/>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row>
    <row r="1080" spans="1:60" outlineLevel="1" x14ac:dyDescent="0.25">
      <c r="A1080" s="158"/>
      <c r="B1080" s="159"/>
      <c r="C1080" s="271" t="s">
        <v>1840</v>
      </c>
      <c r="D1080" s="272"/>
      <c r="E1080" s="272"/>
      <c r="F1080" s="272"/>
      <c r="G1080" s="272"/>
      <c r="H1080" s="160"/>
      <c r="I1080" s="160"/>
      <c r="J1080" s="160"/>
      <c r="K1080" s="160"/>
      <c r="L1080" s="160"/>
      <c r="M1080" s="160"/>
      <c r="N1080" s="160"/>
      <c r="O1080" s="160"/>
      <c r="P1080" s="160"/>
      <c r="Q1080" s="160"/>
      <c r="R1080" s="160"/>
      <c r="S1080" s="160"/>
      <c r="T1080" s="160"/>
      <c r="U1080" s="160"/>
      <c r="V1080" s="160"/>
      <c r="W1080" s="160"/>
      <c r="X1080" s="160"/>
      <c r="Y1080" s="151"/>
      <c r="Z1080" s="151"/>
      <c r="AA1080" s="151"/>
      <c r="AB1080" s="151"/>
      <c r="AC1080" s="151"/>
      <c r="AD1080" s="151"/>
      <c r="AE1080" s="151"/>
      <c r="AF1080" s="151"/>
      <c r="AG1080" s="151" t="s">
        <v>190</v>
      </c>
      <c r="AH1080" s="151"/>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51"/>
      <c r="BB1080" s="151"/>
      <c r="BC1080" s="151"/>
      <c r="BD1080" s="151"/>
      <c r="BE1080" s="151"/>
      <c r="BF1080" s="151"/>
      <c r="BG1080" s="151"/>
      <c r="BH1080" s="151"/>
    </row>
    <row r="1081" spans="1:60" outlineLevel="1" x14ac:dyDescent="0.25">
      <c r="A1081" s="158"/>
      <c r="B1081" s="159"/>
      <c r="C1081" s="271" t="s">
        <v>1841</v>
      </c>
      <c r="D1081" s="272"/>
      <c r="E1081" s="272"/>
      <c r="F1081" s="272"/>
      <c r="G1081" s="272"/>
      <c r="H1081" s="160"/>
      <c r="I1081" s="160"/>
      <c r="J1081" s="160"/>
      <c r="K1081" s="160"/>
      <c r="L1081" s="160"/>
      <c r="M1081" s="160"/>
      <c r="N1081" s="160"/>
      <c r="O1081" s="160"/>
      <c r="P1081" s="160"/>
      <c r="Q1081" s="160"/>
      <c r="R1081" s="160"/>
      <c r="S1081" s="160"/>
      <c r="T1081" s="160"/>
      <c r="U1081" s="160"/>
      <c r="V1081" s="160"/>
      <c r="W1081" s="160"/>
      <c r="X1081" s="160"/>
      <c r="Y1081" s="151"/>
      <c r="Z1081" s="151"/>
      <c r="AA1081" s="151"/>
      <c r="AB1081" s="151"/>
      <c r="AC1081" s="151"/>
      <c r="AD1081" s="151"/>
      <c r="AE1081" s="151"/>
      <c r="AF1081" s="151"/>
      <c r="AG1081" s="151" t="s">
        <v>190</v>
      </c>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151"/>
      <c r="BH1081" s="151"/>
    </row>
    <row r="1082" spans="1:60" outlineLevel="1" x14ac:dyDescent="0.25">
      <c r="A1082" s="158"/>
      <c r="B1082" s="159"/>
      <c r="C1082" s="271" t="s">
        <v>946</v>
      </c>
      <c r="D1082" s="272"/>
      <c r="E1082" s="272"/>
      <c r="F1082" s="272"/>
      <c r="G1082" s="272"/>
      <c r="H1082" s="160"/>
      <c r="I1082" s="160"/>
      <c r="J1082" s="160"/>
      <c r="K1082" s="160"/>
      <c r="L1082" s="160"/>
      <c r="M1082" s="160"/>
      <c r="N1082" s="160"/>
      <c r="O1082" s="160"/>
      <c r="P1082" s="160"/>
      <c r="Q1082" s="160"/>
      <c r="R1082" s="160"/>
      <c r="S1082" s="160"/>
      <c r="T1082" s="160"/>
      <c r="U1082" s="160"/>
      <c r="V1082" s="160"/>
      <c r="W1082" s="160"/>
      <c r="X1082" s="160"/>
      <c r="Y1082" s="151"/>
      <c r="Z1082" s="151"/>
      <c r="AA1082" s="151"/>
      <c r="AB1082" s="151"/>
      <c r="AC1082" s="151"/>
      <c r="AD1082" s="151"/>
      <c r="AE1082" s="151"/>
      <c r="AF1082" s="151"/>
      <c r="AG1082" s="151" t="s">
        <v>190</v>
      </c>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row>
    <row r="1083" spans="1:60" outlineLevel="1" x14ac:dyDescent="0.25">
      <c r="A1083" s="158"/>
      <c r="B1083" s="159"/>
      <c r="C1083" s="271" t="s">
        <v>911</v>
      </c>
      <c r="D1083" s="272"/>
      <c r="E1083" s="272"/>
      <c r="F1083" s="272"/>
      <c r="G1083" s="272"/>
      <c r="H1083" s="160"/>
      <c r="I1083" s="160"/>
      <c r="J1083" s="160"/>
      <c r="K1083" s="160"/>
      <c r="L1083" s="160"/>
      <c r="M1083" s="160"/>
      <c r="N1083" s="160"/>
      <c r="O1083" s="160"/>
      <c r="P1083" s="160"/>
      <c r="Q1083" s="160"/>
      <c r="R1083" s="160"/>
      <c r="S1083" s="160"/>
      <c r="T1083" s="160"/>
      <c r="U1083" s="160"/>
      <c r="V1083" s="160"/>
      <c r="W1083" s="160"/>
      <c r="X1083" s="160"/>
      <c r="Y1083" s="151"/>
      <c r="Z1083" s="151"/>
      <c r="AA1083" s="151"/>
      <c r="AB1083" s="151"/>
      <c r="AC1083" s="151"/>
      <c r="AD1083" s="151"/>
      <c r="AE1083" s="151"/>
      <c r="AF1083" s="151"/>
      <c r="AG1083" s="151" t="s">
        <v>190</v>
      </c>
      <c r="AH1083" s="151"/>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row>
    <row r="1084" spans="1:60" outlineLevel="1" x14ac:dyDescent="0.25">
      <c r="A1084" s="158"/>
      <c r="B1084" s="159"/>
      <c r="C1084" s="192" t="s">
        <v>204</v>
      </c>
      <c r="D1084" s="161"/>
      <c r="E1084" s="162"/>
      <c r="F1084" s="163"/>
      <c r="G1084" s="163"/>
      <c r="H1084" s="160"/>
      <c r="I1084" s="160"/>
      <c r="J1084" s="160"/>
      <c r="K1084" s="160"/>
      <c r="L1084" s="160"/>
      <c r="M1084" s="160"/>
      <c r="N1084" s="160"/>
      <c r="O1084" s="160"/>
      <c r="P1084" s="160"/>
      <c r="Q1084" s="160"/>
      <c r="R1084" s="160"/>
      <c r="S1084" s="160"/>
      <c r="T1084" s="160"/>
      <c r="U1084" s="160"/>
      <c r="V1084" s="160"/>
      <c r="W1084" s="160"/>
      <c r="X1084" s="160"/>
      <c r="Y1084" s="151"/>
      <c r="Z1084" s="151"/>
      <c r="AA1084" s="151"/>
      <c r="AB1084" s="151"/>
      <c r="AC1084" s="151"/>
      <c r="AD1084" s="151"/>
      <c r="AE1084" s="151"/>
      <c r="AF1084" s="151"/>
      <c r="AG1084" s="151" t="s">
        <v>190</v>
      </c>
      <c r="AH1084" s="151"/>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row>
    <row r="1085" spans="1:60" outlineLevel="1" x14ac:dyDescent="0.25">
      <c r="A1085" s="158"/>
      <c r="B1085" s="159"/>
      <c r="C1085" s="271" t="s">
        <v>802</v>
      </c>
      <c r="D1085" s="272"/>
      <c r="E1085" s="272"/>
      <c r="F1085" s="272"/>
      <c r="G1085" s="272"/>
      <c r="H1085" s="160"/>
      <c r="I1085" s="160"/>
      <c r="J1085" s="160"/>
      <c r="K1085" s="160"/>
      <c r="L1085" s="160"/>
      <c r="M1085" s="160"/>
      <c r="N1085" s="160"/>
      <c r="O1085" s="160"/>
      <c r="P1085" s="160"/>
      <c r="Q1085" s="160"/>
      <c r="R1085" s="160"/>
      <c r="S1085" s="160"/>
      <c r="T1085" s="160"/>
      <c r="U1085" s="160"/>
      <c r="V1085" s="160"/>
      <c r="W1085" s="160"/>
      <c r="X1085" s="160"/>
      <c r="Y1085" s="151"/>
      <c r="Z1085" s="151"/>
      <c r="AA1085" s="151"/>
      <c r="AB1085" s="151"/>
      <c r="AC1085" s="151"/>
      <c r="AD1085" s="151"/>
      <c r="AE1085" s="151"/>
      <c r="AF1085" s="151"/>
      <c r="AG1085" s="151" t="s">
        <v>190</v>
      </c>
      <c r="AH1085" s="151"/>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row>
    <row r="1086" spans="1:60" outlineLevel="1" x14ac:dyDescent="0.25">
      <c r="A1086" s="158"/>
      <c r="B1086" s="159"/>
      <c r="C1086" s="271" t="s">
        <v>1842</v>
      </c>
      <c r="D1086" s="272"/>
      <c r="E1086" s="272"/>
      <c r="F1086" s="272"/>
      <c r="G1086" s="272"/>
      <c r="H1086" s="160"/>
      <c r="I1086" s="160"/>
      <c r="J1086" s="160"/>
      <c r="K1086" s="160"/>
      <c r="L1086" s="160"/>
      <c r="M1086" s="160"/>
      <c r="N1086" s="160"/>
      <c r="O1086" s="160"/>
      <c r="P1086" s="160"/>
      <c r="Q1086" s="160"/>
      <c r="R1086" s="160"/>
      <c r="S1086" s="160"/>
      <c r="T1086" s="160"/>
      <c r="U1086" s="160"/>
      <c r="V1086" s="160"/>
      <c r="W1086" s="160"/>
      <c r="X1086" s="160"/>
      <c r="Y1086" s="151"/>
      <c r="Z1086" s="151"/>
      <c r="AA1086" s="151"/>
      <c r="AB1086" s="151"/>
      <c r="AC1086" s="151"/>
      <c r="AD1086" s="151"/>
      <c r="AE1086" s="151"/>
      <c r="AF1086" s="151"/>
      <c r="AG1086" s="151" t="s">
        <v>190</v>
      </c>
      <c r="AH1086" s="151"/>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84" t="str">
        <f>C1086</f>
        <v>Zazděná, vodorovně ložená fošna ve stěně (z původní výstavby hradu kolem r. 1360), částečně překryta omítkou. Dřevo bez povrchové úpravy.</v>
      </c>
      <c r="BB1086" s="151"/>
      <c r="BC1086" s="151"/>
      <c r="BD1086" s="151"/>
      <c r="BE1086" s="151"/>
      <c r="BF1086" s="151"/>
      <c r="BG1086" s="151"/>
      <c r="BH1086" s="151"/>
    </row>
    <row r="1087" spans="1:60" outlineLevel="1" x14ac:dyDescent="0.25">
      <c r="A1087" s="158"/>
      <c r="B1087" s="159"/>
      <c r="C1087" s="192" t="s">
        <v>204</v>
      </c>
      <c r="D1087" s="161"/>
      <c r="E1087" s="162"/>
      <c r="F1087" s="163"/>
      <c r="G1087" s="163"/>
      <c r="H1087" s="160"/>
      <c r="I1087" s="160"/>
      <c r="J1087" s="160"/>
      <c r="K1087" s="160"/>
      <c r="L1087" s="160"/>
      <c r="M1087" s="160"/>
      <c r="N1087" s="160"/>
      <c r="O1087" s="160"/>
      <c r="P1087" s="160"/>
      <c r="Q1087" s="160"/>
      <c r="R1087" s="160"/>
      <c r="S1087" s="160"/>
      <c r="T1087" s="160"/>
      <c r="U1087" s="160"/>
      <c r="V1087" s="160"/>
      <c r="W1087" s="160"/>
      <c r="X1087" s="160"/>
      <c r="Y1087" s="151"/>
      <c r="Z1087" s="151"/>
      <c r="AA1087" s="151"/>
      <c r="AB1087" s="151"/>
      <c r="AC1087" s="151"/>
      <c r="AD1087" s="151"/>
      <c r="AE1087" s="151"/>
      <c r="AF1087" s="151"/>
      <c r="AG1087" s="151" t="s">
        <v>190</v>
      </c>
      <c r="AH1087" s="151"/>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row>
    <row r="1088" spans="1:60" outlineLevel="1" x14ac:dyDescent="0.25">
      <c r="A1088" s="158"/>
      <c r="B1088" s="159"/>
      <c r="C1088" s="271" t="s">
        <v>913</v>
      </c>
      <c r="D1088" s="272"/>
      <c r="E1088" s="272"/>
      <c r="F1088" s="272"/>
      <c r="G1088" s="272"/>
      <c r="H1088" s="160"/>
      <c r="I1088" s="160"/>
      <c r="J1088" s="160"/>
      <c r="K1088" s="160"/>
      <c r="L1088" s="160"/>
      <c r="M1088" s="160"/>
      <c r="N1088" s="160"/>
      <c r="O1088" s="160"/>
      <c r="P1088" s="160"/>
      <c r="Q1088" s="160"/>
      <c r="R1088" s="160"/>
      <c r="S1088" s="160"/>
      <c r="T1088" s="160"/>
      <c r="U1088" s="160"/>
      <c r="V1088" s="160"/>
      <c r="W1088" s="160"/>
      <c r="X1088" s="160"/>
      <c r="Y1088" s="151"/>
      <c r="Z1088" s="151"/>
      <c r="AA1088" s="151"/>
      <c r="AB1088" s="151"/>
      <c r="AC1088" s="151"/>
      <c r="AD1088" s="151"/>
      <c r="AE1088" s="151"/>
      <c r="AF1088" s="151"/>
      <c r="AG1088" s="151" t="s">
        <v>190</v>
      </c>
      <c r="AH1088" s="151"/>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row>
    <row r="1089" spans="1:60" outlineLevel="1" x14ac:dyDescent="0.25">
      <c r="A1089" s="158"/>
      <c r="B1089" s="159"/>
      <c r="C1089" s="271" t="s">
        <v>1843</v>
      </c>
      <c r="D1089" s="272"/>
      <c r="E1089" s="272"/>
      <c r="F1089" s="272"/>
      <c r="G1089" s="272"/>
      <c r="H1089" s="160"/>
      <c r="I1089" s="160"/>
      <c r="J1089" s="160"/>
      <c r="K1089" s="160"/>
      <c r="L1089" s="160"/>
      <c r="M1089" s="160"/>
      <c r="N1089" s="160"/>
      <c r="O1089" s="160"/>
      <c r="P1089" s="160"/>
      <c r="Q1089" s="160"/>
      <c r="R1089" s="160"/>
      <c r="S1089" s="160"/>
      <c r="T1089" s="160"/>
      <c r="U1089" s="160"/>
      <c r="V1089" s="160"/>
      <c r="W1089" s="160"/>
      <c r="X1089" s="160"/>
      <c r="Y1089" s="151"/>
      <c r="Z1089" s="151"/>
      <c r="AA1089" s="151"/>
      <c r="AB1089" s="151"/>
      <c r="AC1089" s="151"/>
      <c r="AD1089" s="151"/>
      <c r="AE1089" s="151"/>
      <c r="AF1089" s="151"/>
      <c r="AG1089" s="151" t="s">
        <v>190</v>
      </c>
      <c r="AH1089" s="151"/>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row>
    <row r="1090" spans="1:60" outlineLevel="1" x14ac:dyDescent="0.25">
      <c r="A1090" s="158"/>
      <c r="B1090" s="159"/>
      <c r="C1090" s="192" t="s">
        <v>204</v>
      </c>
      <c r="D1090" s="161"/>
      <c r="E1090" s="162"/>
      <c r="F1090" s="163"/>
      <c r="G1090" s="163"/>
      <c r="H1090" s="160"/>
      <c r="I1090" s="160"/>
      <c r="J1090" s="160"/>
      <c r="K1090" s="160"/>
      <c r="L1090" s="160"/>
      <c r="M1090" s="160"/>
      <c r="N1090" s="160"/>
      <c r="O1090" s="160"/>
      <c r="P1090" s="160"/>
      <c r="Q1090" s="160"/>
      <c r="R1090" s="160"/>
      <c r="S1090" s="160"/>
      <c r="T1090" s="160"/>
      <c r="U1090" s="160"/>
      <c r="V1090" s="160"/>
      <c r="W1090" s="160"/>
      <c r="X1090" s="160"/>
      <c r="Y1090" s="151"/>
      <c r="Z1090" s="151"/>
      <c r="AA1090" s="151"/>
      <c r="AB1090" s="151"/>
      <c r="AC1090" s="151"/>
      <c r="AD1090" s="151"/>
      <c r="AE1090" s="151"/>
      <c r="AF1090" s="151"/>
      <c r="AG1090" s="151" t="s">
        <v>190</v>
      </c>
      <c r="AH1090" s="151"/>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row>
    <row r="1091" spans="1:60" outlineLevel="1" x14ac:dyDescent="0.25">
      <c r="A1091" s="158"/>
      <c r="B1091" s="159"/>
      <c r="C1091" s="271" t="s">
        <v>317</v>
      </c>
      <c r="D1091" s="272"/>
      <c r="E1091" s="272"/>
      <c r="F1091" s="272"/>
      <c r="G1091" s="272"/>
      <c r="H1091" s="160"/>
      <c r="I1091" s="160"/>
      <c r="J1091" s="160"/>
      <c r="K1091" s="160"/>
      <c r="L1091" s="160"/>
      <c r="M1091" s="160"/>
      <c r="N1091" s="160"/>
      <c r="O1091" s="160"/>
      <c r="P1091" s="160"/>
      <c r="Q1091" s="160"/>
      <c r="R1091" s="160"/>
      <c r="S1091" s="160"/>
      <c r="T1091" s="160"/>
      <c r="U1091" s="160"/>
      <c r="V1091" s="160"/>
      <c r="W1091" s="160"/>
      <c r="X1091" s="160"/>
      <c r="Y1091" s="151"/>
      <c r="Z1091" s="151"/>
      <c r="AA1091" s="151"/>
      <c r="AB1091" s="151"/>
      <c r="AC1091" s="151"/>
      <c r="AD1091" s="151"/>
      <c r="AE1091" s="151"/>
      <c r="AF1091" s="151"/>
      <c r="AG1091" s="151" t="s">
        <v>190</v>
      </c>
      <c r="AH1091" s="151"/>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row>
    <row r="1092" spans="1:60" outlineLevel="1" x14ac:dyDescent="0.25">
      <c r="A1092" s="158"/>
      <c r="B1092" s="159"/>
      <c r="C1092" s="271" t="s">
        <v>1844</v>
      </c>
      <c r="D1092" s="272"/>
      <c r="E1092" s="272"/>
      <c r="F1092" s="272"/>
      <c r="G1092" s="272"/>
      <c r="H1092" s="160"/>
      <c r="I1092" s="160"/>
      <c r="J1092" s="160"/>
      <c r="K1092" s="160"/>
      <c r="L1092" s="160"/>
      <c r="M1092" s="160"/>
      <c r="N1092" s="160"/>
      <c r="O1092" s="160"/>
      <c r="P1092" s="160"/>
      <c r="Q1092" s="160"/>
      <c r="R1092" s="160"/>
      <c r="S1092" s="160"/>
      <c r="T1092" s="160"/>
      <c r="U1092" s="160"/>
      <c r="V1092" s="160"/>
      <c r="W1092" s="160"/>
      <c r="X1092" s="160"/>
      <c r="Y1092" s="151"/>
      <c r="Z1092" s="151"/>
      <c r="AA1092" s="151"/>
      <c r="AB1092" s="151"/>
      <c r="AC1092" s="151"/>
      <c r="AD1092" s="151"/>
      <c r="AE1092" s="151"/>
      <c r="AF1092" s="151"/>
      <c r="AG1092" s="151" t="s">
        <v>190</v>
      </c>
      <c r="AH1092" s="151"/>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row>
    <row r="1093" spans="1:60" ht="21" outlineLevel="1" x14ac:dyDescent="0.25">
      <c r="A1093" s="158"/>
      <c r="B1093" s="159"/>
      <c r="C1093" s="271" t="s">
        <v>942</v>
      </c>
      <c r="D1093" s="272"/>
      <c r="E1093" s="272"/>
      <c r="F1093" s="272"/>
      <c r="G1093" s="272"/>
      <c r="H1093" s="160"/>
      <c r="I1093" s="160"/>
      <c r="J1093" s="160"/>
      <c r="K1093" s="160"/>
      <c r="L1093" s="160"/>
      <c r="M1093" s="160"/>
      <c r="N1093" s="160"/>
      <c r="O1093" s="160"/>
      <c r="P1093" s="160"/>
      <c r="Q1093" s="160"/>
      <c r="R1093" s="160"/>
      <c r="S1093" s="160"/>
      <c r="T1093" s="160"/>
      <c r="U1093" s="160"/>
      <c r="V1093" s="160"/>
      <c r="W1093" s="160"/>
      <c r="X1093" s="160"/>
      <c r="Y1093" s="151"/>
      <c r="Z1093" s="151"/>
      <c r="AA1093" s="151"/>
      <c r="AB1093" s="151"/>
      <c r="AC1093" s="151"/>
      <c r="AD1093" s="151"/>
      <c r="AE1093" s="151"/>
      <c r="AF1093" s="151"/>
      <c r="AG1093" s="151" t="s">
        <v>190</v>
      </c>
      <c r="AH1093" s="151"/>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84" t="str">
        <f>C1093</f>
        <v>V místech poškození sanace bezbarvým ochranným fungicidním prostředkem proti dřevokazným škůdcům a plísním, jinak ponechat bez povrchové úpravy</v>
      </c>
      <c r="BB1093" s="151"/>
      <c r="BC1093" s="151"/>
      <c r="BD1093" s="151"/>
      <c r="BE1093" s="151"/>
      <c r="BF1093" s="151"/>
      <c r="BG1093" s="151"/>
      <c r="BH1093" s="151"/>
    </row>
    <row r="1094" spans="1:60" outlineLevel="1" x14ac:dyDescent="0.25">
      <c r="A1094" s="177">
        <v>97</v>
      </c>
      <c r="B1094" s="178" t="s">
        <v>1845</v>
      </c>
      <c r="C1094" s="187" t="s">
        <v>1846</v>
      </c>
      <c r="D1094" s="179" t="s">
        <v>255</v>
      </c>
      <c r="E1094" s="180">
        <v>1</v>
      </c>
      <c r="F1094" s="181">
        <v>9530</v>
      </c>
      <c r="G1094" s="182">
        <f>ROUND(E1094*F1094,2)</f>
        <v>9530</v>
      </c>
      <c r="H1094" s="181"/>
      <c r="I1094" s="182">
        <f>ROUND(E1094*H1094,2)</f>
        <v>0</v>
      </c>
      <c r="J1094" s="181"/>
      <c r="K1094" s="182">
        <f>ROUND(E1094*J1094,2)</f>
        <v>0</v>
      </c>
      <c r="L1094" s="182">
        <v>21</v>
      </c>
      <c r="M1094" s="182">
        <f>G1094*(1+L1094/100)</f>
        <v>11531.3</v>
      </c>
      <c r="N1094" s="182">
        <v>1E-3</v>
      </c>
      <c r="O1094" s="182">
        <f>ROUND(E1094*N1094,2)</f>
        <v>0</v>
      </c>
      <c r="P1094" s="182">
        <v>0</v>
      </c>
      <c r="Q1094" s="182">
        <f>ROUND(E1094*P1094,2)</f>
        <v>0</v>
      </c>
      <c r="R1094" s="182"/>
      <c r="S1094" s="182" t="s">
        <v>277</v>
      </c>
      <c r="T1094" s="183" t="s">
        <v>186</v>
      </c>
      <c r="U1094" s="160">
        <v>0</v>
      </c>
      <c r="V1094" s="160">
        <f>ROUND(E1094*U1094,2)</f>
        <v>0</v>
      </c>
      <c r="W1094" s="160"/>
      <c r="X1094" s="160" t="s">
        <v>310</v>
      </c>
      <c r="Y1094" s="151"/>
      <c r="Z1094" s="151"/>
      <c r="AA1094" s="151"/>
      <c r="AB1094" s="151"/>
      <c r="AC1094" s="151"/>
      <c r="AD1094" s="151"/>
      <c r="AE1094" s="151"/>
      <c r="AF1094" s="151"/>
      <c r="AG1094" s="151" t="s">
        <v>311</v>
      </c>
      <c r="AH1094" s="151"/>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row>
    <row r="1095" spans="1:60" outlineLevel="1" x14ac:dyDescent="0.25">
      <c r="A1095" s="158"/>
      <c r="B1095" s="159"/>
      <c r="C1095" s="260" t="s">
        <v>1727</v>
      </c>
      <c r="D1095" s="261"/>
      <c r="E1095" s="261"/>
      <c r="F1095" s="261"/>
      <c r="G1095" s="261"/>
      <c r="H1095" s="160"/>
      <c r="I1095" s="160"/>
      <c r="J1095" s="160"/>
      <c r="K1095" s="160"/>
      <c r="L1095" s="160"/>
      <c r="M1095" s="160"/>
      <c r="N1095" s="160"/>
      <c r="O1095" s="160"/>
      <c r="P1095" s="160"/>
      <c r="Q1095" s="160"/>
      <c r="R1095" s="160"/>
      <c r="S1095" s="160"/>
      <c r="T1095" s="160"/>
      <c r="U1095" s="160"/>
      <c r="V1095" s="160"/>
      <c r="W1095" s="160"/>
      <c r="X1095" s="160"/>
      <c r="Y1095" s="151"/>
      <c r="Z1095" s="151"/>
      <c r="AA1095" s="151"/>
      <c r="AB1095" s="151"/>
      <c r="AC1095" s="151"/>
      <c r="AD1095" s="151"/>
      <c r="AE1095" s="151"/>
      <c r="AF1095" s="151"/>
      <c r="AG1095" s="151" t="s">
        <v>190</v>
      </c>
      <c r="AH1095" s="151"/>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84" t="str">
        <f>C1095</f>
        <v>4.NP - 3. patro, popis prvku a návrh na jeho opravu nebo restaurování viz D1.1.9  Tabulky truhlářských prvků</v>
      </c>
      <c r="BB1095" s="151"/>
      <c r="BC1095" s="151"/>
      <c r="BD1095" s="151"/>
      <c r="BE1095" s="151"/>
      <c r="BF1095" s="151"/>
      <c r="BG1095" s="151"/>
      <c r="BH1095" s="151"/>
    </row>
    <row r="1096" spans="1:60" outlineLevel="1" x14ac:dyDescent="0.25">
      <c r="A1096" s="158"/>
      <c r="B1096" s="159"/>
      <c r="C1096" s="192" t="s">
        <v>204</v>
      </c>
      <c r="D1096" s="161"/>
      <c r="E1096" s="162"/>
      <c r="F1096" s="163"/>
      <c r="G1096" s="163"/>
      <c r="H1096" s="160"/>
      <c r="I1096" s="160"/>
      <c r="J1096" s="160"/>
      <c r="K1096" s="160"/>
      <c r="L1096" s="160"/>
      <c r="M1096" s="160"/>
      <c r="N1096" s="160"/>
      <c r="O1096" s="160"/>
      <c r="P1096" s="160"/>
      <c r="Q1096" s="160"/>
      <c r="R1096" s="160"/>
      <c r="S1096" s="160"/>
      <c r="T1096" s="160"/>
      <c r="U1096" s="160"/>
      <c r="V1096" s="160"/>
      <c r="W1096" s="160"/>
      <c r="X1096" s="160"/>
      <c r="Y1096" s="151"/>
      <c r="Z1096" s="151"/>
      <c r="AA1096" s="151"/>
      <c r="AB1096" s="151"/>
      <c r="AC1096" s="151"/>
      <c r="AD1096" s="151"/>
      <c r="AE1096" s="151"/>
      <c r="AF1096" s="151"/>
      <c r="AG1096" s="151" t="s">
        <v>190</v>
      </c>
      <c r="AH1096" s="151"/>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row>
    <row r="1097" spans="1:60" outlineLevel="1" x14ac:dyDescent="0.25">
      <c r="A1097" s="158"/>
      <c r="B1097" s="159"/>
      <c r="C1097" s="271" t="s">
        <v>1846</v>
      </c>
      <c r="D1097" s="272"/>
      <c r="E1097" s="272"/>
      <c r="F1097" s="272"/>
      <c r="G1097" s="272"/>
      <c r="H1097" s="160"/>
      <c r="I1097" s="160"/>
      <c r="J1097" s="160"/>
      <c r="K1097" s="160"/>
      <c r="L1097" s="160"/>
      <c r="M1097" s="160"/>
      <c r="N1097" s="160"/>
      <c r="O1097" s="160"/>
      <c r="P1097" s="160"/>
      <c r="Q1097" s="160"/>
      <c r="R1097" s="160"/>
      <c r="S1097" s="160"/>
      <c r="T1097" s="160"/>
      <c r="U1097" s="160"/>
      <c r="V1097" s="160"/>
      <c r="W1097" s="160"/>
      <c r="X1097" s="160"/>
      <c r="Y1097" s="151"/>
      <c r="Z1097" s="151"/>
      <c r="AA1097" s="151"/>
      <c r="AB1097" s="151"/>
      <c r="AC1097" s="151"/>
      <c r="AD1097" s="151"/>
      <c r="AE1097" s="151"/>
      <c r="AF1097" s="151"/>
      <c r="AG1097" s="151" t="s">
        <v>190</v>
      </c>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row>
    <row r="1098" spans="1:60" outlineLevel="1" x14ac:dyDescent="0.25">
      <c r="A1098" s="158"/>
      <c r="B1098" s="159"/>
      <c r="C1098" s="271" t="s">
        <v>1847</v>
      </c>
      <c r="D1098" s="272"/>
      <c r="E1098" s="272"/>
      <c r="F1098" s="272"/>
      <c r="G1098" s="272"/>
      <c r="H1098" s="160"/>
      <c r="I1098" s="160"/>
      <c r="J1098" s="160"/>
      <c r="K1098" s="160"/>
      <c r="L1098" s="160"/>
      <c r="M1098" s="160"/>
      <c r="N1098" s="160"/>
      <c r="O1098" s="160"/>
      <c r="P1098" s="160"/>
      <c r="Q1098" s="160"/>
      <c r="R1098" s="160"/>
      <c r="S1098" s="160"/>
      <c r="T1098" s="160"/>
      <c r="U1098" s="160"/>
      <c r="V1098" s="160"/>
      <c r="W1098" s="160"/>
      <c r="X1098" s="160"/>
      <c r="Y1098" s="151"/>
      <c r="Z1098" s="151"/>
      <c r="AA1098" s="151"/>
      <c r="AB1098" s="151"/>
      <c r="AC1098" s="151"/>
      <c r="AD1098" s="151"/>
      <c r="AE1098" s="151"/>
      <c r="AF1098" s="151"/>
      <c r="AG1098" s="151" t="s">
        <v>190</v>
      </c>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row>
    <row r="1099" spans="1:60" outlineLevel="1" x14ac:dyDescent="0.25">
      <c r="A1099" s="158"/>
      <c r="B1099" s="159"/>
      <c r="C1099" s="271" t="s">
        <v>1848</v>
      </c>
      <c r="D1099" s="272"/>
      <c r="E1099" s="272"/>
      <c r="F1099" s="272"/>
      <c r="G1099" s="272"/>
      <c r="H1099" s="160"/>
      <c r="I1099" s="160"/>
      <c r="J1099" s="160"/>
      <c r="K1099" s="160"/>
      <c r="L1099" s="160"/>
      <c r="M1099" s="160"/>
      <c r="N1099" s="160"/>
      <c r="O1099" s="160"/>
      <c r="P1099" s="160"/>
      <c r="Q1099" s="160"/>
      <c r="R1099" s="160"/>
      <c r="S1099" s="160"/>
      <c r="T1099" s="160"/>
      <c r="U1099" s="160"/>
      <c r="V1099" s="160"/>
      <c r="W1099" s="160"/>
      <c r="X1099" s="160"/>
      <c r="Y1099" s="151"/>
      <c r="Z1099" s="151"/>
      <c r="AA1099" s="151"/>
      <c r="AB1099" s="151"/>
      <c r="AC1099" s="151"/>
      <c r="AD1099" s="151"/>
      <c r="AE1099" s="151"/>
      <c r="AF1099" s="151"/>
      <c r="AG1099" s="151" t="s">
        <v>190</v>
      </c>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row>
    <row r="1100" spans="1:60" outlineLevel="1" x14ac:dyDescent="0.25">
      <c r="A1100" s="158"/>
      <c r="B1100" s="159"/>
      <c r="C1100" s="271" t="s">
        <v>946</v>
      </c>
      <c r="D1100" s="272"/>
      <c r="E1100" s="272"/>
      <c r="F1100" s="272"/>
      <c r="G1100" s="272"/>
      <c r="H1100" s="160"/>
      <c r="I1100" s="160"/>
      <c r="J1100" s="160"/>
      <c r="K1100" s="160"/>
      <c r="L1100" s="160"/>
      <c r="M1100" s="160"/>
      <c r="N1100" s="160"/>
      <c r="O1100" s="160"/>
      <c r="P1100" s="160"/>
      <c r="Q1100" s="160"/>
      <c r="R1100" s="160"/>
      <c r="S1100" s="160"/>
      <c r="T1100" s="160"/>
      <c r="U1100" s="160"/>
      <c r="V1100" s="160"/>
      <c r="W1100" s="160"/>
      <c r="X1100" s="160"/>
      <c r="Y1100" s="151"/>
      <c r="Z1100" s="151"/>
      <c r="AA1100" s="151"/>
      <c r="AB1100" s="151"/>
      <c r="AC1100" s="151"/>
      <c r="AD1100" s="151"/>
      <c r="AE1100" s="151"/>
      <c r="AF1100" s="151"/>
      <c r="AG1100" s="151" t="s">
        <v>190</v>
      </c>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row>
    <row r="1101" spans="1:60" outlineLevel="1" x14ac:dyDescent="0.25">
      <c r="A1101" s="158"/>
      <c r="B1101" s="159"/>
      <c r="C1101" s="271" t="s">
        <v>911</v>
      </c>
      <c r="D1101" s="272"/>
      <c r="E1101" s="272"/>
      <c r="F1101" s="272"/>
      <c r="G1101" s="272"/>
      <c r="H1101" s="160"/>
      <c r="I1101" s="160"/>
      <c r="J1101" s="160"/>
      <c r="K1101" s="160"/>
      <c r="L1101" s="160"/>
      <c r="M1101" s="160"/>
      <c r="N1101" s="160"/>
      <c r="O1101" s="160"/>
      <c r="P1101" s="160"/>
      <c r="Q1101" s="160"/>
      <c r="R1101" s="160"/>
      <c r="S1101" s="160"/>
      <c r="T1101" s="160"/>
      <c r="U1101" s="160"/>
      <c r="V1101" s="160"/>
      <c r="W1101" s="160"/>
      <c r="X1101" s="160"/>
      <c r="Y1101" s="151"/>
      <c r="Z1101" s="151"/>
      <c r="AA1101" s="151"/>
      <c r="AB1101" s="151"/>
      <c r="AC1101" s="151"/>
      <c r="AD1101" s="151"/>
      <c r="AE1101" s="151"/>
      <c r="AF1101" s="151"/>
      <c r="AG1101" s="151" t="s">
        <v>190</v>
      </c>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row>
    <row r="1102" spans="1:60" outlineLevel="1" x14ac:dyDescent="0.25">
      <c r="A1102" s="158"/>
      <c r="B1102" s="159"/>
      <c r="C1102" s="192" t="s">
        <v>204</v>
      </c>
      <c r="D1102" s="161"/>
      <c r="E1102" s="162"/>
      <c r="F1102" s="163"/>
      <c r="G1102" s="163"/>
      <c r="H1102" s="160"/>
      <c r="I1102" s="160"/>
      <c r="J1102" s="160"/>
      <c r="K1102" s="160"/>
      <c r="L1102" s="160"/>
      <c r="M1102" s="160"/>
      <c r="N1102" s="160"/>
      <c r="O1102" s="160"/>
      <c r="P1102" s="160"/>
      <c r="Q1102" s="160"/>
      <c r="R1102" s="160"/>
      <c r="S1102" s="160"/>
      <c r="T1102" s="160"/>
      <c r="U1102" s="160"/>
      <c r="V1102" s="160"/>
      <c r="W1102" s="160"/>
      <c r="X1102" s="160"/>
      <c r="Y1102" s="151"/>
      <c r="Z1102" s="151"/>
      <c r="AA1102" s="151"/>
      <c r="AB1102" s="151"/>
      <c r="AC1102" s="151"/>
      <c r="AD1102" s="151"/>
      <c r="AE1102" s="151"/>
      <c r="AF1102" s="151"/>
      <c r="AG1102" s="151" t="s">
        <v>190</v>
      </c>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row>
    <row r="1103" spans="1:60" outlineLevel="1" x14ac:dyDescent="0.25">
      <c r="A1103" s="158"/>
      <c r="B1103" s="159"/>
      <c r="C1103" s="271" t="s">
        <v>802</v>
      </c>
      <c r="D1103" s="272"/>
      <c r="E1103" s="272"/>
      <c r="F1103" s="272"/>
      <c r="G1103" s="272"/>
      <c r="H1103" s="160"/>
      <c r="I1103" s="160"/>
      <c r="J1103" s="160"/>
      <c r="K1103" s="160"/>
      <c r="L1103" s="160"/>
      <c r="M1103" s="160"/>
      <c r="N1103" s="160"/>
      <c r="O1103" s="160"/>
      <c r="P1103" s="160"/>
      <c r="Q1103" s="160"/>
      <c r="R1103" s="160"/>
      <c r="S1103" s="160"/>
      <c r="T1103" s="160"/>
      <c r="U1103" s="160"/>
      <c r="V1103" s="160"/>
      <c r="W1103" s="160"/>
      <c r="X1103" s="160"/>
      <c r="Y1103" s="151"/>
      <c r="Z1103" s="151"/>
      <c r="AA1103" s="151"/>
      <c r="AB1103" s="151"/>
      <c r="AC1103" s="151"/>
      <c r="AD1103" s="151"/>
      <c r="AE1103" s="151"/>
      <c r="AF1103" s="151"/>
      <c r="AG1103" s="151" t="s">
        <v>190</v>
      </c>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row>
    <row r="1104" spans="1:60" ht="21" outlineLevel="1" x14ac:dyDescent="0.25">
      <c r="A1104" s="158"/>
      <c r="B1104" s="159"/>
      <c r="C1104" s="271" t="s">
        <v>1849</v>
      </c>
      <c r="D1104" s="272"/>
      <c r="E1104" s="272"/>
      <c r="F1104" s="272"/>
      <c r="G1104" s="272"/>
      <c r="H1104" s="160"/>
      <c r="I1104" s="160"/>
      <c r="J1104" s="160"/>
      <c r="K1104" s="160"/>
      <c r="L1104" s="160"/>
      <c r="M1104" s="160"/>
      <c r="N1104" s="160"/>
      <c r="O1104" s="160"/>
      <c r="P1104" s="160"/>
      <c r="Q1104" s="160"/>
      <c r="R1104" s="160"/>
      <c r="S1104" s="160"/>
      <c r="T1104" s="160"/>
      <c r="U1104" s="160"/>
      <c r="V1104" s="160"/>
      <c r="W1104" s="160"/>
      <c r="X1104" s="160"/>
      <c r="Y1104" s="151"/>
      <c r="Z1104" s="151"/>
      <c r="AA1104" s="151"/>
      <c r="AB1104" s="151"/>
      <c r="AC1104" s="151"/>
      <c r="AD1104" s="151"/>
      <c r="AE1104" s="151"/>
      <c r="AF1104" s="151"/>
      <c r="AG1104" s="151" t="s">
        <v>190</v>
      </c>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84" t="str">
        <f>C1104</f>
        <v>Dřevěný obklad pochvy (z původní výstavby hradu kolem r. 1360). Levý otvor vyložen prkny tl. 10-20 mm, pravý bez obkladu. Dřevo bez povrchové úpravy.</v>
      </c>
      <c r="BB1104" s="151"/>
      <c r="BC1104" s="151"/>
      <c r="BD1104" s="151"/>
      <c r="BE1104" s="151"/>
      <c r="BF1104" s="151"/>
      <c r="BG1104" s="151"/>
      <c r="BH1104" s="151"/>
    </row>
    <row r="1105" spans="1:60" outlineLevel="1" x14ac:dyDescent="0.25">
      <c r="A1105" s="158"/>
      <c r="B1105" s="159"/>
      <c r="C1105" s="192" t="s">
        <v>204</v>
      </c>
      <c r="D1105" s="161"/>
      <c r="E1105" s="162"/>
      <c r="F1105" s="163"/>
      <c r="G1105" s="163"/>
      <c r="H1105" s="160"/>
      <c r="I1105" s="160"/>
      <c r="J1105" s="160"/>
      <c r="K1105" s="160"/>
      <c r="L1105" s="160"/>
      <c r="M1105" s="160"/>
      <c r="N1105" s="160"/>
      <c r="O1105" s="160"/>
      <c r="P1105" s="160"/>
      <c r="Q1105" s="160"/>
      <c r="R1105" s="160"/>
      <c r="S1105" s="160"/>
      <c r="T1105" s="160"/>
      <c r="U1105" s="160"/>
      <c r="V1105" s="160"/>
      <c r="W1105" s="160"/>
      <c r="X1105" s="160"/>
      <c r="Y1105" s="151"/>
      <c r="Z1105" s="151"/>
      <c r="AA1105" s="151"/>
      <c r="AB1105" s="151"/>
      <c r="AC1105" s="151"/>
      <c r="AD1105" s="151"/>
      <c r="AE1105" s="151"/>
      <c r="AF1105" s="151"/>
      <c r="AG1105" s="151" t="s">
        <v>190</v>
      </c>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row>
    <row r="1106" spans="1:60" outlineLevel="1" x14ac:dyDescent="0.25">
      <c r="A1106" s="158"/>
      <c r="B1106" s="159"/>
      <c r="C1106" s="271" t="s">
        <v>913</v>
      </c>
      <c r="D1106" s="272"/>
      <c r="E1106" s="272"/>
      <c r="F1106" s="272"/>
      <c r="G1106" s="272"/>
      <c r="H1106" s="160"/>
      <c r="I1106" s="160"/>
      <c r="J1106" s="160"/>
      <c r="K1106" s="160"/>
      <c r="L1106" s="160"/>
      <c r="M1106" s="160"/>
      <c r="N1106" s="160"/>
      <c r="O1106" s="160"/>
      <c r="P1106" s="160"/>
      <c r="Q1106" s="160"/>
      <c r="R1106" s="160"/>
      <c r="S1106" s="160"/>
      <c r="T1106" s="160"/>
      <c r="U1106" s="160"/>
      <c r="V1106" s="160"/>
      <c r="W1106" s="160"/>
      <c r="X1106" s="160"/>
      <c r="Y1106" s="151"/>
      <c r="Z1106" s="151"/>
      <c r="AA1106" s="151"/>
      <c r="AB1106" s="151"/>
      <c r="AC1106" s="151"/>
      <c r="AD1106" s="151"/>
      <c r="AE1106" s="151"/>
      <c r="AF1106" s="151"/>
      <c r="AG1106" s="151" t="s">
        <v>190</v>
      </c>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row>
    <row r="1107" spans="1:60" outlineLevel="1" x14ac:dyDescent="0.25">
      <c r="A1107" s="158"/>
      <c r="B1107" s="159"/>
      <c r="C1107" s="271" t="s">
        <v>1843</v>
      </c>
      <c r="D1107" s="272"/>
      <c r="E1107" s="272"/>
      <c r="F1107" s="272"/>
      <c r="G1107" s="272"/>
      <c r="H1107" s="160"/>
      <c r="I1107" s="160"/>
      <c r="J1107" s="160"/>
      <c r="K1107" s="160"/>
      <c r="L1107" s="160"/>
      <c r="M1107" s="160"/>
      <c r="N1107" s="160"/>
      <c r="O1107" s="160"/>
      <c r="P1107" s="160"/>
      <c r="Q1107" s="160"/>
      <c r="R1107" s="160"/>
      <c r="S1107" s="160"/>
      <c r="T1107" s="160"/>
      <c r="U1107" s="160"/>
      <c r="V1107" s="160"/>
      <c r="W1107" s="160"/>
      <c r="X1107" s="160"/>
      <c r="Y1107" s="151"/>
      <c r="Z1107" s="151"/>
      <c r="AA1107" s="151"/>
      <c r="AB1107" s="151"/>
      <c r="AC1107" s="151"/>
      <c r="AD1107" s="151"/>
      <c r="AE1107" s="151"/>
      <c r="AF1107" s="151"/>
      <c r="AG1107" s="151" t="s">
        <v>190</v>
      </c>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row>
    <row r="1108" spans="1:60" outlineLevel="1" x14ac:dyDescent="0.25">
      <c r="A1108" s="158"/>
      <c r="B1108" s="159"/>
      <c r="C1108" s="192" t="s">
        <v>204</v>
      </c>
      <c r="D1108" s="161"/>
      <c r="E1108" s="162"/>
      <c r="F1108" s="163"/>
      <c r="G1108" s="163"/>
      <c r="H1108" s="160"/>
      <c r="I1108" s="160"/>
      <c r="J1108" s="160"/>
      <c r="K1108" s="160"/>
      <c r="L1108" s="160"/>
      <c r="M1108" s="160"/>
      <c r="N1108" s="160"/>
      <c r="O1108" s="160"/>
      <c r="P1108" s="160"/>
      <c r="Q1108" s="160"/>
      <c r="R1108" s="160"/>
      <c r="S1108" s="160"/>
      <c r="T1108" s="160"/>
      <c r="U1108" s="160"/>
      <c r="V1108" s="160"/>
      <c r="W1108" s="160"/>
      <c r="X1108" s="160"/>
      <c r="Y1108" s="151"/>
      <c r="Z1108" s="151"/>
      <c r="AA1108" s="151"/>
      <c r="AB1108" s="151"/>
      <c r="AC1108" s="151"/>
      <c r="AD1108" s="151"/>
      <c r="AE1108" s="151"/>
      <c r="AF1108" s="151"/>
      <c r="AG1108" s="151" t="s">
        <v>190</v>
      </c>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row>
    <row r="1109" spans="1:60" outlineLevel="1" x14ac:dyDescent="0.25">
      <c r="A1109" s="158"/>
      <c r="B1109" s="159"/>
      <c r="C1109" s="271" t="s">
        <v>317</v>
      </c>
      <c r="D1109" s="272"/>
      <c r="E1109" s="272"/>
      <c r="F1109" s="272"/>
      <c r="G1109" s="272"/>
      <c r="H1109" s="160"/>
      <c r="I1109" s="160"/>
      <c r="J1109" s="160"/>
      <c r="K1109" s="160"/>
      <c r="L1109" s="160"/>
      <c r="M1109" s="160"/>
      <c r="N1109" s="160"/>
      <c r="O1109" s="160"/>
      <c r="P1109" s="160"/>
      <c r="Q1109" s="160"/>
      <c r="R1109" s="160"/>
      <c r="S1109" s="160"/>
      <c r="T1109" s="160"/>
      <c r="U1109" s="160"/>
      <c r="V1109" s="160"/>
      <c r="W1109" s="160"/>
      <c r="X1109" s="160"/>
      <c r="Y1109" s="151"/>
      <c r="Z1109" s="151"/>
      <c r="AA1109" s="151"/>
      <c r="AB1109" s="151"/>
      <c r="AC1109" s="151"/>
      <c r="AD1109" s="151"/>
      <c r="AE1109" s="151"/>
      <c r="AF1109" s="151"/>
      <c r="AG1109" s="151" t="s">
        <v>190</v>
      </c>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row>
    <row r="1110" spans="1:60" outlineLevel="1" x14ac:dyDescent="0.25">
      <c r="A1110" s="158"/>
      <c r="B1110" s="159"/>
      <c r="C1110" s="271" t="s">
        <v>1850</v>
      </c>
      <c r="D1110" s="272"/>
      <c r="E1110" s="272"/>
      <c r="F1110" s="272"/>
      <c r="G1110" s="272"/>
      <c r="H1110" s="160"/>
      <c r="I1110" s="160"/>
      <c r="J1110" s="160"/>
      <c r="K1110" s="160"/>
      <c r="L1110" s="160"/>
      <c r="M1110" s="160"/>
      <c r="N1110" s="160"/>
      <c r="O1110" s="160"/>
      <c r="P1110" s="160"/>
      <c r="Q1110" s="160"/>
      <c r="R1110" s="160"/>
      <c r="S1110" s="160"/>
      <c r="T1110" s="160"/>
      <c r="U1110" s="160"/>
      <c r="V1110" s="160"/>
      <c r="W1110" s="160"/>
      <c r="X1110" s="160"/>
      <c r="Y1110" s="151"/>
      <c r="Z1110" s="151"/>
      <c r="AA1110" s="151"/>
      <c r="AB1110" s="151"/>
      <c r="AC1110" s="151"/>
      <c r="AD1110" s="151"/>
      <c r="AE1110" s="151"/>
      <c r="AF1110" s="151"/>
      <c r="AG1110" s="151" t="s">
        <v>190</v>
      </c>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row>
    <row r="1111" spans="1:60" outlineLevel="1" x14ac:dyDescent="0.25">
      <c r="A1111" s="177">
        <v>98</v>
      </c>
      <c r="B1111" s="178" t="s">
        <v>1851</v>
      </c>
      <c r="C1111" s="187" t="s">
        <v>1852</v>
      </c>
      <c r="D1111" s="179" t="s">
        <v>255</v>
      </c>
      <c r="E1111" s="180">
        <v>1</v>
      </c>
      <c r="F1111" s="181">
        <v>3520</v>
      </c>
      <c r="G1111" s="182">
        <f>ROUND(E1111*F1111,2)</f>
        <v>3520</v>
      </c>
      <c r="H1111" s="181"/>
      <c r="I1111" s="182">
        <f>ROUND(E1111*H1111,2)</f>
        <v>0</v>
      </c>
      <c r="J1111" s="181"/>
      <c r="K1111" s="182">
        <f>ROUND(E1111*J1111,2)</f>
        <v>0</v>
      </c>
      <c r="L1111" s="182">
        <v>21</v>
      </c>
      <c r="M1111" s="182">
        <f>G1111*(1+L1111/100)</f>
        <v>4259.2</v>
      </c>
      <c r="N1111" s="182">
        <v>1E-3</v>
      </c>
      <c r="O1111" s="182">
        <f>ROUND(E1111*N1111,2)</f>
        <v>0</v>
      </c>
      <c r="P1111" s="182">
        <v>0</v>
      </c>
      <c r="Q1111" s="182">
        <f>ROUND(E1111*P1111,2)</f>
        <v>0</v>
      </c>
      <c r="R1111" s="182"/>
      <c r="S1111" s="182" t="s">
        <v>277</v>
      </c>
      <c r="T1111" s="183" t="s">
        <v>186</v>
      </c>
      <c r="U1111" s="160">
        <v>0</v>
      </c>
      <c r="V1111" s="160">
        <f>ROUND(E1111*U1111,2)</f>
        <v>0</v>
      </c>
      <c r="W1111" s="160"/>
      <c r="X1111" s="160" t="s">
        <v>310</v>
      </c>
      <c r="Y1111" s="151"/>
      <c r="Z1111" s="151"/>
      <c r="AA1111" s="151"/>
      <c r="AB1111" s="151"/>
      <c r="AC1111" s="151"/>
      <c r="AD1111" s="151"/>
      <c r="AE1111" s="151"/>
      <c r="AF1111" s="151"/>
      <c r="AG1111" s="151" t="s">
        <v>311</v>
      </c>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row>
    <row r="1112" spans="1:60" outlineLevel="1" x14ac:dyDescent="0.25">
      <c r="A1112" s="158"/>
      <c r="B1112" s="159"/>
      <c r="C1112" s="260" t="s">
        <v>1727</v>
      </c>
      <c r="D1112" s="261"/>
      <c r="E1112" s="261"/>
      <c r="F1112" s="261"/>
      <c r="G1112" s="261"/>
      <c r="H1112" s="160"/>
      <c r="I1112" s="160"/>
      <c r="J1112" s="160"/>
      <c r="K1112" s="160"/>
      <c r="L1112" s="160"/>
      <c r="M1112" s="160"/>
      <c r="N1112" s="160"/>
      <c r="O1112" s="160"/>
      <c r="P1112" s="160"/>
      <c r="Q1112" s="160"/>
      <c r="R1112" s="160"/>
      <c r="S1112" s="160"/>
      <c r="T1112" s="160"/>
      <c r="U1112" s="160"/>
      <c r="V1112" s="160"/>
      <c r="W1112" s="160"/>
      <c r="X1112" s="160"/>
      <c r="Y1112" s="151"/>
      <c r="Z1112" s="151"/>
      <c r="AA1112" s="151"/>
      <c r="AB1112" s="151"/>
      <c r="AC1112" s="151"/>
      <c r="AD1112" s="151"/>
      <c r="AE1112" s="151"/>
      <c r="AF1112" s="151"/>
      <c r="AG1112" s="151" t="s">
        <v>190</v>
      </c>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84" t="str">
        <f>C1112</f>
        <v>4.NP - 3. patro, popis prvku a návrh na jeho opravu nebo restaurování viz D1.1.9  Tabulky truhlářských prvků</v>
      </c>
      <c r="BB1112" s="151"/>
      <c r="BC1112" s="151"/>
      <c r="BD1112" s="151"/>
      <c r="BE1112" s="151"/>
      <c r="BF1112" s="151"/>
      <c r="BG1112" s="151"/>
      <c r="BH1112" s="151"/>
    </row>
    <row r="1113" spans="1:60" outlineLevel="1" x14ac:dyDescent="0.25">
      <c r="A1113" s="158"/>
      <c r="B1113" s="159"/>
      <c r="C1113" s="192" t="s">
        <v>204</v>
      </c>
      <c r="D1113" s="161"/>
      <c r="E1113" s="162"/>
      <c r="F1113" s="163"/>
      <c r="G1113" s="163"/>
      <c r="H1113" s="160"/>
      <c r="I1113" s="160"/>
      <c r="J1113" s="160"/>
      <c r="K1113" s="160"/>
      <c r="L1113" s="160"/>
      <c r="M1113" s="160"/>
      <c r="N1113" s="160"/>
      <c r="O1113" s="160"/>
      <c r="P1113" s="160"/>
      <c r="Q1113" s="160"/>
      <c r="R1113" s="160"/>
      <c r="S1113" s="160"/>
      <c r="T1113" s="160"/>
      <c r="U1113" s="160"/>
      <c r="V1113" s="160"/>
      <c r="W1113" s="160"/>
      <c r="X1113" s="160"/>
      <c r="Y1113" s="151"/>
      <c r="Z1113" s="151"/>
      <c r="AA1113" s="151"/>
      <c r="AB1113" s="151"/>
      <c r="AC1113" s="151"/>
      <c r="AD1113" s="151"/>
      <c r="AE1113" s="151"/>
      <c r="AF1113" s="151"/>
      <c r="AG1113" s="151" t="s">
        <v>190</v>
      </c>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row>
    <row r="1114" spans="1:60" outlineLevel="1" x14ac:dyDescent="0.25">
      <c r="A1114" s="158"/>
      <c r="B1114" s="159"/>
      <c r="C1114" s="271" t="s">
        <v>1852</v>
      </c>
      <c r="D1114" s="272"/>
      <c r="E1114" s="272"/>
      <c r="F1114" s="272"/>
      <c r="G1114" s="272"/>
      <c r="H1114" s="160"/>
      <c r="I1114" s="160"/>
      <c r="J1114" s="160"/>
      <c r="K1114" s="160"/>
      <c r="L1114" s="160"/>
      <c r="M1114" s="160"/>
      <c r="N1114" s="160"/>
      <c r="O1114" s="160"/>
      <c r="P1114" s="160"/>
      <c r="Q1114" s="160"/>
      <c r="R1114" s="160"/>
      <c r="S1114" s="160"/>
      <c r="T1114" s="160"/>
      <c r="U1114" s="160"/>
      <c r="V1114" s="160"/>
      <c r="W1114" s="160"/>
      <c r="X1114" s="160"/>
      <c r="Y1114" s="151"/>
      <c r="Z1114" s="151"/>
      <c r="AA1114" s="151"/>
      <c r="AB1114" s="151"/>
      <c r="AC1114" s="151"/>
      <c r="AD1114" s="151"/>
      <c r="AE1114" s="151"/>
      <c r="AF1114" s="151"/>
      <c r="AG1114" s="151" t="s">
        <v>190</v>
      </c>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row>
    <row r="1115" spans="1:60" outlineLevel="1" x14ac:dyDescent="0.25">
      <c r="A1115" s="158"/>
      <c r="B1115" s="159"/>
      <c r="C1115" s="271" t="s">
        <v>1853</v>
      </c>
      <c r="D1115" s="272"/>
      <c r="E1115" s="272"/>
      <c r="F1115" s="272"/>
      <c r="G1115" s="272"/>
      <c r="H1115" s="160"/>
      <c r="I1115" s="160"/>
      <c r="J1115" s="160"/>
      <c r="K1115" s="160"/>
      <c r="L1115" s="160"/>
      <c r="M1115" s="160"/>
      <c r="N1115" s="160"/>
      <c r="O1115" s="160"/>
      <c r="P1115" s="160"/>
      <c r="Q1115" s="160"/>
      <c r="R1115" s="160"/>
      <c r="S1115" s="160"/>
      <c r="T1115" s="160"/>
      <c r="U1115" s="160"/>
      <c r="V1115" s="160"/>
      <c r="W1115" s="160"/>
      <c r="X1115" s="160"/>
      <c r="Y1115" s="151"/>
      <c r="Z1115" s="151"/>
      <c r="AA1115" s="151"/>
      <c r="AB1115" s="151"/>
      <c r="AC1115" s="151"/>
      <c r="AD1115" s="151"/>
      <c r="AE1115" s="151"/>
      <c r="AF1115" s="151"/>
      <c r="AG1115" s="151" t="s">
        <v>190</v>
      </c>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51"/>
      <c r="BB1115" s="151"/>
      <c r="BC1115" s="151"/>
      <c r="BD1115" s="151"/>
      <c r="BE1115" s="151"/>
      <c r="BF1115" s="151"/>
      <c r="BG1115" s="151"/>
      <c r="BH1115" s="151"/>
    </row>
    <row r="1116" spans="1:60" outlineLevel="1" x14ac:dyDescent="0.25">
      <c r="A1116" s="158"/>
      <c r="B1116" s="159"/>
      <c r="C1116" s="271" t="s">
        <v>946</v>
      </c>
      <c r="D1116" s="272"/>
      <c r="E1116" s="272"/>
      <c r="F1116" s="272"/>
      <c r="G1116" s="272"/>
      <c r="H1116" s="160"/>
      <c r="I1116" s="160"/>
      <c r="J1116" s="160"/>
      <c r="K1116" s="160"/>
      <c r="L1116" s="160"/>
      <c r="M1116" s="160"/>
      <c r="N1116" s="160"/>
      <c r="O1116" s="160"/>
      <c r="P1116" s="160"/>
      <c r="Q1116" s="160"/>
      <c r="R1116" s="160"/>
      <c r="S1116" s="160"/>
      <c r="T1116" s="160"/>
      <c r="U1116" s="160"/>
      <c r="V1116" s="160"/>
      <c r="W1116" s="160"/>
      <c r="X1116" s="160"/>
      <c r="Y1116" s="151"/>
      <c r="Z1116" s="151"/>
      <c r="AA1116" s="151"/>
      <c r="AB1116" s="151"/>
      <c r="AC1116" s="151"/>
      <c r="AD1116" s="151"/>
      <c r="AE1116" s="151"/>
      <c r="AF1116" s="151"/>
      <c r="AG1116" s="151" t="s">
        <v>190</v>
      </c>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row>
    <row r="1117" spans="1:60" outlineLevel="1" x14ac:dyDescent="0.25">
      <c r="A1117" s="158"/>
      <c r="B1117" s="159"/>
      <c r="C1117" s="271" t="s">
        <v>911</v>
      </c>
      <c r="D1117" s="272"/>
      <c r="E1117" s="272"/>
      <c r="F1117" s="272"/>
      <c r="G1117" s="272"/>
      <c r="H1117" s="160"/>
      <c r="I1117" s="160"/>
      <c r="J1117" s="160"/>
      <c r="K1117" s="160"/>
      <c r="L1117" s="160"/>
      <c r="M1117" s="160"/>
      <c r="N1117" s="160"/>
      <c r="O1117" s="160"/>
      <c r="P1117" s="160"/>
      <c r="Q1117" s="160"/>
      <c r="R1117" s="160"/>
      <c r="S1117" s="160"/>
      <c r="T1117" s="160"/>
      <c r="U1117" s="160"/>
      <c r="V1117" s="160"/>
      <c r="W1117" s="160"/>
      <c r="X1117" s="160"/>
      <c r="Y1117" s="151"/>
      <c r="Z1117" s="151"/>
      <c r="AA1117" s="151"/>
      <c r="AB1117" s="151"/>
      <c r="AC1117" s="151"/>
      <c r="AD1117" s="151"/>
      <c r="AE1117" s="151"/>
      <c r="AF1117" s="151"/>
      <c r="AG1117" s="151" t="s">
        <v>190</v>
      </c>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row>
    <row r="1118" spans="1:60" outlineLevel="1" x14ac:dyDescent="0.25">
      <c r="A1118" s="158"/>
      <c r="B1118" s="159"/>
      <c r="C1118" s="192" t="s">
        <v>204</v>
      </c>
      <c r="D1118" s="161"/>
      <c r="E1118" s="162"/>
      <c r="F1118" s="163"/>
      <c r="G1118" s="163"/>
      <c r="H1118" s="160"/>
      <c r="I1118" s="160"/>
      <c r="J1118" s="160"/>
      <c r="K1118" s="160"/>
      <c r="L1118" s="160"/>
      <c r="M1118" s="160"/>
      <c r="N1118" s="160"/>
      <c r="O1118" s="160"/>
      <c r="P1118" s="160"/>
      <c r="Q1118" s="160"/>
      <c r="R1118" s="160"/>
      <c r="S1118" s="160"/>
      <c r="T1118" s="160"/>
      <c r="U1118" s="160"/>
      <c r="V1118" s="160"/>
      <c r="W1118" s="160"/>
      <c r="X1118" s="160"/>
      <c r="Y1118" s="151"/>
      <c r="Z1118" s="151"/>
      <c r="AA1118" s="151"/>
      <c r="AB1118" s="151"/>
      <c r="AC1118" s="151"/>
      <c r="AD1118" s="151"/>
      <c r="AE1118" s="151"/>
      <c r="AF1118" s="151"/>
      <c r="AG1118" s="151" t="s">
        <v>190</v>
      </c>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row>
    <row r="1119" spans="1:60" outlineLevel="1" x14ac:dyDescent="0.25">
      <c r="A1119" s="158"/>
      <c r="B1119" s="159"/>
      <c r="C1119" s="271" t="s">
        <v>802</v>
      </c>
      <c r="D1119" s="272"/>
      <c r="E1119" s="272"/>
      <c r="F1119" s="272"/>
      <c r="G1119" s="272"/>
      <c r="H1119" s="160"/>
      <c r="I1119" s="160"/>
      <c r="J1119" s="160"/>
      <c r="K1119" s="160"/>
      <c r="L1119" s="160"/>
      <c r="M1119" s="160"/>
      <c r="N1119" s="160"/>
      <c r="O1119" s="160"/>
      <c r="P1119" s="160"/>
      <c r="Q1119" s="160"/>
      <c r="R1119" s="160"/>
      <c r="S1119" s="160"/>
      <c r="T1119" s="160"/>
      <c r="U1119" s="160"/>
      <c r="V1119" s="160"/>
      <c r="W1119" s="160"/>
      <c r="X1119" s="160"/>
      <c r="Y1119" s="151"/>
      <c r="Z1119" s="151"/>
      <c r="AA1119" s="151"/>
      <c r="AB1119" s="151"/>
      <c r="AC1119" s="151"/>
      <c r="AD1119" s="151"/>
      <c r="AE1119" s="151"/>
      <c r="AF1119" s="151"/>
      <c r="AG1119" s="151" t="s">
        <v>190</v>
      </c>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row>
    <row r="1120" spans="1:60" outlineLevel="1" x14ac:dyDescent="0.25">
      <c r="A1120" s="158"/>
      <c r="B1120" s="159"/>
      <c r="C1120" s="271" t="s">
        <v>1842</v>
      </c>
      <c r="D1120" s="272"/>
      <c r="E1120" s="272"/>
      <c r="F1120" s="272"/>
      <c r="G1120" s="272"/>
      <c r="H1120" s="160"/>
      <c r="I1120" s="160"/>
      <c r="J1120" s="160"/>
      <c r="K1120" s="160"/>
      <c r="L1120" s="160"/>
      <c r="M1120" s="160"/>
      <c r="N1120" s="160"/>
      <c r="O1120" s="160"/>
      <c r="P1120" s="160"/>
      <c r="Q1120" s="160"/>
      <c r="R1120" s="160"/>
      <c r="S1120" s="160"/>
      <c r="T1120" s="160"/>
      <c r="U1120" s="160"/>
      <c r="V1120" s="160"/>
      <c r="W1120" s="160"/>
      <c r="X1120" s="160"/>
      <c r="Y1120" s="151"/>
      <c r="Z1120" s="151"/>
      <c r="AA1120" s="151"/>
      <c r="AB1120" s="151"/>
      <c r="AC1120" s="151"/>
      <c r="AD1120" s="151"/>
      <c r="AE1120" s="151"/>
      <c r="AF1120" s="151"/>
      <c r="AG1120" s="151" t="s">
        <v>190</v>
      </c>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84" t="str">
        <f>C1120</f>
        <v>Zazděná, vodorovně ložená fošna ve stěně (z původní výstavby hradu kolem r. 1360), částečně překryta omítkou. Dřevo bez povrchové úpravy.</v>
      </c>
      <c r="BB1120" s="151"/>
      <c r="BC1120" s="151"/>
      <c r="BD1120" s="151"/>
      <c r="BE1120" s="151"/>
      <c r="BF1120" s="151"/>
      <c r="BG1120" s="151"/>
      <c r="BH1120" s="151"/>
    </row>
    <row r="1121" spans="1:60" outlineLevel="1" x14ac:dyDescent="0.25">
      <c r="A1121" s="158"/>
      <c r="B1121" s="159"/>
      <c r="C1121" s="192" t="s">
        <v>204</v>
      </c>
      <c r="D1121" s="161"/>
      <c r="E1121" s="162"/>
      <c r="F1121" s="163"/>
      <c r="G1121" s="163"/>
      <c r="H1121" s="160"/>
      <c r="I1121" s="160"/>
      <c r="J1121" s="160"/>
      <c r="K1121" s="160"/>
      <c r="L1121" s="160"/>
      <c r="M1121" s="160"/>
      <c r="N1121" s="160"/>
      <c r="O1121" s="160"/>
      <c r="P1121" s="160"/>
      <c r="Q1121" s="160"/>
      <c r="R1121" s="160"/>
      <c r="S1121" s="160"/>
      <c r="T1121" s="160"/>
      <c r="U1121" s="160"/>
      <c r="V1121" s="160"/>
      <c r="W1121" s="160"/>
      <c r="X1121" s="160"/>
      <c r="Y1121" s="151"/>
      <c r="Z1121" s="151"/>
      <c r="AA1121" s="151"/>
      <c r="AB1121" s="151"/>
      <c r="AC1121" s="151"/>
      <c r="AD1121" s="151"/>
      <c r="AE1121" s="151"/>
      <c r="AF1121" s="151"/>
      <c r="AG1121" s="151" t="s">
        <v>190</v>
      </c>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row>
    <row r="1122" spans="1:60" outlineLevel="1" x14ac:dyDescent="0.25">
      <c r="A1122" s="158"/>
      <c r="B1122" s="159"/>
      <c r="C1122" s="271" t="s">
        <v>913</v>
      </c>
      <c r="D1122" s="272"/>
      <c r="E1122" s="272"/>
      <c r="F1122" s="272"/>
      <c r="G1122" s="272"/>
      <c r="H1122" s="160"/>
      <c r="I1122" s="160"/>
      <c r="J1122" s="160"/>
      <c r="K1122" s="160"/>
      <c r="L1122" s="160"/>
      <c r="M1122" s="160"/>
      <c r="N1122" s="160"/>
      <c r="O1122" s="160"/>
      <c r="P1122" s="160"/>
      <c r="Q1122" s="160"/>
      <c r="R1122" s="160"/>
      <c r="S1122" s="160"/>
      <c r="T1122" s="160"/>
      <c r="U1122" s="160"/>
      <c r="V1122" s="160"/>
      <c r="W1122" s="160"/>
      <c r="X1122" s="160"/>
      <c r="Y1122" s="151"/>
      <c r="Z1122" s="151"/>
      <c r="AA1122" s="151"/>
      <c r="AB1122" s="151"/>
      <c r="AC1122" s="151"/>
      <c r="AD1122" s="151"/>
      <c r="AE1122" s="151"/>
      <c r="AF1122" s="151"/>
      <c r="AG1122" s="151" t="s">
        <v>190</v>
      </c>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row>
    <row r="1123" spans="1:60" outlineLevel="1" x14ac:dyDescent="0.25">
      <c r="A1123" s="158"/>
      <c r="B1123" s="159"/>
      <c r="C1123" s="271" t="s">
        <v>1843</v>
      </c>
      <c r="D1123" s="272"/>
      <c r="E1123" s="272"/>
      <c r="F1123" s="272"/>
      <c r="G1123" s="272"/>
      <c r="H1123" s="160"/>
      <c r="I1123" s="160"/>
      <c r="J1123" s="160"/>
      <c r="K1123" s="160"/>
      <c r="L1123" s="160"/>
      <c r="M1123" s="160"/>
      <c r="N1123" s="160"/>
      <c r="O1123" s="160"/>
      <c r="P1123" s="160"/>
      <c r="Q1123" s="160"/>
      <c r="R1123" s="160"/>
      <c r="S1123" s="160"/>
      <c r="T1123" s="160"/>
      <c r="U1123" s="160"/>
      <c r="V1123" s="160"/>
      <c r="W1123" s="160"/>
      <c r="X1123" s="160"/>
      <c r="Y1123" s="151"/>
      <c r="Z1123" s="151"/>
      <c r="AA1123" s="151"/>
      <c r="AB1123" s="151"/>
      <c r="AC1123" s="151"/>
      <c r="AD1123" s="151"/>
      <c r="AE1123" s="151"/>
      <c r="AF1123" s="151"/>
      <c r="AG1123" s="151" t="s">
        <v>190</v>
      </c>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c r="BG1123" s="151"/>
      <c r="BH1123" s="151"/>
    </row>
    <row r="1124" spans="1:60" outlineLevel="1" x14ac:dyDescent="0.25">
      <c r="A1124" s="158"/>
      <c r="B1124" s="159"/>
      <c r="C1124" s="192" t="s">
        <v>204</v>
      </c>
      <c r="D1124" s="161"/>
      <c r="E1124" s="162"/>
      <c r="F1124" s="163"/>
      <c r="G1124" s="163"/>
      <c r="H1124" s="160"/>
      <c r="I1124" s="160"/>
      <c r="J1124" s="160"/>
      <c r="K1124" s="160"/>
      <c r="L1124" s="160"/>
      <c r="M1124" s="160"/>
      <c r="N1124" s="160"/>
      <c r="O1124" s="160"/>
      <c r="P1124" s="160"/>
      <c r="Q1124" s="160"/>
      <c r="R1124" s="160"/>
      <c r="S1124" s="160"/>
      <c r="T1124" s="160"/>
      <c r="U1124" s="160"/>
      <c r="V1124" s="160"/>
      <c r="W1124" s="160"/>
      <c r="X1124" s="160"/>
      <c r="Y1124" s="151"/>
      <c r="Z1124" s="151"/>
      <c r="AA1124" s="151"/>
      <c r="AB1124" s="151"/>
      <c r="AC1124" s="151"/>
      <c r="AD1124" s="151"/>
      <c r="AE1124" s="151"/>
      <c r="AF1124" s="151"/>
      <c r="AG1124" s="151" t="s">
        <v>190</v>
      </c>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1"/>
      <c r="BH1124" s="151"/>
    </row>
    <row r="1125" spans="1:60" outlineLevel="1" x14ac:dyDescent="0.25">
      <c r="A1125" s="158"/>
      <c r="B1125" s="159"/>
      <c r="C1125" s="271" t="s">
        <v>317</v>
      </c>
      <c r="D1125" s="272"/>
      <c r="E1125" s="272"/>
      <c r="F1125" s="272"/>
      <c r="G1125" s="272"/>
      <c r="H1125" s="160"/>
      <c r="I1125" s="160"/>
      <c r="J1125" s="160"/>
      <c r="K1125" s="160"/>
      <c r="L1125" s="160"/>
      <c r="M1125" s="160"/>
      <c r="N1125" s="160"/>
      <c r="O1125" s="160"/>
      <c r="P1125" s="160"/>
      <c r="Q1125" s="160"/>
      <c r="R1125" s="160"/>
      <c r="S1125" s="160"/>
      <c r="T1125" s="160"/>
      <c r="U1125" s="160"/>
      <c r="V1125" s="160"/>
      <c r="W1125" s="160"/>
      <c r="X1125" s="160"/>
      <c r="Y1125" s="151"/>
      <c r="Z1125" s="151"/>
      <c r="AA1125" s="151"/>
      <c r="AB1125" s="151"/>
      <c r="AC1125" s="151"/>
      <c r="AD1125" s="151"/>
      <c r="AE1125" s="151"/>
      <c r="AF1125" s="151"/>
      <c r="AG1125" s="151" t="s">
        <v>190</v>
      </c>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c r="BG1125" s="151"/>
      <c r="BH1125" s="151"/>
    </row>
    <row r="1126" spans="1:60" outlineLevel="1" x14ac:dyDescent="0.25">
      <c r="A1126" s="158"/>
      <c r="B1126" s="159"/>
      <c r="C1126" s="271" t="s">
        <v>1844</v>
      </c>
      <c r="D1126" s="272"/>
      <c r="E1126" s="272"/>
      <c r="F1126" s="272"/>
      <c r="G1126" s="272"/>
      <c r="H1126" s="160"/>
      <c r="I1126" s="160"/>
      <c r="J1126" s="160"/>
      <c r="K1126" s="160"/>
      <c r="L1126" s="160"/>
      <c r="M1126" s="160"/>
      <c r="N1126" s="160"/>
      <c r="O1126" s="160"/>
      <c r="P1126" s="160"/>
      <c r="Q1126" s="160"/>
      <c r="R1126" s="160"/>
      <c r="S1126" s="160"/>
      <c r="T1126" s="160"/>
      <c r="U1126" s="160"/>
      <c r="V1126" s="160"/>
      <c r="W1126" s="160"/>
      <c r="X1126" s="160"/>
      <c r="Y1126" s="151"/>
      <c r="Z1126" s="151"/>
      <c r="AA1126" s="151"/>
      <c r="AB1126" s="151"/>
      <c r="AC1126" s="151"/>
      <c r="AD1126" s="151"/>
      <c r="AE1126" s="151"/>
      <c r="AF1126" s="151"/>
      <c r="AG1126" s="151" t="s">
        <v>190</v>
      </c>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51"/>
      <c r="BB1126" s="151"/>
      <c r="BC1126" s="151"/>
      <c r="BD1126" s="151"/>
      <c r="BE1126" s="151"/>
      <c r="BF1126" s="151"/>
      <c r="BG1126" s="151"/>
      <c r="BH1126" s="151"/>
    </row>
    <row r="1127" spans="1:60" ht="21" outlineLevel="1" x14ac:dyDescent="0.25">
      <c r="A1127" s="158"/>
      <c r="B1127" s="159"/>
      <c r="C1127" s="271" t="s">
        <v>942</v>
      </c>
      <c r="D1127" s="272"/>
      <c r="E1127" s="272"/>
      <c r="F1127" s="272"/>
      <c r="G1127" s="272"/>
      <c r="H1127" s="160"/>
      <c r="I1127" s="160"/>
      <c r="J1127" s="160"/>
      <c r="K1127" s="160"/>
      <c r="L1127" s="160"/>
      <c r="M1127" s="160"/>
      <c r="N1127" s="160"/>
      <c r="O1127" s="160"/>
      <c r="P1127" s="160"/>
      <c r="Q1127" s="160"/>
      <c r="R1127" s="160"/>
      <c r="S1127" s="160"/>
      <c r="T1127" s="160"/>
      <c r="U1127" s="160"/>
      <c r="V1127" s="160"/>
      <c r="W1127" s="160"/>
      <c r="X1127" s="160"/>
      <c r="Y1127" s="151"/>
      <c r="Z1127" s="151"/>
      <c r="AA1127" s="151"/>
      <c r="AB1127" s="151"/>
      <c r="AC1127" s="151"/>
      <c r="AD1127" s="151"/>
      <c r="AE1127" s="151"/>
      <c r="AF1127" s="151"/>
      <c r="AG1127" s="151" t="s">
        <v>190</v>
      </c>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84" t="str">
        <f>C1127</f>
        <v>V místech poškození sanace bezbarvým ochranným fungicidním prostředkem proti dřevokazným škůdcům a plísním, jinak ponechat bez povrchové úpravy</v>
      </c>
      <c r="BB1127" s="151"/>
      <c r="BC1127" s="151"/>
      <c r="BD1127" s="151"/>
      <c r="BE1127" s="151"/>
      <c r="BF1127" s="151"/>
      <c r="BG1127" s="151"/>
      <c r="BH1127" s="151"/>
    </row>
    <row r="1128" spans="1:60" ht="20.399999999999999" outlineLevel="1" x14ac:dyDescent="0.25">
      <c r="A1128" s="177">
        <v>99</v>
      </c>
      <c r="B1128" s="178" t="s">
        <v>1854</v>
      </c>
      <c r="C1128" s="187" t="s">
        <v>1855</v>
      </c>
      <c r="D1128" s="179" t="s">
        <v>255</v>
      </c>
      <c r="E1128" s="180">
        <v>1</v>
      </c>
      <c r="F1128" s="181">
        <v>56164</v>
      </c>
      <c r="G1128" s="182">
        <f>ROUND(E1128*F1128,2)</f>
        <v>56164</v>
      </c>
      <c r="H1128" s="181"/>
      <c r="I1128" s="182">
        <f>ROUND(E1128*H1128,2)</f>
        <v>0</v>
      </c>
      <c r="J1128" s="181"/>
      <c r="K1128" s="182">
        <f>ROUND(E1128*J1128,2)</f>
        <v>0</v>
      </c>
      <c r="L1128" s="182">
        <v>21</v>
      </c>
      <c r="M1128" s="182">
        <f>G1128*(1+L1128/100)</f>
        <v>67958.44</v>
      </c>
      <c r="N1128" s="182">
        <v>0.25</v>
      </c>
      <c r="O1128" s="182">
        <f>ROUND(E1128*N1128,2)</f>
        <v>0.25</v>
      </c>
      <c r="P1128" s="182">
        <v>0</v>
      </c>
      <c r="Q1128" s="182">
        <f>ROUND(E1128*P1128,2)</f>
        <v>0</v>
      </c>
      <c r="R1128" s="182"/>
      <c r="S1128" s="182" t="s">
        <v>277</v>
      </c>
      <c r="T1128" s="183" t="s">
        <v>186</v>
      </c>
      <c r="U1128" s="160">
        <v>0</v>
      </c>
      <c r="V1128" s="160">
        <f>ROUND(E1128*U1128,2)</f>
        <v>0</v>
      </c>
      <c r="W1128" s="160"/>
      <c r="X1128" s="160" t="s">
        <v>310</v>
      </c>
      <c r="Y1128" s="151"/>
      <c r="Z1128" s="151"/>
      <c r="AA1128" s="151"/>
      <c r="AB1128" s="151"/>
      <c r="AC1128" s="151"/>
      <c r="AD1128" s="151"/>
      <c r="AE1128" s="151"/>
      <c r="AF1128" s="151"/>
      <c r="AG1128" s="151" t="s">
        <v>311</v>
      </c>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c r="BG1128" s="151"/>
      <c r="BH1128" s="151"/>
    </row>
    <row r="1129" spans="1:60" outlineLevel="1" x14ac:dyDescent="0.25">
      <c r="A1129" s="158"/>
      <c r="B1129" s="159"/>
      <c r="C1129" s="260" t="s">
        <v>1727</v>
      </c>
      <c r="D1129" s="261"/>
      <c r="E1129" s="261"/>
      <c r="F1129" s="261"/>
      <c r="G1129" s="261"/>
      <c r="H1129" s="160"/>
      <c r="I1129" s="160"/>
      <c r="J1129" s="160"/>
      <c r="K1129" s="160"/>
      <c r="L1129" s="160"/>
      <c r="M1129" s="160"/>
      <c r="N1129" s="160"/>
      <c r="O1129" s="160"/>
      <c r="P1129" s="160"/>
      <c r="Q1129" s="160"/>
      <c r="R1129" s="160"/>
      <c r="S1129" s="160"/>
      <c r="T1129" s="160"/>
      <c r="U1129" s="160"/>
      <c r="V1129" s="160"/>
      <c r="W1129" s="160"/>
      <c r="X1129" s="160"/>
      <c r="Y1129" s="151"/>
      <c r="Z1129" s="151"/>
      <c r="AA1129" s="151"/>
      <c r="AB1129" s="151"/>
      <c r="AC1129" s="151"/>
      <c r="AD1129" s="151"/>
      <c r="AE1129" s="151"/>
      <c r="AF1129" s="151"/>
      <c r="AG1129" s="151" t="s">
        <v>190</v>
      </c>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84" t="str">
        <f>C1129</f>
        <v>4.NP - 3. patro, popis prvku a návrh na jeho opravu nebo restaurování viz D1.1.9  Tabulky truhlářských prvků</v>
      </c>
      <c r="BB1129" s="151"/>
      <c r="BC1129" s="151"/>
      <c r="BD1129" s="151"/>
      <c r="BE1129" s="151"/>
      <c r="BF1129" s="151"/>
      <c r="BG1129" s="151"/>
      <c r="BH1129" s="151"/>
    </row>
    <row r="1130" spans="1:60" outlineLevel="1" x14ac:dyDescent="0.25">
      <c r="A1130" s="158"/>
      <c r="B1130" s="159"/>
      <c r="C1130" s="192" t="s">
        <v>204</v>
      </c>
      <c r="D1130" s="161"/>
      <c r="E1130" s="162"/>
      <c r="F1130" s="163"/>
      <c r="G1130" s="163"/>
      <c r="H1130" s="160"/>
      <c r="I1130" s="160"/>
      <c r="J1130" s="160"/>
      <c r="K1130" s="160"/>
      <c r="L1130" s="160"/>
      <c r="M1130" s="160"/>
      <c r="N1130" s="160"/>
      <c r="O1130" s="160"/>
      <c r="P1130" s="160"/>
      <c r="Q1130" s="160"/>
      <c r="R1130" s="160"/>
      <c r="S1130" s="160"/>
      <c r="T1130" s="160"/>
      <c r="U1130" s="160"/>
      <c r="V1130" s="160"/>
      <c r="W1130" s="160"/>
      <c r="X1130" s="160"/>
      <c r="Y1130" s="151"/>
      <c r="Z1130" s="151"/>
      <c r="AA1130" s="151"/>
      <c r="AB1130" s="151"/>
      <c r="AC1130" s="151"/>
      <c r="AD1130" s="151"/>
      <c r="AE1130" s="151"/>
      <c r="AF1130" s="151"/>
      <c r="AG1130" s="151" t="s">
        <v>190</v>
      </c>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row>
    <row r="1131" spans="1:60" outlineLevel="1" x14ac:dyDescent="0.25">
      <c r="A1131" s="158"/>
      <c r="B1131" s="159"/>
      <c r="C1131" s="271" t="s">
        <v>1856</v>
      </c>
      <c r="D1131" s="272"/>
      <c r="E1131" s="272"/>
      <c r="F1131" s="272"/>
      <c r="G1131" s="272"/>
      <c r="H1131" s="160"/>
      <c r="I1131" s="160"/>
      <c r="J1131" s="160"/>
      <c r="K1131" s="160"/>
      <c r="L1131" s="160"/>
      <c r="M1131" s="160"/>
      <c r="N1131" s="160"/>
      <c r="O1131" s="160"/>
      <c r="P1131" s="160"/>
      <c r="Q1131" s="160"/>
      <c r="R1131" s="160"/>
      <c r="S1131" s="160"/>
      <c r="T1131" s="160"/>
      <c r="U1131" s="160"/>
      <c r="V1131" s="160"/>
      <c r="W1131" s="160"/>
      <c r="X1131" s="160"/>
      <c r="Y1131" s="151"/>
      <c r="Z1131" s="151"/>
      <c r="AA1131" s="151"/>
      <c r="AB1131" s="151"/>
      <c r="AC1131" s="151"/>
      <c r="AD1131" s="151"/>
      <c r="AE1131" s="151"/>
      <c r="AF1131" s="151"/>
      <c r="AG1131" s="151" t="s">
        <v>190</v>
      </c>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row>
    <row r="1132" spans="1:60" outlineLevel="1" x14ac:dyDescent="0.25">
      <c r="A1132" s="158"/>
      <c r="B1132" s="159"/>
      <c r="C1132" s="271" t="s">
        <v>1857</v>
      </c>
      <c r="D1132" s="272"/>
      <c r="E1132" s="272"/>
      <c r="F1132" s="272"/>
      <c r="G1132" s="272"/>
      <c r="H1132" s="160"/>
      <c r="I1132" s="160"/>
      <c r="J1132" s="160"/>
      <c r="K1132" s="160"/>
      <c r="L1132" s="160"/>
      <c r="M1132" s="160"/>
      <c r="N1132" s="160"/>
      <c r="O1132" s="160"/>
      <c r="P1132" s="160"/>
      <c r="Q1132" s="160"/>
      <c r="R1132" s="160"/>
      <c r="S1132" s="160"/>
      <c r="T1132" s="160"/>
      <c r="U1132" s="160"/>
      <c r="V1132" s="160"/>
      <c r="W1132" s="160"/>
      <c r="X1132" s="160"/>
      <c r="Y1132" s="151"/>
      <c r="Z1132" s="151"/>
      <c r="AA1132" s="151"/>
      <c r="AB1132" s="151"/>
      <c r="AC1132" s="151"/>
      <c r="AD1132" s="151"/>
      <c r="AE1132" s="151"/>
      <c r="AF1132" s="151"/>
      <c r="AG1132" s="151" t="s">
        <v>190</v>
      </c>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row>
    <row r="1133" spans="1:60" outlineLevel="1" x14ac:dyDescent="0.25">
      <c r="A1133" s="158"/>
      <c r="B1133" s="159"/>
      <c r="C1133" s="192" t="s">
        <v>204</v>
      </c>
      <c r="D1133" s="161"/>
      <c r="E1133" s="162"/>
      <c r="F1133" s="163"/>
      <c r="G1133" s="163"/>
      <c r="H1133" s="160"/>
      <c r="I1133" s="160"/>
      <c r="J1133" s="160"/>
      <c r="K1133" s="160"/>
      <c r="L1133" s="160"/>
      <c r="M1133" s="160"/>
      <c r="N1133" s="160"/>
      <c r="O1133" s="160"/>
      <c r="P1133" s="160"/>
      <c r="Q1133" s="160"/>
      <c r="R1133" s="160"/>
      <c r="S1133" s="160"/>
      <c r="T1133" s="160"/>
      <c r="U1133" s="160"/>
      <c r="V1133" s="160"/>
      <c r="W1133" s="160"/>
      <c r="X1133" s="160"/>
      <c r="Y1133" s="151"/>
      <c r="Z1133" s="151"/>
      <c r="AA1133" s="151"/>
      <c r="AB1133" s="151"/>
      <c r="AC1133" s="151"/>
      <c r="AD1133" s="151"/>
      <c r="AE1133" s="151"/>
      <c r="AF1133" s="151"/>
      <c r="AG1133" s="151" t="s">
        <v>190</v>
      </c>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row>
    <row r="1134" spans="1:60" outlineLevel="1" x14ac:dyDescent="0.25">
      <c r="A1134" s="158"/>
      <c r="B1134" s="159"/>
      <c r="C1134" s="271" t="s">
        <v>804</v>
      </c>
      <c r="D1134" s="272"/>
      <c r="E1134" s="272"/>
      <c r="F1134" s="272"/>
      <c r="G1134" s="272"/>
      <c r="H1134" s="160"/>
      <c r="I1134" s="160"/>
      <c r="J1134" s="160"/>
      <c r="K1134" s="160"/>
      <c r="L1134" s="160"/>
      <c r="M1134" s="160"/>
      <c r="N1134" s="160"/>
      <c r="O1134" s="160"/>
      <c r="P1134" s="160"/>
      <c r="Q1134" s="160"/>
      <c r="R1134" s="160"/>
      <c r="S1134" s="160"/>
      <c r="T1134" s="160"/>
      <c r="U1134" s="160"/>
      <c r="V1134" s="160"/>
      <c r="W1134" s="160"/>
      <c r="X1134" s="160"/>
      <c r="Y1134" s="151"/>
      <c r="Z1134" s="151"/>
      <c r="AA1134" s="151"/>
      <c r="AB1134" s="151"/>
      <c r="AC1134" s="151"/>
      <c r="AD1134" s="151"/>
      <c r="AE1134" s="151"/>
      <c r="AF1134" s="151"/>
      <c r="AG1134" s="151" t="s">
        <v>190</v>
      </c>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row>
    <row r="1135" spans="1:60" outlineLevel="1" x14ac:dyDescent="0.25">
      <c r="A1135" s="158"/>
      <c r="B1135" s="159"/>
      <c r="C1135" s="192" t="s">
        <v>204</v>
      </c>
      <c r="D1135" s="161"/>
      <c r="E1135" s="162"/>
      <c r="F1135" s="163"/>
      <c r="G1135" s="163"/>
      <c r="H1135" s="160"/>
      <c r="I1135" s="160"/>
      <c r="J1135" s="160"/>
      <c r="K1135" s="160"/>
      <c r="L1135" s="160"/>
      <c r="M1135" s="160"/>
      <c r="N1135" s="160"/>
      <c r="O1135" s="160"/>
      <c r="P1135" s="160"/>
      <c r="Q1135" s="160"/>
      <c r="R1135" s="160"/>
      <c r="S1135" s="160"/>
      <c r="T1135" s="160"/>
      <c r="U1135" s="160"/>
      <c r="V1135" s="160"/>
      <c r="W1135" s="160"/>
      <c r="X1135" s="160"/>
      <c r="Y1135" s="151"/>
      <c r="Z1135" s="151"/>
      <c r="AA1135" s="151"/>
      <c r="AB1135" s="151"/>
      <c r="AC1135" s="151"/>
      <c r="AD1135" s="151"/>
      <c r="AE1135" s="151"/>
      <c r="AF1135" s="151"/>
      <c r="AG1135" s="151" t="s">
        <v>190</v>
      </c>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row>
    <row r="1136" spans="1:60" outlineLevel="1" x14ac:dyDescent="0.25">
      <c r="A1136" s="158"/>
      <c r="B1136" s="159"/>
      <c r="C1136" s="271" t="s">
        <v>785</v>
      </c>
      <c r="D1136" s="272"/>
      <c r="E1136" s="272"/>
      <c r="F1136" s="272"/>
      <c r="G1136" s="272"/>
      <c r="H1136" s="160"/>
      <c r="I1136" s="160"/>
      <c r="J1136" s="160"/>
      <c r="K1136" s="160"/>
      <c r="L1136" s="160"/>
      <c r="M1136" s="160"/>
      <c r="N1136" s="160"/>
      <c r="O1136" s="160"/>
      <c r="P1136" s="160"/>
      <c r="Q1136" s="160"/>
      <c r="R1136" s="160"/>
      <c r="S1136" s="160"/>
      <c r="T1136" s="160"/>
      <c r="U1136" s="160"/>
      <c r="V1136" s="160"/>
      <c r="W1136" s="160"/>
      <c r="X1136" s="160"/>
      <c r="Y1136" s="151"/>
      <c r="Z1136" s="151"/>
      <c r="AA1136" s="151"/>
      <c r="AB1136" s="151"/>
      <c r="AC1136" s="151"/>
      <c r="AD1136" s="151"/>
      <c r="AE1136" s="151"/>
      <c r="AF1136" s="151"/>
      <c r="AG1136" s="151" t="s">
        <v>190</v>
      </c>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row>
    <row r="1137" spans="1:60" outlineLevel="1" x14ac:dyDescent="0.25">
      <c r="A1137" s="158"/>
      <c r="B1137" s="159"/>
      <c r="C1137" s="271" t="s">
        <v>725</v>
      </c>
      <c r="D1137" s="272"/>
      <c r="E1137" s="272"/>
      <c r="F1137" s="272"/>
      <c r="G1137" s="272"/>
      <c r="H1137" s="160"/>
      <c r="I1137" s="160"/>
      <c r="J1137" s="160"/>
      <c r="K1137" s="160"/>
      <c r="L1137" s="160"/>
      <c r="M1137" s="160"/>
      <c r="N1137" s="160"/>
      <c r="O1137" s="160"/>
      <c r="P1137" s="160"/>
      <c r="Q1137" s="160"/>
      <c r="R1137" s="160"/>
      <c r="S1137" s="160"/>
      <c r="T1137" s="160"/>
      <c r="U1137" s="160"/>
      <c r="V1137" s="160"/>
      <c r="W1137" s="160"/>
      <c r="X1137" s="160"/>
      <c r="Y1137" s="151"/>
      <c r="Z1137" s="151"/>
      <c r="AA1137" s="151"/>
      <c r="AB1137" s="151"/>
      <c r="AC1137" s="151"/>
      <c r="AD1137" s="151"/>
      <c r="AE1137" s="151"/>
      <c r="AF1137" s="151"/>
      <c r="AG1137" s="151" t="s">
        <v>190</v>
      </c>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row>
    <row r="1138" spans="1:60" outlineLevel="1" x14ac:dyDescent="0.25">
      <c r="A1138" s="158"/>
      <c r="B1138" s="159"/>
      <c r="C1138" s="271" t="s">
        <v>726</v>
      </c>
      <c r="D1138" s="272"/>
      <c r="E1138" s="272"/>
      <c r="F1138" s="272"/>
      <c r="G1138" s="272"/>
      <c r="H1138" s="160"/>
      <c r="I1138" s="160"/>
      <c r="J1138" s="160"/>
      <c r="K1138" s="160"/>
      <c r="L1138" s="160"/>
      <c r="M1138" s="160"/>
      <c r="N1138" s="160"/>
      <c r="O1138" s="160"/>
      <c r="P1138" s="160"/>
      <c r="Q1138" s="160"/>
      <c r="R1138" s="160"/>
      <c r="S1138" s="160"/>
      <c r="T1138" s="160"/>
      <c r="U1138" s="160"/>
      <c r="V1138" s="160"/>
      <c r="W1138" s="160"/>
      <c r="X1138" s="160"/>
      <c r="Y1138" s="151"/>
      <c r="Z1138" s="151"/>
      <c r="AA1138" s="151"/>
      <c r="AB1138" s="151"/>
      <c r="AC1138" s="151"/>
      <c r="AD1138" s="151"/>
      <c r="AE1138" s="151"/>
      <c r="AF1138" s="151"/>
      <c r="AG1138" s="151" t="s">
        <v>190</v>
      </c>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row>
    <row r="1139" spans="1:60" outlineLevel="1" x14ac:dyDescent="0.25">
      <c r="A1139" s="158"/>
      <c r="B1139" s="159"/>
      <c r="C1139" s="271" t="s">
        <v>1309</v>
      </c>
      <c r="D1139" s="272"/>
      <c r="E1139" s="272"/>
      <c r="F1139" s="272"/>
      <c r="G1139" s="272"/>
      <c r="H1139" s="160"/>
      <c r="I1139" s="160"/>
      <c r="J1139" s="160"/>
      <c r="K1139" s="160"/>
      <c r="L1139" s="160"/>
      <c r="M1139" s="160"/>
      <c r="N1139" s="160"/>
      <c r="O1139" s="160"/>
      <c r="P1139" s="160"/>
      <c r="Q1139" s="160"/>
      <c r="R1139" s="160"/>
      <c r="S1139" s="160"/>
      <c r="T1139" s="160"/>
      <c r="U1139" s="160"/>
      <c r="V1139" s="160"/>
      <c r="W1139" s="160"/>
      <c r="X1139" s="160"/>
      <c r="Y1139" s="151"/>
      <c r="Z1139" s="151"/>
      <c r="AA1139" s="151"/>
      <c r="AB1139" s="151"/>
      <c r="AC1139" s="151"/>
      <c r="AD1139" s="151"/>
      <c r="AE1139" s="151"/>
      <c r="AF1139" s="151"/>
      <c r="AG1139" s="151" t="s">
        <v>190</v>
      </c>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row>
    <row r="1140" spans="1:60" outlineLevel="1" x14ac:dyDescent="0.25">
      <c r="A1140" s="158"/>
      <c r="B1140" s="159"/>
      <c r="C1140" s="271" t="s">
        <v>1310</v>
      </c>
      <c r="D1140" s="272"/>
      <c r="E1140" s="272"/>
      <c r="F1140" s="272"/>
      <c r="G1140" s="272"/>
      <c r="H1140" s="160"/>
      <c r="I1140" s="160"/>
      <c r="J1140" s="160"/>
      <c r="K1140" s="160"/>
      <c r="L1140" s="160"/>
      <c r="M1140" s="160"/>
      <c r="N1140" s="160"/>
      <c r="O1140" s="160"/>
      <c r="P1140" s="160"/>
      <c r="Q1140" s="160"/>
      <c r="R1140" s="160"/>
      <c r="S1140" s="160"/>
      <c r="T1140" s="160"/>
      <c r="U1140" s="160"/>
      <c r="V1140" s="160"/>
      <c r="W1140" s="160"/>
      <c r="X1140" s="160"/>
      <c r="Y1140" s="151"/>
      <c r="Z1140" s="151"/>
      <c r="AA1140" s="151"/>
      <c r="AB1140" s="151"/>
      <c r="AC1140" s="151"/>
      <c r="AD1140" s="151"/>
      <c r="AE1140" s="151"/>
      <c r="AF1140" s="151"/>
      <c r="AG1140" s="151" t="s">
        <v>190</v>
      </c>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row>
    <row r="1141" spans="1:60" outlineLevel="1" x14ac:dyDescent="0.25">
      <c r="A1141" s="158"/>
      <c r="B1141" s="159"/>
      <c r="C1141" s="192" t="s">
        <v>204</v>
      </c>
      <c r="D1141" s="161"/>
      <c r="E1141" s="162"/>
      <c r="F1141" s="163"/>
      <c r="G1141" s="163"/>
      <c r="H1141" s="160"/>
      <c r="I1141" s="160"/>
      <c r="J1141" s="160"/>
      <c r="K1141" s="160"/>
      <c r="L1141" s="160"/>
      <c r="M1141" s="160"/>
      <c r="N1141" s="160"/>
      <c r="O1141" s="160"/>
      <c r="P1141" s="160"/>
      <c r="Q1141" s="160"/>
      <c r="R1141" s="160"/>
      <c r="S1141" s="160"/>
      <c r="T1141" s="160"/>
      <c r="U1141" s="160"/>
      <c r="V1141" s="160"/>
      <c r="W1141" s="160"/>
      <c r="X1141" s="160"/>
      <c r="Y1141" s="151"/>
      <c r="Z1141" s="151"/>
      <c r="AA1141" s="151"/>
      <c r="AB1141" s="151"/>
      <c r="AC1141" s="151"/>
      <c r="AD1141" s="151"/>
      <c r="AE1141" s="151"/>
      <c r="AF1141" s="151"/>
      <c r="AG1141" s="151" t="s">
        <v>190</v>
      </c>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row>
    <row r="1142" spans="1:60" outlineLevel="1" x14ac:dyDescent="0.25">
      <c r="A1142" s="158"/>
      <c r="B1142" s="159"/>
      <c r="C1142" s="271" t="s">
        <v>728</v>
      </c>
      <c r="D1142" s="272"/>
      <c r="E1142" s="272"/>
      <c r="F1142" s="272"/>
      <c r="G1142" s="272"/>
      <c r="H1142" s="160"/>
      <c r="I1142" s="160"/>
      <c r="J1142" s="160"/>
      <c r="K1142" s="160"/>
      <c r="L1142" s="160"/>
      <c r="M1142" s="160"/>
      <c r="N1142" s="160"/>
      <c r="O1142" s="160"/>
      <c r="P1142" s="160"/>
      <c r="Q1142" s="160"/>
      <c r="R1142" s="160"/>
      <c r="S1142" s="160"/>
      <c r="T1142" s="160"/>
      <c r="U1142" s="160"/>
      <c r="V1142" s="160"/>
      <c r="W1142" s="160"/>
      <c r="X1142" s="160"/>
      <c r="Y1142" s="151"/>
      <c r="Z1142" s="151"/>
      <c r="AA1142" s="151"/>
      <c r="AB1142" s="151"/>
      <c r="AC1142" s="151"/>
      <c r="AD1142" s="151"/>
      <c r="AE1142" s="151"/>
      <c r="AF1142" s="151"/>
      <c r="AG1142" s="151" t="s">
        <v>190</v>
      </c>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c r="BG1142" s="151"/>
      <c r="BH1142" s="151"/>
    </row>
    <row r="1143" spans="1:60" outlineLevel="1" x14ac:dyDescent="0.25">
      <c r="A1143" s="158"/>
      <c r="B1143" s="159"/>
      <c r="C1143" s="271" t="s">
        <v>1858</v>
      </c>
      <c r="D1143" s="272"/>
      <c r="E1143" s="272"/>
      <c r="F1143" s="272"/>
      <c r="G1143" s="272"/>
      <c r="H1143" s="160"/>
      <c r="I1143" s="160"/>
      <c r="J1143" s="160"/>
      <c r="K1143" s="160"/>
      <c r="L1143" s="160"/>
      <c r="M1143" s="160"/>
      <c r="N1143" s="160"/>
      <c r="O1143" s="160"/>
      <c r="P1143" s="160"/>
      <c r="Q1143" s="160"/>
      <c r="R1143" s="160"/>
      <c r="S1143" s="160"/>
      <c r="T1143" s="160"/>
      <c r="U1143" s="160"/>
      <c r="V1143" s="160"/>
      <c r="W1143" s="160"/>
      <c r="X1143" s="160"/>
      <c r="Y1143" s="151"/>
      <c r="Z1143" s="151"/>
      <c r="AA1143" s="151"/>
      <c r="AB1143" s="151"/>
      <c r="AC1143" s="151"/>
      <c r="AD1143" s="151"/>
      <c r="AE1143" s="151"/>
      <c r="AF1143" s="151"/>
      <c r="AG1143" s="151" t="s">
        <v>190</v>
      </c>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row>
    <row r="1144" spans="1:60" outlineLevel="1" x14ac:dyDescent="0.25">
      <c r="A1144" s="158"/>
      <c r="B1144" s="159"/>
      <c r="C1144" s="271" t="s">
        <v>1775</v>
      </c>
      <c r="D1144" s="272"/>
      <c r="E1144" s="272"/>
      <c r="F1144" s="272"/>
      <c r="G1144" s="272"/>
      <c r="H1144" s="160"/>
      <c r="I1144" s="160"/>
      <c r="J1144" s="160"/>
      <c r="K1144" s="160"/>
      <c r="L1144" s="160"/>
      <c r="M1144" s="160"/>
      <c r="N1144" s="160"/>
      <c r="O1144" s="160"/>
      <c r="P1144" s="160"/>
      <c r="Q1144" s="160"/>
      <c r="R1144" s="160"/>
      <c r="S1144" s="160"/>
      <c r="T1144" s="160"/>
      <c r="U1144" s="160"/>
      <c r="V1144" s="160"/>
      <c r="W1144" s="160"/>
      <c r="X1144" s="160"/>
      <c r="Y1144" s="151"/>
      <c r="Z1144" s="151"/>
      <c r="AA1144" s="151"/>
      <c r="AB1144" s="151"/>
      <c r="AC1144" s="151"/>
      <c r="AD1144" s="151"/>
      <c r="AE1144" s="151"/>
      <c r="AF1144" s="151"/>
      <c r="AG1144" s="151" t="s">
        <v>190</v>
      </c>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51"/>
      <c r="BB1144" s="151"/>
      <c r="BC1144" s="151"/>
      <c r="BD1144" s="151"/>
      <c r="BE1144" s="151"/>
      <c r="BF1144" s="151"/>
      <c r="BG1144" s="151"/>
      <c r="BH1144" s="151"/>
    </row>
    <row r="1145" spans="1:60" outlineLevel="1" x14ac:dyDescent="0.25">
      <c r="A1145" s="158"/>
      <c r="B1145" s="159"/>
      <c r="C1145" s="271" t="s">
        <v>1859</v>
      </c>
      <c r="D1145" s="272"/>
      <c r="E1145" s="272"/>
      <c r="F1145" s="272"/>
      <c r="G1145" s="272"/>
      <c r="H1145" s="160"/>
      <c r="I1145" s="160"/>
      <c r="J1145" s="160"/>
      <c r="K1145" s="160"/>
      <c r="L1145" s="160"/>
      <c r="M1145" s="160"/>
      <c r="N1145" s="160"/>
      <c r="O1145" s="160"/>
      <c r="P1145" s="160"/>
      <c r="Q1145" s="160"/>
      <c r="R1145" s="160"/>
      <c r="S1145" s="160"/>
      <c r="T1145" s="160"/>
      <c r="U1145" s="160"/>
      <c r="V1145" s="160"/>
      <c r="W1145" s="160"/>
      <c r="X1145" s="160"/>
      <c r="Y1145" s="151"/>
      <c r="Z1145" s="151"/>
      <c r="AA1145" s="151"/>
      <c r="AB1145" s="151"/>
      <c r="AC1145" s="151"/>
      <c r="AD1145" s="151"/>
      <c r="AE1145" s="151"/>
      <c r="AF1145" s="151"/>
      <c r="AG1145" s="151" t="s">
        <v>190</v>
      </c>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c r="BG1145" s="151"/>
      <c r="BH1145" s="151"/>
    </row>
    <row r="1146" spans="1:60" outlineLevel="1" x14ac:dyDescent="0.25">
      <c r="A1146" s="158"/>
      <c r="B1146" s="159"/>
      <c r="C1146" s="271" t="s">
        <v>1312</v>
      </c>
      <c r="D1146" s="272"/>
      <c r="E1146" s="272"/>
      <c r="F1146" s="272"/>
      <c r="G1146" s="272"/>
      <c r="H1146" s="160"/>
      <c r="I1146" s="160"/>
      <c r="J1146" s="160"/>
      <c r="K1146" s="160"/>
      <c r="L1146" s="160"/>
      <c r="M1146" s="160"/>
      <c r="N1146" s="160"/>
      <c r="O1146" s="160"/>
      <c r="P1146" s="160"/>
      <c r="Q1146" s="160"/>
      <c r="R1146" s="160"/>
      <c r="S1146" s="160"/>
      <c r="T1146" s="160"/>
      <c r="U1146" s="160"/>
      <c r="V1146" s="160"/>
      <c r="W1146" s="160"/>
      <c r="X1146" s="160"/>
      <c r="Y1146" s="151"/>
      <c r="Z1146" s="151"/>
      <c r="AA1146" s="151"/>
      <c r="AB1146" s="151"/>
      <c r="AC1146" s="151"/>
      <c r="AD1146" s="151"/>
      <c r="AE1146" s="151"/>
      <c r="AF1146" s="151"/>
      <c r="AG1146" s="151" t="s">
        <v>190</v>
      </c>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row>
    <row r="1147" spans="1:60" outlineLevel="1" x14ac:dyDescent="0.25">
      <c r="A1147" s="158"/>
      <c r="B1147" s="159"/>
      <c r="C1147" s="271" t="s">
        <v>1783</v>
      </c>
      <c r="D1147" s="272"/>
      <c r="E1147" s="272"/>
      <c r="F1147" s="272"/>
      <c r="G1147" s="272"/>
      <c r="H1147" s="160"/>
      <c r="I1147" s="160"/>
      <c r="J1147" s="160"/>
      <c r="K1147" s="160"/>
      <c r="L1147" s="160"/>
      <c r="M1147" s="160"/>
      <c r="N1147" s="160"/>
      <c r="O1147" s="160"/>
      <c r="P1147" s="160"/>
      <c r="Q1147" s="160"/>
      <c r="R1147" s="160"/>
      <c r="S1147" s="160"/>
      <c r="T1147" s="160"/>
      <c r="U1147" s="160"/>
      <c r="V1147" s="160"/>
      <c r="W1147" s="160"/>
      <c r="X1147" s="160"/>
      <c r="Y1147" s="151"/>
      <c r="Z1147" s="151"/>
      <c r="AA1147" s="151"/>
      <c r="AB1147" s="151"/>
      <c r="AC1147" s="151"/>
      <c r="AD1147" s="151"/>
      <c r="AE1147" s="151"/>
      <c r="AF1147" s="151"/>
      <c r="AG1147" s="151" t="s">
        <v>190</v>
      </c>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row>
    <row r="1148" spans="1:60" outlineLevel="1" x14ac:dyDescent="0.25">
      <c r="A1148" s="158"/>
      <c r="B1148" s="159"/>
      <c r="C1148" s="271" t="s">
        <v>1784</v>
      </c>
      <c r="D1148" s="272"/>
      <c r="E1148" s="272"/>
      <c r="F1148" s="272"/>
      <c r="G1148" s="272"/>
      <c r="H1148" s="160"/>
      <c r="I1148" s="160"/>
      <c r="J1148" s="160"/>
      <c r="K1148" s="160"/>
      <c r="L1148" s="160"/>
      <c r="M1148" s="160"/>
      <c r="N1148" s="160"/>
      <c r="O1148" s="160"/>
      <c r="P1148" s="160"/>
      <c r="Q1148" s="160"/>
      <c r="R1148" s="160"/>
      <c r="S1148" s="160"/>
      <c r="T1148" s="160"/>
      <c r="U1148" s="160"/>
      <c r="V1148" s="160"/>
      <c r="W1148" s="160"/>
      <c r="X1148" s="160"/>
      <c r="Y1148" s="151"/>
      <c r="Z1148" s="151"/>
      <c r="AA1148" s="151"/>
      <c r="AB1148" s="151"/>
      <c r="AC1148" s="151"/>
      <c r="AD1148" s="151"/>
      <c r="AE1148" s="151"/>
      <c r="AF1148" s="151"/>
      <c r="AG1148" s="151" t="s">
        <v>190</v>
      </c>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row>
    <row r="1149" spans="1:60" outlineLevel="1" x14ac:dyDescent="0.25">
      <c r="A1149" s="158"/>
      <c r="B1149" s="159"/>
      <c r="C1149" s="192" t="s">
        <v>204</v>
      </c>
      <c r="D1149" s="161"/>
      <c r="E1149" s="162"/>
      <c r="F1149" s="163"/>
      <c r="G1149" s="163"/>
      <c r="H1149" s="160"/>
      <c r="I1149" s="160"/>
      <c r="J1149" s="160"/>
      <c r="K1149" s="160"/>
      <c r="L1149" s="160"/>
      <c r="M1149" s="160"/>
      <c r="N1149" s="160"/>
      <c r="O1149" s="160"/>
      <c r="P1149" s="160"/>
      <c r="Q1149" s="160"/>
      <c r="R1149" s="160"/>
      <c r="S1149" s="160"/>
      <c r="T1149" s="160"/>
      <c r="U1149" s="160"/>
      <c r="V1149" s="160"/>
      <c r="W1149" s="160"/>
      <c r="X1149" s="160"/>
      <c r="Y1149" s="151"/>
      <c r="Z1149" s="151"/>
      <c r="AA1149" s="151"/>
      <c r="AB1149" s="151"/>
      <c r="AC1149" s="151"/>
      <c r="AD1149" s="151"/>
      <c r="AE1149" s="151"/>
      <c r="AF1149" s="151"/>
      <c r="AG1149" s="151" t="s">
        <v>190</v>
      </c>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row>
    <row r="1150" spans="1:60" outlineLevel="1" x14ac:dyDescent="0.25">
      <c r="A1150" s="158"/>
      <c r="B1150" s="159"/>
      <c r="C1150" s="271" t="s">
        <v>733</v>
      </c>
      <c r="D1150" s="272"/>
      <c r="E1150" s="272"/>
      <c r="F1150" s="272"/>
      <c r="G1150" s="272"/>
      <c r="H1150" s="160"/>
      <c r="I1150" s="160"/>
      <c r="J1150" s="160"/>
      <c r="K1150" s="160"/>
      <c r="L1150" s="160"/>
      <c r="M1150" s="160"/>
      <c r="N1150" s="160"/>
      <c r="O1150" s="160"/>
      <c r="P1150" s="160"/>
      <c r="Q1150" s="160"/>
      <c r="R1150" s="160"/>
      <c r="S1150" s="160"/>
      <c r="T1150" s="160"/>
      <c r="U1150" s="160"/>
      <c r="V1150" s="160"/>
      <c r="W1150" s="160"/>
      <c r="X1150" s="160"/>
      <c r="Y1150" s="151"/>
      <c r="Z1150" s="151"/>
      <c r="AA1150" s="151"/>
      <c r="AB1150" s="151"/>
      <c r="AC1150" s="151"/>
      <c r="AD1150" s="151"/>
      <c r="AE1150" s="151"/>
      <c r="AF1150" s="151"/>
      <c r="AG1150" s="151" t="s">
        <v>190</v>
      </c>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row>
    <row r="1151" spans="1:60" outlineLevel="1" x14ac:dyDescent="0.25">
      <c r="A1151" s="158"/>
      <c r="B1151" s="159"/>
      <c r="C1151" s="271" t="s">
        <v>734</v>
      </c>
      <c r="D1151" s="272"/>
      <c r="E1151" s="272"/>
      <c r="F1151" s="272"/>
      <c r="G1151" s="272"/>
      <c r="H1151" s="160"/>
      <c r="I1151" s="160"/>
      <c r="J1151" s="160"/>
      <c r="K1151" s="160"/>
      <c r="L1151" s="160"/>
      <c r="M1151" s="160"/>
      <c r="N1151" s="160"/>
      <c r="O1151" s="160"/>
      <c r="P1151" s="160"/>
      <c r="Q1151" s="160"/>
      <c r="R1151" s="160"/>
      <c r="S1151" s="160"/>
      <c r="T1151" s="160"/>
      <c r="U1151" s="160"/>
      <c r="V1151" s="160"/>
      <c r="W1151" s="160"/>
      <c r="X1151" s="160"/>
      <c r="Y1151" s="151"/>
      <c r="Z1151" s="151"/>
      <c r="AA1151" s="151"/>
      <c r="AB1151" s="151"/>
      <c r="AC1151" s="151"/>
      <c r="AD1151" s="151"/>
      <c r="AE1151" s="151"/>
      <c r="AF1151" s="151"/>
      <c r="AG1151" s="151" t="s">
        <v>190</v>
      </c>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row>
    <row r="1152" spans="1:60" outlineLevel="1" x14ac:dyDescent="0.25">
      <c r="A1152" s="158"/>
      <c r="B1152" s="159"/>
      <c r="C1152" s="271" t="s">
        <v>735</v>
      </c>
      <c r="D1152" s="272"/>
      <c r="E1152" s="272"/>
      <c r="F1152" s="272"/>
      <c r="G1152" s="272"/>
      <c r="H1152" s="160"/>
      <c r="I1152" s="160"/>
      <c r="J1152" s="160"/>
      <c r="K1152" s="160"/>
      <c r="L1152" s="160"/>
      <c r="M1152" s="160"/>
      <c r="N1152" s="160"/>
      <c r="O1152" s="160"/>
      <c r="P1152" s="160"/>
      <c r="Q1152" s="160"/>
      <c r="R1152" s="160"/>
      <c r="S1152" s="160"/>
      <c r="T1152" s="160"/>
      <c r="U1152" s="160"/>
      <c r="V1152" s="160"/>
      <c r="W1152" s="160"/>
      <c r="X1152" s="160"/>
      <c r="Y1152" s="151"/>
      <c r="Z1152" s="151"/>
      <c r="AA1152" s="151"/>
      <c r="AB1152" s="151"/>
      <c r="AC1152" s="151"/>
      <c r="AD1152" s="151"/>
      <c r="AE1152" s="151"/>
      <c r="AF1152" s="151"/>
      <c r="AG1152" s="151" t="s">
        <v>190</v>
      </c>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row>
    <row r="1153" spans="1:60" outlineLevel="1" x14ac:dyDescent="0.25">
      <c r="A1153" s="158"/>
      <c r="B1153" s="159"/>
      <c r="C1153" s="271" t="s">
        <v>1315</v>
      </c>
      <c r="D1153" s="272"/>
      <c r="E1153" s="272"/>
      <c r="F1153" s="272"/>
      <c r="G1153" s="272"/>
      <c r="H1153" s="160"/>
      <c r="I1153" s="160"/>
      <c r="J1153" s="160"/>
      <c r="K1153" s="160"/>
      <c r="L1153" s="160"/>
      <c r="M1153" s="160"/>
      <c r="N1153" s="160"/>
      <c r="O1153" s="160"/>
      <c r="P1153" s="160"/>
      <c r="Q1153" s="160"/>
      <c r="R1153" s="160"/>
      <c r="S1153" s="160"/>
      <c r="T1153" s="160"/>
      <c r="U1153" s="160"/>
      <c r="V1153" s="160"/>
      <c r="W1153" s="160"/>
      <c r="X1153" s="160"/>
      <c r="Y1153" s="151"/>
      <c r="Z1153" s="151"/>
      <c r="AA1153" s="151"/>
      <c r="AB1153" s="151"/>
      <c r="AC1153" s="151"/>
      <c r="AD1153" s="151"/>
      <c r="AE1153" s="151"/>
      <c r="AF1153" s="151"/>
      <c r="AG1153" s="151" t="s">
        <v>190</v>
      </c>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row>
    <row r="1154" spans="1:60" outlineLevel="1" x14ac:dyDescent="0.25">
      <c r="A1154" s="158"/>
      <c r="B1154" s="159"/>
      <c r="C1154" s="271" t="s">
        <v>1316</v>
      </c>
      <c r="D1154" s="272"/>
      <c r="E1154" s="272"/>
      <c r="F1154" s="272"/>
      <c r="G1154" s="272"/>
      <c r="H1154" s="160"/>
      <c r="I1154" s="160"/>
      <c r="J1154" s="160"/>
      <c r="K1154" s="160"/>
      <c r="L1154" s="160"/>
      <c r="M1154" s="160"/>
      <c r="N1154" s="160"/>
      <c r="O1154" s="160"/>
      <c r="P1154" s="160"/>
      <c r="Q1154" s="160"/>
      <c r="R1154" s="160"/>
      <c r="S1154" s="160"/>
      <c r="T1154" s="160"/>
      <c r="U1154" s="160"/>
      <c r="V1154" s="160"/>
      <c r="W1154" s="160"/>
      <c r="X1154" s="160"/>
      <c r="Y1154" s="151"/>
      <c r="Z1154" s="151"/>
      <c r="AA1154" s="151"/>
      <c r="AB1154" s="151"/>
      <c r="AC1154" s="151"/>
      <c r="AD1154" s="151"/>
      <c r="AE1154" s="151"/>
      <c r="AF1154" s="151"/>
      <c r="AG1154" s="151" t="s">
        <v>190</v>
      </c>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row>
    <row r="1155" spans="1:60" outlineLevel="1" x14ac:dyDescent="0.25">
      <c r="A1155" s="158"/>
      <c r="B1155" s="159"/>
      <c r="C1155" s="192" t="s">
        <v>204</v>
      </c>
      <c r="D1155" s="161"/>
      <c r="E1155" s="162"/>
      <c r="F1155" s="163"/>
      <c r="G1155" s="163"/>
      <c r="H1155" s="160"/>
      <c r="I1155" s="160"/>
      <c r="J1155" s="160"/>
      <c r="K1155" s="160"/>
      <c r="L1155" s="160"/>
      <c r="M1155" s="160"/>
      <c r="N1155" s="160"/>
      <c r="O1155" s="160"/>
      <c r="P1155" s="160"/>
      <c r="Q1155" s="160"/>
      <c r="R1155" s="160"/>
      <c r="S1155" s="160"/>
      <c r="T1155" s="160"/>
      <c r="U1155" s="160"/>
      <c r="V1155" s="160"/>
      <c r="W1155" s="160"/>
      <c r="X1155" s="160"/>
      <c r="Y1155" s="151"/>
      <c r="Z1155" s="151"/>
      <c r="AA1155" s="151"/>
      <c r="AB1155" s="151"/>
      <c r="AC1155" s="151"/>
      <c r="AD1155" s="151"/>
      <c r="AE1155" s="151"/>
      <c r="AF1155" s="151"/>
      <c r="AG1155" s="151" t="s">
        <v>190</v>
      </c>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row>
    <row r="1156" spans="1:60" outlineLevel="1" x14ac:dyDescent="0.25">
      <c r="A1156" s="158"/>
      <c r="B1156" s="159"/>
      <c r="C1156" s="271" t="s">
        <v>1860</v>
      </c>
      <c r="D1156" s="272"/>
      <c r="E1156" s="272"/>
      <c r="F1156" s="272"/>
      <c r="G1156" s="272"/>
      <c r="H1156" s="160"/>
      <c r="I1156" s="160"/>
      <c r="J1156" s="160"/>
      <c r="K1156" s="160"/>
      <c r="L1156" s="160"/>
      <c r="M1156" s="160"/>
      <c r="N1156" s="160"/>
      <c r="O1156" s="160"/>
      <c r="P1156" s="160"/>
      <c r="Q1156" s="160"/>
      <c r="R1156" s="160"/>
      <c r="S1156" s="160"/>
      <c r="T1156" s="160"/>
      <c r="U1156" s="160"/>
      <c r="V1156" s="160"/>
      <c r="W1156" s="160"/>
      <c r="X1156" s="160"/>
      <c r="Y1156" s="151"/>
      <c r="Z1156" s="151"/>
      <c r="AA1156" s="151"/>
      <c r="AB1156" s="151"/>
      <c r="AC1156" s="151"/>
      <c r="AD1156" s="151"/>
      <c r="AE1156" s="151"/>
      <c r="AF1156" s="151"/>
      <c r="AG1156" s="151" t="s">
        <v>190</v>
      </c>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c r="BG1156" s="151"/>
      <c r="BH1156" s="151"/>
    </row>
    <row r="1157" spans="1:60" ht="20.399999999999999" outlineLevel="1" x14ac:dyDescent="0.25">
      <c r="A1157" s="177">
        <v>100</v>
      </c>
      <c r="B1157" s="178" t="s">
        <v>1861</v>
      </c>
      <c r="C1157" s="187" t="s">
        <v>1862</v>
      </c>
      <c r="D1157" s="179" t="s">
        <v>255</v>
      </c>
      <c r="E1157" s="180">
        <v>2</v>
      </c>
      <c r="F1157" s="181">
        <v>1182</v>
      </c>
      <c r="G1157" s="182">
        <f>ROUND(E1157*F1157,2)</f>
        <v>2364</v>
      </c>
      <c r="H1157" s="181"/>
      <c r="I1157" s="182">
        <f>ROUND(E1157*H1157,2)</f>
        <v>0</v>
      </c>
      <c r="J1157" s="181"/>
      <c r="K1157" s="182">
        <f>ROUND(E1157*J1157,2)</f>
        <v>0</v>
      </c>
      <c r="L1157" s="182">
        <v>21</v>
      </c>
      <c r="M1157" s="182">
        <f>G1157*(1+L1157/100)</f>
        <v>2860.44</v>
      </c>
      <c r="N1157" s="182">
        <v>0.01</v>
      </c>
      <c r="O1157" s="182">
        <f>ROUND(E1157*N1157,2)</f>
        <v>0.02</v>
      </c>
      <c r="P1157" s="182">
        <v>0</v>
      </c>
      <c r="Q1157" s="182">
        <f>ROUND(E1157*P1157,2)</f>
        <v>0</v>
      </c>
      <c r="R1157" s="182"/>
      <c r="S1157" s="182" t="s">
        <v>277</v>
      </c>
      <c r="T1157" s="183" t="s">
        <v>186</v>
      </c>
      <c r="U1157" s="160">
        <v>0</v>
      </c>
      <c r="V1157" s="160">
        <f>ROUND(E1157*U1157,2)</f>
        <v>0</v>
      </c>
      <c r="W1157" s="160"/>
      <c r="X1157" s="160" t="s">
        <v>310</v>
      </c>
      <c r="Y1157" s="151"/>
      <c r="Z1157" s="151"/>
      <c r="AA1157" s="151"/>
      <c r="AB1157" s="151"/>
      <c r="AC1157" s="151"/>
      <c r="AD1157" s="151"/>
      <c r="AE1157" s="151"/>
      <c r="AF1157" s="151"/>
      <c r="AG1157" s="151" t="s">
        <v>311</v>
      </c>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row>
    <row r="1158" spans="1:60" outlineLevel="1" x14ac:dyDescent="0.25">
      <c r="A1158" s="158"/>
      <c r="B1158" s="159"/>
      <c r="C1158" s="260" t="s">
        <v>1727</v>
      </c>
      <c r="D1158" s="261"/>
      <c r="E1158" s="261"/>
      <c r="F1158" s="261"/>
      <c r="G1158" s="261"/>
      <c r="H1158" s="160"/>
      <c r="I1158" s="160"/>
      <c r="J1158" s="160"/>
      <c r="K1158" s="160"/>
      <c r="L1158" s="160"/>
      <c r="M1158" s="160"/>
      <c r="N1158" s="160"/>
      <c r="O1158" s="160"/>
      <c r="P1158" s="160"/>
      <c r="Q1158" s="160"/>
      <c r="R1158" s="160"/>
      <c r="S1158" s="160"/>
      <c r="T1158" s="160"/>
      <c r="U1158" s="160"/>
      <c r="V1158" s="160"/>
      <c r="W1158" s="160"/>
      <c r="X1158" s="160"/>
      <c r="Y1158" s="151"/>
      <c r="Z1158" s="151"/>
      <c r="AA1158" s="151"/>
      <c r="AB1158" s="151"/>
      <c r="AC1158" s="151"/>
      <c r="AD1158" s="151"/>
      <c r="AE1158" s="151"/>
      <c r="AF1158" s="151"/>
      <c r="AG1158" s="151" t="s">
        <v>190</v>
      </c>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84" t="str">
        <f>C1158</f>
        <v>4.NP - 3. patro, popis prvku a návrh na jeho opravu nebo restaurování viz D1.1.9  Tabulky truhlářských prvků</v>
      </c>
      <c r="BB1158" s="151"/>
      <c r="BC1158" s="151"/>
      <c r="BD1158" s="151"/>
      <c r="BE1158" s="151"/>
      <c r="BF1158" s="151"/>
      <c r="BG1158" s="151"/>
      <c r="BH1158" s="151"/>
    </row>
    <row r="1159" spans="1:60" outlineLevel="1" x14ac:dyDescent="0.25">
      <c r="A1159" s="158"/>
      <c r="B1159" s="159"/>
      <c r="C1159" s="192" t="s">
        <v>204</v>
      </c>
      <c r="D1159" s="161"/>
      <c r="E1159" s="162"/>
      <c r="F1159" s="163"/>
      <c r="G1159" s="163"/>
      <c r="H1159" s="160"/>
      <c r="I1159" s="160"/>
      <c r="J1159" s="160"/>
      <c r="K1159" s="160"/>
      <c r="L1159" s="160"/>
      <c r="M1159" s="160"/>
      <c r="N1159" s="160"/>
      <c r="O1159" s="160"/>
      <c r="P1159" s="160"/>
      <c r="Q1159" s="160"/>
      <c r="R1159" s="160"/>
      <c r="S1159" s="160"/>
      <c r="T1159" s="160"/>
      <c r="U1159" s="160"/>
      <c r="V1159" s="160"/>
      <c r="W1159" s="160"/>
      <c r="X1159" s="160"/>
      <c r="Y1159" s="151"/>
      <c r="Z1159" s="151"/>
      <c r="AA1159" s="151"/>
      <c r="AB1159" s="151"/>
      <c r="AC1159" s="151"/>
      <c r="AD1159" s="151"/>
      <c r="AE1159" s="151"/>
      <c r="AF1159" s="151"/>
      <c r="AG1159" s="151" t="s">
        <v>190</v>
      </c>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c r="BG1159" s="151"/>
      <c r="BH1159" s="151"/>
    </row>
    <row r="1160" spans="1:60" ht="21" outlineLevel="1" x14ac:dyDescent="0.25">
      <c r="A1160" s="158"/>
      <c r="B1160" s="159"/>
      <c r="C1160" s="271" t="s">
        <v>1863</v>
      </c>
      <c r="D1160" s="272"/>
      <c r="E1160" s="272"/>
      <c r="F1160" s="272"/>
      <c r="G1160" s="272"/>
      <c r="H1160" s="160"/>
      <c r="I1160" s="160"/>
      <c r="J1160" s="160"/>
      <c r="K1160" s="160"/>
      <c r="L1160" s="160"/>
      <c r="M1160" s="160"/>
      <c r="N1160" s="160"/>
      <c r="O1160" s="160"/>
      <c r="P1160" s="160"/>
      <c r="Q1160" s="160"/>
      <c r="R1160" s="160"/>
      <c r="S1160" s="160"/>
      <c r="T1160" s="160"/>
      <c r="U1160" s="160"/>
      <c r="V1160" s="160"/>
      <c r="W1160" s="160"/>
      <c r="X1160" s="160"/>
      <c r="Y1160" s="151"/>
      <c r="Z1160" s="151"/>
      <c r="AA1160" s="151"/>
      <c r="AB1160" s="151"/>
      <c r="AC1160" s="151"/>
      <c r="AD1160" s="151"/>
      <c r="AE1160" s="151"/>
      <c r="AF1160" s="151"/>
      <c r="AG1160" s="151" t="s">
        <v>190</v>
      </c>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84" t="str">
        <f>C1160</f>
        <v>Nový dřevěný revizní svlakový poklop osazený na polodrážku do stávající prkenné podlahy v místnosti KV_301 - vyrobeno formou místní analogie SHaZ Bečov;</v>
      </c>
      <c r="BB1160" s="151"/>
      <c r="BC1160" s="151"/>
      <c r="BD1160" s="151"/>
      <c r="BE1160" s="151"/>
      <c r="BF1160" s="151"/>
      <c r="BG1160" s="151"/>
      <c r="BH1160" s="151"/>
    </row>
    <row r="1161" spans="1:60" outlineLevel="1" x14ac:dyDescent="0.25">
      <c r="A1161" s="158"/>
      <c r="B1161" s="159"/>
      <c r="C1161" s="271" t="s">
        <v>1864</v>
      </c>
      <c r="D1161" s="272"/>
      <c r="E1161" s="272"/>
      <c r="F1161" s="272"/>
      <c r="G1161" s="272"/>
      <c r="H1161" s="160"/>
      <c r="I1161" s="160"/>
      <c r="J1161" s="160"/>
      <c r="K1161" s="160"/>
      <c r="L1161" s="160"/>
      <c r="M1161" s="160"/>
      <c r="N1161" s="160"/>
      <c r="O1161" s="160"/>
      <c r="P1161" s="160"/>
      <c r="Q1161" s="160"/>
      <c r="R1161" s="160"/>
      <c r="S1161" s="160"/>
      <c r="T1161" s="160"/>
      <c r="U1161" s="160"/>
      <c r="V1161" s="160"/>
      <c r="W1161" s="160"/>
      <c r="X1161" s="160"/>
      <c r="Y1161" s="151"/>
      <c r="Z1161" s="151"/>
      <c r="AA1161" s="151"/>
      <c r="AB1161" s="151"/>
      <c r="AC1161" s="151"/>
      <c r="AD1161" s="151"/>
      <c r="AE1161" s="151"/>
      <c r="AF1161" s="151"/>
      <c r="AG1161" s="151" t="s">
        <v>190</v>
      </c>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c r="BG1161" s="151"/>
      <c r="BH1161" s="151"/>
    </row>
    <row r="1162" spans="1:60" outlineLevel="1" x14ac:dyDescent="0.25">
      <c r="A1162" s="158"/>
      <c r="B1162" s="159"/>
      <c r="C1162" s="271" t="s">
        <v>1865</v>
      </c>
      <c r="D1162" s="272"/>
      <c r="E1162" s="272"/>
      <c r="F1162" s="272"/>
      <c r="G1162" s="272"/>
      <c r="H1162" s="160"/>
      <c r="I1162" s="160"/>
      <c r="J1162" s="160"/>
      <c r="K1162" s="160"/>
      <c r="L1162" s="160"/>
      <c r="M1162" s="160"/>
      <c r="N1162" s="160"/>
      <c r="O1162" s="160"/>
      <c r="P1162" s="160"/>
      <c r="Q1162" s="160"/>
      <c r="R1162" s="160"/>
      <c r="S1162" s="160"/>
      <c r="T1162" s="160"/>
      <c r="U1162" s="160"/>
      <c r="V1162" s="160"/>
      <c r="W1162" s="160"/>
      <c r="X1162" s="160"/>
      <c r="Y1162" s="151"/>
      <c r="Z1162" s="151"/>
      <c r="AA1162" s="151"/>
      <c r="AB1162" s="151"/>
      <c r="AC1162" s="151"/>
      <c r="AD1162" s="151"/>
      <c r="AE1162" s="151"/>
      <c r="AF1162" s="151"/>
      <c r="AG1162" s="151" t="s">
        <v>190</v>
      </c>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c r="BG1162" s="151"/>
      <c r="BH1162" s="151"/>
    </row>
    <row r="1163" spans="1:60" outlineLevel="1" x14ac:dyDescent="0.25">
      <c r="A1163" s="158"/>
      <c r="B1163" s="159"/>
      <c r="C1163" s="192" t="s">
        <v>204</v>
      </c>
      <c r="D1163" s="161"/>
      <c r="E1163" s="162"/>
      <c r="F1163" s="163"/>
      <c r="G1163" s="163"/>
      <c r="H1163" s="160"/>
      <c r="I1163" s="160"/>
      <c r="J1163" s="160"/>
      <c r="K1163" s="160"/>
      <c r="L1163" s="160"/>
      <c r="M1163" s="160"/>
      <c r="N1163" s="160"/>
      <c r="O1163" s="160"/>
      <c r="P1163" s="160"/>
      <c r="Q1163" s="160"/>
      <c r="R1163" s="160"/>
      <c r="S1163" s="160"/>
      <c r="T1163" s="160"/>
      <c r="U1163" s="160"/>
      <c r="V1163" s="160"/>
      <c r="W1163" s="160"/>
      <c r="X1163" s="160"/>
      <c r="Y1163" s="151"/>
      <c r="Z1163" s="151"/>
      <c r="AA1163" s="151"/>
      <c r="AB1163" s="151"/>
      <c r="AC1163" s="151"/>
      <c r="AD1163" s="151"/>
      <c r="AE1163" s="151"/>
      <c r="AF1163" s="151"/>
      <c r="AG1163" s="151" t="s">
        <v>190</v>
      </c>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c r="BG1163" s="151"/>
      <c r="BH1163" s="151"/>
    </row>
    <row r="1164" spans="1:60" outlineLevel="1" x14ac:dyDescent="0.25">
      <c r="A1164" s="158"/>
      <c r="B1164" s="159"/>
      <c r="C1164" s="271" t="s">
        <v>804</v>
      </c>
      <c r="D1164" s="272"/>
      <c r="E1164" s="272"/>
      <c r="F1164" s="272"/>
      <c r="G1164" s="272"/>
      <c r="H1164" s="160"/>
      <c r="I1164" s="160"/>
      <c r="J1164" s="160"/>
      <c r="K1164" s="160"/>
      <c r="L1164" s="160"/>
      <c r="M1164" s="160"/>
      <c r="N1164" s="160"/>
      <c r="O1164" s="160"/>
      <c r="P1164" s="160"/>
      <c r="Q1164" s="160"/>
      <c r="R1164" s="160"/>
      <c r="S1164" s="160"/>
      <c r="T1164" s="160"/>
      <c r="U1164" s="160"/>
      <c r="V1164" s="160"/>
      <c r="W1164" s="160"/>
      <c r="X1164" s="160"/>
      <c r="Y1164" s="151"/>
      <c r="Z1164" s="151"/>
      <c r="AA1164" s="151"/>
      <c r="AB1164" s="151"/>
      <c r="AC1164" s="151"/>
      <c r="AD1164" s="151"/>
      <c r="AE1164" s="151"/>
      <c r="AF1164" s="151"/>
      <c r="AG1164" s="151" t="s">
        <v>190</v>
      </c>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row>
    <row r="1165" spans="1:60" outlineLevel="1" x14ac:dyDescent="0.25">
      <c r="A1165" s="158"/>
      <c r="B1165" s="159"/>
      <c r="C1165" s="271" t="s">
        <v>1405</v>
      </c>
      <c r="D1165" s="272"/>
      <c r="E1165" s="272"/>
      <c r="F1165" s="272"/>
      <c r="G1165" s="272"/>
      <c r="H1165" s="160"/>
      <c r="I1165" s="160"/>
      <c r="J1165" s="160"/>
      <c r="K1165" s="160"/>
      <c r="L1165" s="160"/>
      <c r="M1165" s="160"/>
      <c r="N1165" s="160"/>
      <c r="O1165" s="160"/>
      <c r="P1165" s="160"/>
      <c r="Q1165" s="160"/>
      <c r="R1165" s="160"/>
      <c r="S1165" s="160"/>
      <c r="T1165" s="160"/>
      <c r="U1165" s="160"/>
      <c r="V1165" s="160"/>
      <c r="W1165" s="160"/>
      <c r="X1165" s="160"/>
      <c r="Y1165" s="151"/>
      <c r="Z1165" s="151"/>
      <c r="AA1165" s="151"/>
      <c r="AB1165" s="151"/>
      <c r="AC1165" s="151"/>
      <c r="AD1165" s="151"/>
      <c r="AE1165" s="151"/>
      <c r="AF1165" s="151"/>
      <c r="AG1165" s="151" t="s">
        <v>190</v>
      </c>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row>
    <row r="1166" spans="1:60" outlineLevel="1" x14ac:dyDescent="0.25">
      <c r="A1166" s="158"/>
      <c r="B1166" s="159"/>
      <c r="C1166" s="192" t="s">
        <v>204</v>
      </c>
      <c r="D1166" s="161"/>
      <c r="E1166" s="162"/>
      <c r="F1166" s="163"/>
      <c r="G1166" s="163"/>
      <c r="H1166" s="160"/>
      <c r="I1166" s="160"/>
      <c r="J1166" s="160"/>
      <c r="K1166" s="160"/>
      <c r="L1166" s="160"/>
      <c r="M1166" s="160"/>
      <c r="N1166" s="160"/>
      <c r="O1166" s="160"/>
      <c r="P1166" s="160"/>
      <c r="Q1166" s="160"/>
      <c r="R1166" s="160"/>
      <c r="S1166" s="160"/>
      <c r="T1166" s="160"/>
      <c r="U1166" s="160"/>
      <c r="V1166" s="160"/>
      <c r="W1166" s="160"/>
      <c r="X1166" s="160"/>
      <c r="Y1166" s="151"/>
      <c r="Z1166" s="151"/>
      <c r="AA1166" s="151"/>
      <c r="AB1166" s="151"/>
      <c r="AC1166" s="151"/>
      <c r="AD1166" s="151"/>
      <c r="AE1166" s="151"/>
      <c r="AF1166" s="151"/>
      <c r="AG1166" s="151" t="s">
        <v>190</v>
      </c>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row>
    <row r="1167" spans="1:60" outlineLevel="1" x14ac:dyDescent="0.25">
      <c r="A1167" s="158"/>
      <c r="B1167" s="159"/>
      <c r="C1167" s="271" t="s">
        <v>785</v>
      </c>
      <c r="D1167" s="272"/>
      <c r="E1167" s="272"/>
      <c r="F1167" s="272"/>
      <c r="G1167" s="272"/>
      <c r="H1167" s="160"/>
      <c r="I1167" s="160"/>
      <c r="J1167" s="160"/>
      <c r="K1167" s="160"/>
      <c r="L1167" s="160"/>
      <c r="M1167" s="160"/>
      <c r="N1167" s="160"/>
      <c r="O1167" s="160"/>
      <c r="P1167" s="160"/>
      <c r="Q1167" s="160"/>
      <c r="R1167" s="160"/>
      <c r="S1167" s="160"/>
      <c r="T1167" s="160"/>
      <c r="U1167" s="160"/>
      <c r="V1167" s="160"/>
      <c r="W1167" s="160"/>
      <c r="X1167" s="160"/>
      <c r="Y1167" s="151"/>
      <c r="Z1167" s="151"/>
      <c r="AA1167" s="151"/>
      <c r="AB1167" s="151"/>
      <c r="AC1167" s="151"/>
      <c r="AD1167" s="151"/>
      <c r="AE1167" s="151"/>
      <c r="AF1167" s="151"/>
      <c r="AG1167" s="151" t="s">
        <v>190</v>
      </c>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row>
    <row r="1168" spans="1:60" outlineLevel="1" x14ac:dyDescent="0.25">
      <c r="A1168" s="158"/>
      <c r="B1168" s="159"/>
      <c r="C1168" s="271" t="s">
        <v>725</v>
      </c>
      <c r="D1168" s="272"/>
      <c r="E1168" s="272"/>
      <c r="F1168" s="272"/>
      <c r="G1168" s="272"/>
      <c r="H1168" s="160"/>
      <c r="I1168" s="160"/>
      <c r="J1168" s="160"/>
      <c r="K1168" s="160"/>
      <c r="L1168" s="160"/>
      <c r="M1168" s="160"/>
      <c r="N1168" s="160"/>
      <c r="O1168" s="160"/>
      <c r="P1168" s="160"/>
      <c r="Q1168" s="160"/>
      <c r="R1168" s="160"/>
      <c r="S1168" s="160"/>
      <c r="T1168" s="160"/>
      <c r="U1168" s="160"/>
      <c r="V1168" s="160"/>
      <c r="W1168" s="160"/>
      <c r="X1168" s="160"/>
      <c r="Y1168" s="151"/>
      <c r="Z1168" s="151"/>
      <c r="AA1168" s="151"/>
      <c r="AB1168" s="151"/>
      <c r="AC1168" s="151"/>
      <c r="AD1168" s="151"/>
      <c r="AE1168" s="151"/>
      <c r="AF1168" s="151"/>
      <c r="AG1168" s="151" t="s">
        <v>190</v>
      </c>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row>
    <row r="1169" spans="1:60" outlineLevel="1" x14ac:dyDescent="0.25">
      <c r="A1169" s="158"/>
      <c r="B1169" s="159"/>
      <c r="C1169" s="271" t="s">
        <v>726</v>
      </c>
      <c r="D1169" s="272"/>
      <c r="E1169" s="272"/>
      <c r="F1169" s="272"/>
      <c r="G1169" s="272"/>
      <c r="H1169" s="160"/>
      <c r="I1169" s="160"/>
      <c r="J1169" s="160"/>
      <c r="K1169" s="160"/>
      <c r="L1169" s="160"/>
      <c r="M1169" s="160"/>
      <c r="N1169" s="160"/>
      <c r="O1169" s="160"/>
      <c r="P1169" s="160"/>
      <c r="Q1169" s="160"/>
      <c r="R1169" s="160"/>
      <c r="S1169" s="160"/>
      <c r="T1169" s="160"/>
      <c r="U1169" s="160"/>
      <c r="V1169" s="160"/>
      <c r="W1169" s="160"/>
      <c r="X1169" s="160"/>
      <c r="Y1169" s="151"/>
      <c r="Z1169" s="151"/>
      <c r="AA1169" s="151"/>
      <c r="AB1169" s="151"/>
      <c r="AC1169" s="151"/>
      <c r="AD1169" s="151"/>
      <c r="AE1169" s="151"/>
      <c r="AF1169" s="151"/>
      <c r="AG1169" s="151" t="s">
        <v>190</v>
      </c>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row>
    <row r="1170" spans="1:60" ht="21" outlineLevel="1" x14ac:dyDescent="0.25">
      <c r="A1170" s="158"/>
      <c r="B1170" s="159"/>
      <c r="C1170" s="271" t="s">
        <v>727</v>
      </c>
      <c r="D1170" s="272"/>
      <c r="E1170" s="272"/>
      <c r="F1170" s="272"/>
      <c r="G1170" s="272"/>
      <c r="H1170" s="160"/>
      <c r="I1170" s="160"/>
      <c r="J1170" s="160"/>
      <c r="K1170" s="160"/>
      <c r="L1170" s="160"/>
      <c r="M1170" s="160"/>
      <c r="N1170" s="160"/>
      <c r="O1170" s="160"/>
      <c r="P1170" s="160"/>
      <c r="Q1170" s="160"/>
      <c r="R1170" s="160"/>
      <c r="S1170" s="160"/>
      <c r="T1170" s="160"/>
      <c r="U1170" s="160"/>
      <c r="V1170" s="160"/>
      <c r="W1170" s="160"/>
      <c r="X1170" s="160"/>
      <c r="Y1170" s="151"/>
      <c r="Z1170" s="151"/>
      <c r="AA1170" s="151"/>
      <c r="AB1170" s="151"/>
      <c r="AC1170" s="151"/>
      <c r="AD1170" s="151"/>
      <c r="AE1170" s="151"/>
      <c r="AF1170" s="151"/>
      <c r="AG1170" s="151" t="s">
        <v>190</v>
      </c>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84" t="str">
        <f>C1170</f>
        <v>Pozn.: přesný typ nátěru a odstín bude odsouhlasen projektantem, odpovědnými zástupci (pracovníky) NPÚ a KÚ KK na vzorcích před započetím prací.</v>
      </c>
      <c r="BB1170" s="151"/>
      <c r="BC1170" s="151"/>
      <c r="BD1170" s="151"/>
      <c r="BE1170" s="151"/>
      <c r="BF1170" s="151"/>
      <c r="BG1170" s="151"/>
      <c r="BH1170" s="151"/>
    </row>
    <row r="1171" spans="1:60" ht="20.399999999999999" outlineLevel="1" x14ac:dyDescent="0.25">
      <c r="A1171" s="177">
        <v>101</v>
      </c>
      <c r="B1171" s="178" t="s">
        <v>1866</v>
      </c>
      <c r="C1171" s="187" t="s">
        <v>1867</v>
      </c>
      <c r="D1171" s="179" t="s">
        <v>255</v>
      </c>
      <c r="E1171" s="180">
        <v>1</v>
      </c>
      <c r="F1171" s="181">
        <v>3288</v>
      </c>
      <c r="G1171" s="182">
        <f>ROUND(E1171*F1171,2)</f>
        <v>3288</v>
      </c>
      <c r="H1171" s="181"/>
      <c r="I1171" s="182">
        <f>ROUND(E1171*H1171,2)</f>
        <v>0</v>
      </c>
      <c r="J1171" s="181"/>
      <c r="K1171" s="182">
        <f>ROUND(E1171*J1171,2)</f>
        <v>0</v>
      </c>
      <c r="L1171" s="182">
        <v>21</v>
      </c>
      <c r="M1171" s="182">
        <f>G1171*(1+L1171/100)</f>
        <v>3978.48</v>
      </c>
      <c r="N1171" s="182">
        <v>0.02</v>
      </c>
      <c r="O1171" s="182">
        <f>ROUND(E1171*N1171,2)</f>
        <v>0.02</v>
      </c>
      <c r="P1171" s="182">
        <v>0</v>
      </c>
      <c r="Q1171" s="182">
        <f>ROUND(E1171*P1171,2)</f>
        <v>0</v>
      </c>
      <c r="R1171" s="182"/>
      <c r="S1171" s="182" t="s">
        <v>277</v>
      </c>
      <c r="T1171" s="183" t="s">
        <v>186</v>
      </c>
      <c r="U1171" s="160">
        <v>0</v>
      </c>
      <c r="V1171" s="160">
        <f>ROUND(E1171*U1171,2)</f>
        <v>0</v>
      </c>
      <c r="W1171" s="160"/>
      <c r="X1171" s="160" t="s">
        <v>310</v>
      </c>
      <c r="Y1171" s="151"/>
      <c r="Z1171" s="151"/>
      <c r="AA1171" s="151"/>
      <c r="AB1171" s="151"/>
      <c r="AC1171" s="151"/>
      <c r="AD1171" s="151"/>
      <c r="AE1171" s="151"/>
      <c r="AF1171" s="151"/>
      <c r="AG1171" s="151" t="s">
        <v>311</v>
      </c>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row>
    <row r="1172" spans="1:60" outlineLevel="1" x14ac:dyDescent="0.25">
      <c r="A1172" s="158"/>
      <c r="B1172" s="159"/>
      <c r="C1172" s="260" t="s">
        <v>1727</v>
      </c>
      <c r="D1172" s="261"/>
      <c r="E1172" s="261"/>
      <c r="F1172" s="261"/>
      <c r="G1172" s="261"/>
      <c r="H1172" s="160"/>
      <c r="I1172" s="160"/>
      <c r="J1172" s="160"/>
      <c r="K1172" s="160"/>
      <c r="L1172" s="160"/>
      <c r="M1172" s="160"/>
      <c r="N1172" s="160"/>
      <c r="O1172" s="160"/>
      <c r="P1172" s="160"/>
      <c r="Q1172" s="160"/>
      <c r="R1172" s="160"/>
      <c r="S1172" s="160"/>
      <c r="T1172" s="160"/>
      <c r="U1172" s="160"/>
      <c r="V1172" s="160"/>
      <c r="W1172" s="160"/>
      <c r="X1172" s="160"/>
      <c r="Y1172" s="151"/>
      <c r="Z1172" s="151"/>
      <c r="AA1172" s="151"/>
      <c r="AB1172" s="151"/>
      <c r="AC1172" s="151"/>
      <c r="AD1172" s="151"/>
      <c r="AE1172" s="151"/>
      <c r="AF1172" s="151"/>
      <c r="AG1172" s="151" t="s">
        <v>190</v>
      </c>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84" t="str">
        <f>C1172</f>
        <v>4.NP - 3. patro, popis prvku a návrh na jeho opravu nebo restaurování viz D1.1.9  Tabulky truhlářských prvků</v>
      </c>
      <c r="BB1172" s="151"/>
      <c r="BC1172" s="151"/>
      <c r="BD1172" s="151"/>
      <c r="BE1172" s="151"/>
      <c r="BF1172" s="151"/>
      <c r="BG1172" s="151"/>
      <c r="BH1172" s="151"/>
    </row>
    <row r="1173" spans="1:60" outlineLevel="1" x14ac:dyDescent="0.25">
      <c r="A1173" s="158"/>
      <c r="B1173" s="159"/>
      <c r="C1173" s="192" t="s">
        <v>204</v>
      </c>
      <c r="D1173" s="161"/>
      <c r="E1173" s="162"/>
      <c r="F1173" s="163"/>
      <c r="G1173" s="163"/>
      <c r="H1173" s="160"/>
      <c r="I1173" s="160"/>
      <c r="J1173" s="160"/>
      <c r="K1173" s="160"/>
      <c r="L1173" s="160"/>
      <c r="M1173" s="160"/>
      <c r="N1173" s="160"/>
      <c r="O1173" s="160"/>
      <c r="P1173" s="160"/>
      <c r="Q1173" s="160"/>
      <c r="R1173" s="160"/>
      <c r="S1173" s="160"/>
      <c r="T1173" s="160"/>
      <c r="U1173" s="160"/>
      <c r="V1173" s="160"/>
      <c r="W1173" s="160"/>
      <c r="X1173" s="160"/>
      <c r="Y1173" s="151"/>
      <c r="Z1173" s="151"/>
      <c r="AA1173" s="151"/>
      <c r="AB1173" s="151"/>
      <c r="AC1173" s="151"/>
      <c r="AD1173" s="151"/>
      <c r="AE1173" s="151"/>
      <c r="AF1173" s="151"/>
      <c r="AG1173" s="151" t="s">
        <v>190</v>
      </c>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row>
    <row r="1174" spans="1:60" ht="21" outlineLevel="1" x14ac:dyDescent="0.25">
      <c r="A1174" s="158"/>
      <c r="B1174" s="159"/>
      <c r="C1174" s="271" t="s">
        <v>1868</v>
      </c>
      <c r="D1174" s="272"/>
      <c r="E1174" s="272"/>
      <c r="F1174" s="272"/>
      <c r="G1174" s="272"/>
      <c r="H1174" s="160"/>
      <c r="I1174" s="160"/>
      <c r="J1174" s="160"/>
      <c r="K1174" s="160"/>
      <c r="L1174" s="160"/>
      <c r="M1174" s="160"/>
      <c r="N1174" s="160"/>
      <c r="O1174" s="160"/>
      <c r="P1174" s="160"/>
      <c r="Q1174" s="160"/>
      <c r="R1174" s="160"/>
      <c r="S1174" s="160"/>
      <c r="T1174" s="160"/>
      <c r="U1174" s="160"/>
      <c r="V1174" s="160"/>
      <c r="W1174" s="160"/>
      <c r="X1174" s="160"/>
      <c r="Y1174" s="151"/>
      <c r="Z1174" s="151"/>
      <c r="AA1174" s="151"/>
      <c r="AB1174" s="151"/>
      <c r="AC1174" s="151"/>
      <c r="AD1174" s="151"/>
      <c r="AE1174" s="151"/>
      <c r="AF1174" s="151"/>
      <c r="AG1174" s="151" t="s">
        <v>190</v>
      </c>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84" t="str">
        <f>C1174</f>
        <v>Nové dřevěné madlo zábradlí na kovaných trnech v průchodu mezi místnostmi č. SK_301 a KV_301 SK_101 - vyrobeno formou repliky a místní analogie SHaZ Bečov</v>
      </c>
      <c r="BB1174" s="151"/>
      <c r="BC1174" s="151"/>
      <c r="BD1174" s="151"/>
      <c r="BE1174" s="151"/>
      <c r="BF1174" s="151"/>
      <c r="BG1174" s="151"/>
      <c r="BH1174" s="151"/>
    </row>
    <row r="1175" spans="1:60" outlineLevel="1" x14ac:dyDescent="0.25">
      <c r="A1175" s="158"/>
      <c r="B1175" s="159"/>
      <c r="C1175" s="192" t="s">
        <v>204</v>
      </c>
      <c r="D1175" s="161"/>
      <c r="E1175" s="162"/>
      <c r="F1175" s="163"/>
      <c r="G1175" s="163"/>
      <c r="H1175" s="160"/>
      <c r="I1175" s="160"/>
      <c r="J1175" s="160"/>
      <c r="K1175" s="160"/>
      <c r="L1175" s="160"/>
      <c r="M1175" s="160"/>
      <c r="N1175" s="160"/>
      <c r="O1175" s="160"/>
      <c r="P1175" s="160"/>
      <c r="Q1175" s="160"/>
      <c r="R1175" s="160"/>
      <c r="S1175" s="160"/>
      <c r="T1175" s="160"/>
      <c r="U1175" s="160"/>
      <c r="V1175" s="160"/>
      <c r="W1175" s="160"/>
      <c r="X1175" s="160"/>
      <c r="Y1175" s="151"/>
      <c r="Z1175" s="151"/>
      <c r="AA1175" s="151"/>
      <c r="AB1175" s="151"/>
      <c r="AC1175" s="151"/>
      <c r="AD1175" s="151"/>
      <c r="AE1175" s="151"/>
      <c r="AF1175" s="151"/>
      <c r="AG1175" s="151" t="s">
        <v>190</v>
      </c>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row>
    <row r="1176" spans="1:60" outlineLevel="1" x14ac:dyDescent="0.25">
      <c r="A1176" s="158"/>
      <c r="B1176" s="159"/>
      <c r="C1176" s="271" t="s">
        <v>1004</v>
      </c>
      <c r="D1176" s="272"/>
      <c r="E1176" s="272"/>
      <c r="F1176" s="272"/>
      <c r="G1176" s="272"/>
      <c r="H1176" s="160"/>
      <c r="I1176" s="160"/>
      <c r="J1176" s="160"/>
      <c r="K1176" s="160"/>
      <c r="L1176" s="160"/>
      <c r="M1176" s="160"/>
      <c r="N1176" s="160"/>
      <c r="O1176" s="160"/>
      <c r="P1176" s="160"/>
      <c r="Q1176" s="160"/>
      <c r="R1176" s="160"/>
      <c r="S1176" s="160"/>
      <c r="T1176" s="160"/>
      <c r="U1176" s="160"/>
      <c r="V1176" s="160"/>
      <c r="W1176" s="160"/>
      <c r="X1176" s="160"/>
      <c r="Y1176" s="151"/>
      <c r="Z1176" s="151"/>
      <c r="AA1176" s="151"/>
      <c r="AB1176" s="151"/>
      <c r="AC1176" s="151"/>
      <c r="AD1176" s="151"/>
      <c r="AE1176" s="151"/>
      <c r="AF1176" s="151"/>
      <c r="AG1176" s="151" t="s">
        <v>190</v>
      </c>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row>
    <row r="1177" spans="1:60" outlineLevel="1" x14ac:dyDescent="0.25">
      <c r="A1177" s="158"/>
      <c r="B1177" s="159"/>
      <c r="C1177" s="271" t="s">
        <v>782</v>
      </c>
      <c r="D1177" s="272"/>
      <c r="E1177" s="272"/>
      <c r="F1177" s="272"/>
      <c r="G1177" s="272"/>
      <c r="H1177" s="160"/>
      <c r="I1177" s="160"/>
      <c r="J1177" s="160"/>
      <c r="K1177" s="160"/>
      <c r="L1177" s="160"/>
      <c r="M1177" s="160"/>
      <c r="N1177" s="160"/>
      <c r="O1177" s="160"/>
      <c r="P1177" s="160"/>
      <c r="Q1177" s="160"/>
      <c r="R1177" s="160"/>
      <c r="S1177" s="160"/>
      <c r="T1177" s="160"/>
      <c r="U1177" s="160"/>
      <c r="V1177" s="160"/>
      <c r="W1177" s="160"/>
      <c r="X1177" s="160"/>
      <c r="Y1177" s="151"/>
      <c r="Z1177" s="151"/>
      <c r="AA1177" s="151"/>
      <c r="AB1177" s="151"/>
      <c r="AC1177" s="151"/>
      <c r="AD1177" s="151"/>
      <c r="AE1177" s="151"/>
      <c r="AF1177" s="151"/>
      <c r="AG1177" s="151" t="s">
        <v>190</v>
      </c>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row>
    <row r="1178" spans="1:60" outlineLevel="1" x14ac:dyDescent="0.25">
      <c r="A1178" s="158"/>
      <c r="B1178" s="159"/>
      <c r="C1178" s="271" t="s">
        <v>789</v>
      </c>
      <c r="D1178" s="272"/>
      <c r="E1178" s="272"/>
      <c r="F1178" s="272"/>
      <c r="G1178" s="272"/>
      <c r="H1178" s="160"/>
      <c r="I1178" s="160"/>
      <c r="J1178" s="160"/>
      <c r="K1178" s="160"/>
      <c r="L1178" s="160"/>
      <c r="M1178" s="160"/>
      <c r="N1178" s="160"/>
      <c r="O1178" s="160"/>
      <c r="P1178" s="160"/>
      <c r="Q1178" s="160"/>
      <c r="R1178" s="160"/>
      <c r="S1178" s="160"/>
      <c r="T1178" s="160"/>
      <c r="U1178" s="160"/>
      <c r="V1178" s="160"/>
      <c r="W1178" s="160"/>
      <c r="X1178" s="160"/>
      <c r="Y1178" s="151"/>
      <c r="Z1178" s="151"/>
      <c r="AA1178" s="151"/>
      <c r="AB1178" s="151"/>
      <c r="AC1178" s="151"/>
      <c r="AD1178" s="151"/>
      <c r="AE1178" s="151"/>
      <c r="AF1178" s="151"/>
      <c r="AG1178" s="151" t="s">
        <v>190</v>
      </c>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row>
    <row r="1179" spans="1:60" outlineLevel="1" x14ac:dyDescent="0.25">
      <c r="A1179" s="158"/>
      <c r="B1179" s="159"/>
      <c r="C1179" s="271" t="s">
        <v>1869</v>
      </c>
      <c r="D1179" s="272"/>
      <c r="E1179" s="272"/>
      <c r="F1179" s="272"/>
      <c r="G1179" s="272"/>
      <c r="H1179" s="160"/>
      <c r="I1179" s="160"/>
      <c r="J1179" s="160"/>
      <c r="K1179" s="160"/>
      <c r="L1179" s="160"/>
      <c r="M1179" s="160"/>
      <c r="N1179" s="160"/>
      <c r="O1179" s="160"/>
      <c r="P1179" s="160"/>
      <c r="Q1179" s="160"/>
      <c r="R1179" s="160"/>
      <c r="S1179" s="160"/>
      <c r="T1179" s="160"/>
      <c r="U1179" s="160"/>
      <c r="V1179" s="160"/>
      <c r="W1179" s="160"/>
      <c r="X1179" s="160"/>
      <c r="Y1179" s="151"/>
      <c r="Z1179" s="151"/>
      <c r="AA1179" s="151"/>
      <c r="AB1179" s="151"/>
      <c r="AC1179" s="151"/>
      <c r="AD1179" s="151"/>
      <c r="AE1179" s="151"/>
      <c r="AF1179" s="151"/>
      <c r="AG1179" s="151" t="s">
        <v>190</v>
      </c>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row>
    <row r="1180" spans="1:60" outlineLevel="1" x14ac:dyDescent="0.25">
      <c r="A1180" s="158"/>
      <c r="B1180" s="159"/>
      <c r="C1180" s="271" t="s">
        <v>1870</v>
      </c>
      <c r="D1180" s="272"/>
      <c r="E1180" s="272"/>
      <c r="F1180" s="272"/>
      <c r="G1180" s="272"/>
      <c r="H1180" s="160"/>
      <c r="I1180" s="160"/>
      <c r="J1180" s="160"/>
      <c r="K1180" s="160"/>
      <c r="L1180" s="160"/>
      <c r="M1180" s="160"/>
      <c r="N1180" s="160"/>
      <c r="O1180" s="160"/>
      <c r="P1180" s="160"/>
      <c r="Q1180" s="160"/>
      <c r="R1180" s="160"/>
      <c r="S1180" s="160"/>
      <c r="T1180" s="160"/>
      <c r="U1180" s="160"/>
      <c r="V1180" s="160"/>
      <c r="W1180" s="160"/>
      <c r="X1180" s="160"/>
      <c r="Y1180" s="151"/>
      <c r="Z1180" s="151"/>
      <c r="AA1180" s="151"/>
      <c r="AB1180" s="151"/>
      <c r="AC1180" s="151"/>
      <c r="AD1180" s="151"/>
      <c r="AE1180" s="151"/>
      <c r="AF1180" s="151"/>
      <c r="AG1180" s="151" t="s">
        <v>190</v>
      </c>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row>
    <row r="1181" spans="1:60" outlineLevel="1" x14ac:dyDescent="0.25">
      <c r="A1181" s="158"/>
      <c r="B1181" s="159"/>
      <c r="C1181" s="192" t="s">
        <v>204</v>
      </c>
      <c r="D1181" s="161"/>
      <c r="E1181" s="162"/>
      <c r="F1181" s="163"/>
      <c r="G1181" s="163"/>
      <c r="H1181" s="160"/>
      <c r="I1181" s="160"/>
      <c r="J1181" s="160"/>
      <c r="K1181" s="160"/>
      <c r="L1181" s="160"/>
      <c r="M1181" s="160"/>
      <c r="N1181" s="160"/>
      <c r="O1181" s="160"/>
      <c r="P1181" s="160"/>
      <c r="Q1181" s="160"/>
      <c r="R1181" s="160"/>
      <c r="S1181" s="160"/>
      <c r="T1181" s="160"/>
      <c r="U1181" s="160"/>
      <c r="V1181" s="160"/>
      <c r="W1181" s="160"/>
      <c r="X1181" s="160"/>
      <c r="Y1181" s="151"/>
      <c r="Z1181" s="151"/>
      <c r="AA1181" s="151"/>
      <c r="AB1181" s="151"/>
      <c r="AC1181" s="151"/>
      <c r="AD1181" s="151"/>
      <c r="AE1181" s="151"/>
      <c r="AF1181" s="151"/>
      <c r="AG1181" s="151" t="s">
        <v>190</v>
      </c>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row>
    <row r="1182" spans="1:60" outlineLevel="1" x14ac:dyDescent="0.25">
      <c r="A1182" s="158"/>
      <c r="B1182" s="159"/>
      <c r="C1182" s="271" t="s">
        <v>785</v>
      </c>
      <c r="D1182" s="272"/>
      <c r="E1182" s="272"/>
      <c r="F1182" s="272"/>
      <c r="G1182" s="272"/>
      <c r="H1182" s="160"/>
      <c r="I1182" s="160"/>
      <c r="J1182" s="160"/>
      <c r="K1182" s="160"/>
      <c r="L1182" s="160"/>
      <c r="M1182" s="160"/>
      <c r="N1182" s="160"/>
      <c r="O1182" s="160"/>
      <c r="P1182" s="160"/>
      <c r="Q1182" s="160"/>
      <c r="R1182" s="160"/>
      <c r="S1182" s="160"/>
      <c r="T1182" s="160"/>
      <c r="U1182" s="160"/>
      <c r="V1182" s="160"/>
      <c r="W1182" s="160"/>
      <c r="X1182" s="160"/>
      <c r="Y1182" s="151"/>
      <c r="Z1182" s="151"/>
      <c r="AA1182" s="151"/>
      <c r="AB1182" s="151"/>
      <c r="AC1182" s="151"/>
      <c r="AD1182" s="151"/>
      <c r="AE1182" s="151"/>
      <c r="AF1182" s="151"/>
      <c r="AG1182" s="151" t="s">
        <v>190</v>
      </c>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row>
    <row r="1183" spans="1:60" outlineLevel="1" x14ac:dyDescent="0.25">
      <c r="A1183" s="158"/>
      <c r="B1183" s="159"/>
      <c r="C1183" s="271" t="s">
        <v>791</v>
      </c>
      <c r="D1183" s="272"/>
      <c r="E1183" s="272"/>
      <c r="F1183" s="272"/>
      <c r="G1183" s="272"/>
      <c r="H1183" s="160"/>
      <c r="I1183" s="160"/>
      <c r="J1183" s="160"/>
      <c r="K1183" s="160"/>
      <c r="L1183" s="160"/>
      <c r="M1183" s="160"/>
      <c r="N1183" s="160"/>
      <c r="O1183" s="160"/>
      <c r="P1183" s="160"/>
      <c r="Q1183" s="160"/>
      <c r="R1183" s="160"/>
      <c r="S1183" s="160"/>
      <c r="T1183" s="160"/>
      <c r="U1183" s="160"/>
      <c r="V1183" s="160"/>
      <c r="W1183" s="160"/>
      <c r="X1183" s="160"/>
      <c r="Y1183" s="151"/>
      <c r="Z1183" s="151"/>
      <c r="AA1183" s="151"/>
      <c r="AB1183" s="151"/>
      <c r="AC1183" s="151"/>
      <c r="AD1183" s="151"/>
      <c r="AE1183" s="151"/>
      <c r="AF1183" s="151"/>
      <c r="AG1183" s="151" t="s">
        <v>190</v>
      </c>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row>
    <row r="1184" spans="1:60" outlineLevel="1" x14ac:dyDescent="0.25">
      <c r="A1184" s="158"/>
      <c r="B1184" s="159"/>
      <c r="C1184" s="271" t="s">
        <v>726</v>
      </c>
      <c r="D1184" s="272"/>
      <c r="E1184" s="272"/>
      <c r="F1184" s="272"/>
      <c r="G1184" s="272"/>
      <c r="H1184" s="160"/>
      <c r="I1184" s="160"/>
      <c r="J1184" s="160"/>
      <c r="K1184" s="160"/>
      <c r="L1184" s="160"/>
      <c r="M1184" s="160"/>
      <c r="N1184" s="160"/>
      <c r="O1184" s="160"/>
      <c r="P1184" s="160"/>
      <c r="Q1184" s="160"/>
      <c r="R1184" s="160"/>
      <c r="S1184" s="160"/>
      <c r="T1184" s="160"/>
      <c r="U1184" s="160"/>
      <c r="V1184" s="160"/>
      <c r="W1184" s="160"/>
      <c r="X1184" s="160"/>
      <c r="Y1184" s="151"/>
      <c r="Z1184" s="151"/>
      <c r="AA1184" s="151"/>
      <c r="AB1184" s="151"/>
      <c r="AC1184" s="151"/>
      <c r="AD1184" s="151"/>
      <c r="AE1184" s="151"/>
      <c r="AF1184" s="151"/>
      <c r="AG1184" s="151" t="s">
        <v>190</v>
      </c>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row>
    <row r="1185" spans="1:60" ht="21" outlineLevel="1" x14ac:dyDescent="0.25">
      <c r="A1185" s="158"/>
      <c r="B1185" s="159"/>
      <c r="C1185" s="271" t="s">
        <v>727</v>
      </c>
      <c r="D1185" s="272"/>
      <c r="E1185" s="272"/>
      <c r="F1185" s="272"/>
      <c r="G1185" s="272"/>
      <c r="H1185" s="160"/>
      <c r="I1185" s="160"/>
      <c r="J1185" s="160"/>
      <c r="K1185" s="160"/>
      <c r="L1185" s="160"/>
      <c r="M1185" s="160"/>
      <c r="N1185" s="160"/>
      <c r="O1185" s="160"/>
      <c r="P1185" s="160"/>
      <c r="Q1185" s="160"/>
      <c r="R1185" s="160"/>
      <c r="S1185" s="160"/>
      <c r="T1185" s="160"/>
      <c r="U1185" s="160"/>
      <c r="V1185" s="160"/>
      <c r="W1185" s="160"/>
      <c r="X1185" s="160"/>
      <c r="Y1185" s="151"/>
      <c r="Z1185" s="151"/>
      <c r="AA1185" s="151"/>
      <c r="AB1185" s="151"/>
      <c r="AC1185" s="151"/>
      <c r="AD1185" s="151"/>
      <c r="AE1185" s="151"/>
      <c r="AF1185" s="151"/>
      <c r="AG1185" s="151" t="s">
        <v>190</v>
      </c>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84" t="str">
        <f>C1185</f>
        <v>Pozn.: přesný typ nátěru a odstín bude odsouhlasen projektantem, odpovědnými zástupci (pracovníky) NPÚ a KÚ KK na vzorcích před započetím prací.</v>
      </c>
      <c r="BB1185" s="151"/>
      <c r="BC1185" s="151"/>
      <c r="BD1185" s="151"/>
      <c r="BE1185" s="151"/>
      <c r="BF1185" s="151"/>
      <c r="BG1185" s="151"/>
      <c r="BH1185" s="151"/>
    </row>
    <row r="1186" spans="1:60" outlineLevel="1" x14ac:dyDescent="0.25">
      <c r="A1186" s="158"/>
      <c r="B1186" s="159"/>
      <c r="C1186" s="192" t="s">
        <v>204</v>
      </c>
      <c r="D1186" s="161"/>
      <c r="E1186" s="162"/>
      <c r="F1186" s="163"/>
      <c r="G1186" s="163"/>
      <c r="H1186" s="160"/>
      <c r="I1186" s="160"/>
      <c r="J1186" s="160"/>
      <c r="K1186" s="160"/>
      <c r="L1186" s="160"/>
      <c r="M1186" s="160"/>
      <c r="N1186" s="160"/>
      <c r="O1186" s="160"/>
      <c r="P1186" s="160"/>
      <c r="Q1186" s="160"/>
      <c r="R1186" s="160"/>
      <c r="S1186" s="160"/>
      <c r="T1186" s="160"/>
      <c r="U1186" s="160"/>
      <c r="V1186" s="160"/>
      <c r="W1186" s="160"/>
      <c r="X1186" s="160"/>
      <c r="Y1186" s="151"/>
      <c r="Z1186" s="151"/>
      <c r="AA1186" s="151"/>
      <c r="AB1186" s="151"/>
      <c r="AC1186" s="151"/>
      <c r="AD1186" s="151"/>
      <c r="AE1186" s="151"/>
      <c r="AF1186" s="151"/>
      <c r="AG1186" s="151" t="s">
        <v>190</v>
      </c>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row>
    <row r="1187" spans="1:60" outlineLevel="1" x14ac:dyDescent="0.25">
      <c r="A1187" s="158"/>
      <c r="B1187" s="159"/>
      <c r="C1187" s="271" t="s">
        <v>1871</v>
      </c>
      <c r="D1187" s="272"/>
      <c r="E1187" s="272"/>
      <c r="F1187" s="272"/>
      <c r="G1187" s="272"/>
      <c r="H1187" s="160"/>
      <c r="I1187" s="160"/>
      <c r="J1187" s="160"/>
      <c r="K1187" s="160"/>
      <c r="L1187" s="160"/>
      <c r="M1187" s="160"/>
      <c r="N1187" s="160"/>
      <c r="O1187" s="160"/>
      <c r="P1187" s="160"/>
      <c r="Q1187" s="160"/>
      <c r="R1187" s="160"/>
      <c r="S1187" s="160"/>
      <c r="T1187" s="160"/>
      <c r="U1187" s="160"/>
      <c r="V1187" s="160"/>
      <c r="W1187" s="160"/>
      <c r="X1187" s="160"/>
      <c r="Y1187" s="151"/>
      <c r="Z1187" s="151"/>
      <c r="AA1187" s="151"/>
      <c r="AB1187" s="151"/>
      <c r="AC1187" s="151"/>
      <c r="AD1187" s="151"/>
      <c r="AE1187" s="151"/>
      <c r="AF1187" s="151"/>
      <c r="AG1187" s="151" t="s">
        <v>190</v>
      </c>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row>
    <row r="1188" spans="1:60" outlineLevel="1" x14ac:dyDescent="0.25">
      <c r="A1188" s="158"/>
      <c r="B1188" s="159"/>
      <c r="C1188" s="271" t="s">
        <v>734</v>
      </c>
      <c r="D1188" s="272"/>
      <c r="E1188" s="272"/>
      <c r="F1188" s="272"/>
      <c r="G1188" s="272"/>
      <c r="H1188" s="160"/>
      <c r="I1188" s="160"/>
      <c r="J1188" s="160"/>
      <c r="K1188" s="160"/>
      <c r="L1188" s="160"/>
      <c r="M1188" s="160"/>
      <c r="N1188" s="160"/>
      <c r="O1188" s="160"/>
      <c r="P1188" s="160"/>
      <c r="Q1188" s="160"/>
      <c r="R1188" s="160"/>
      <c r="S1188" s="160"/>
      <c r="T1188" s="160"/>
      <c r="U1188" s="160"/>
      <c r="V1188" s="160"/>
      <c r="W1188" s="160"/>
      <c r="X1188" s="160"/>
      <c r="Y1188" s="151"/>
      <c r="Z1188" s="151"/>
      <c r="AA1188" s="151"/>
      <c r="AB1188" s="151"/>
      <c r="AC1188" s="151"/>
      <c r="AD1188" s="151"/>
      <c r="AE1188" s="151"/>
      <c r="AF1188" s="151"/>
      <c r="AG1188" s="151" t="s">
        <v>190</v>
      </c>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row>
    <row r="1189" spans="1:60" outlineLevel="1" x14ac:dyDescent="0.25">
      <c r="A1189" s="158"/>
      <c r="B1189" s="159"/>
      <c r="C1189" s="271" t="s">
        <v>735</v>
      </c>
      <c r="D1189" s="272"/>
      <c r="E1189" s="272"/>
      <c r="F1189" s="272"/>
      <c r="G1189" s="272"/>
      <c r="H1189" s="160"/>
      <c r="I1189" s="160"/>
      <c r="J1189" s="160"/>
      <c r="K1189" s="160"/>
      <c r="L1189" s="160"/>
      <c r="M1189" s="160"/>
      <c r="N1189" s="160"/>
      <c r="O1189" s="160"/>
      <c r="P1189" s="160"/>
      <c r="Q1189" s="160"/>
      <c r="R1189" s="160"/>
      <c r="S1189" s="160"/>
      <c r="T1189" s="160"/>
      <c r="U1189" s="160"/>
      <c r="V1189" s="160"/>
      <c r="W1189" s="160"/>
      <c r="X1189" s="160"/>
      <c r="Y1189" s="151"/>
      <c r="Z1189" s="151"/>
      <c r="AA1189" s="151"/>
      <c r="AB1189" s="151"/>
      <c r="AC1189" s="151"/>
      <c r="AD1189" s="151"/>
      <c r="AE1189" s="151"/>
      <c r="AF1189" s="151"/>
      <c r="AG1189" s="151" t="s">
        <v>190</v>
      </c>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row>
    <row r="1190" spans="1:60" outlineLevel="1" x14ac:dyDescent="0.25">
      <c r="A1190" s="158"/>
      <c r="B1190" s="159"/>
      <c r="C1190" s="271" t="s">
        <v>736</v>
      </c>
      <c r="D1190" s="272"/>
      <c r="E1190" s="272"/>
      <c r="F1190" s="272"/>
      <c r="G1190" s="272"/>
      <c r="H1190" s="160"/>
      <c r="I1190" s="160"/>
      <c r="J1190" s="160"/>
      <c r="K1190" s="160"/>
      <c r="L1190" s="160"/>
      <c r="M1190" s="160"/>
      <c r="N1190" s="160"/>
      <c r="O1190" s="160"/>
      <c r="P1190" s="160"/>
      <c r="Q1190" s="160"/>
      <c r="R1190" s="160"/>
      <c r="S1190" s="160"/>
      <c r="T1190" s="160"/>
      <c r="U1190" s="160"/>
      <c r="V1190" s="160"/>
      <c r="W1190" s="160"/>
      <c r="X1190" s="160"/>
      <c r="Y1190" s="151"/>
      <c r="Z1190" s="151"/>
      <c r="AA1190" s="151"/>
      <c r="AB1190" s="151"/>
      <c r="AC1190" s="151"/>
      <c r="AD1190" s="151"/>
      <c r="AE1190" s="151"/>
      <c r="AF1190" s="151"/>
      <c r="AG1190" s="151" t="s">
        <v>190</v>
      </c>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84" t="str">
        <f>C1190</f>
        <v>- 2x vrchní matný černý fermežový grafitový nátěr (před úplným zaschnutím „přeleštit“ jemným kartáčkem)</v>
      </c>
      <c r="BB1190" s="151"/>
      <c r="BC1190" s="151"/>
      <c r="BD1190" s="151"/>
      <c r="BE1190" s="151"/>
      <c r="BF1190" s="151"/>
      <c r="BG1190" s="151"/>
      <c r="BH1190" s="151"/>
    </row>
    <row r="1191" spans="1:60" ht="20.399999999999999" outlineLevel="1" x14ac:dyDescent="0.25">
      <c r="A1191" s="177">
        <v>102</v>
      </c>
      <c r="B1191" s="178" t="s">
        <v>1872</v>
      </c>
      <c r="C1191" s="187" t="s">
        <v>1873</v>
      </c>
      <c r="D1191" s="179" t="s">
        <v>255</v>
      </c>
      <c r="E1191" s="180">
        <v>1</v>
      </c>
      <c r="F1191" s="181">
        <v>78120</v>
      </c>
      <c r="G1191" s="182">
        <f>ROUND(E1191*F1191,2)</f>
        <v>78120</v>
      </c>
      <c r="H1191" s="181"/>
      <c r="I1191" s="182">
        <f>ROUND(E1191*H1191,2)</f>
        <v>0</v>
      </c>
      <c r="J1191" s="181"/>
      <c r="K1191" s="182">
        <f>ROUND(E1191*J1191,2)</f>
        <v>0</v>
      </c>
      <c r="L1191" s="182">
        <v>21</v>
      </c>
      <c r="M1191" s="182">
        <f>G1191*(1+L1191/100)</f>
        <v>94525.2</v>
      </c>
      <c r="N1191" s="182">
        <v>0.04</v>
      </c>
      <c r="O1191" s="182">
        <f>ROUND(E1191*N1191,2)</f>
        <v>0.04</v>
      </c>
      <c r="P1191" s="182">
        <v>0</v>
      </c>
      <c r="Q1191" s="182">
        <f>ROUND(E1191*P1191,2)</f>
        <v>0</v>
      </c>
      <c r="R1191" s="182"/>
      <c r="S1191" s="182" t="s">
        <v>277</v>
      </c>
      <c r="T1191" s="183" t="s">
        <v>186</v>
      </c>
      <c r="U1191" s="160">
        <v>0</v>
      </c>
      <c r="V1191" s="160">
        <f>ROUND(E1191*U1191,2)</f>
        <v>0</v>
      </c>
      <c r="W1191" s="160"/>
      <c r="X1191" s="160" t="s">
        <v>310</v>
      </c>
      <c r="Y1191" s="151"/>
      <c r="Z1191" s="151"/>
      <c r="AA1191" s="151"/>
      <c r="AB1191" s="151"/>
      <c r="AC1191" s="151"/>
      <c r="AD1191" s="151"/>
      <c r="AE1191" s="151"/>
      <c r="AF1191" s="151"/>
      <c r="AG1191" s="151" t="s">
        <v>311</v>
      </c>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row>
    <row r="1192" spans="1:60" outlineLevel="1" x14ac:dyDescent="0.25">
      <c r="A1192" s="158"/>
      <c r="B1192" s="159"/>
      <c r="C1192" s="260" t="s">
        <v>1727</v>
      </c>
      <c r="D1192" s="261"/>
      <c r="E1192" s="261"/>
      <c r="F1192" s="261"/>
      <c r="G1192" s="261"/>
      <c r="H1192" s="160"/>
      <c r="I1192" s="160"/>
      <c r="J1192" s="160"/>
      <c r="K1192" s="160"/>
      <c r="L1192" s="160"/>
      <c r="M1192" s="160"/>
      <c r="N1192" s="160"/>
      <c r="O1192" s="160"/>
      <c r="P1192" s="160"/>
      <c r="Q1192" s="160"/>
      <c r="R1192" s="160"/>
      <c r="S1192" s="160"/>
      <c r="T1192" s="160"/>
      <c r="U1192" s="160"/>
      <c r="V1192" s="160"/>
      <c r="W1192" s="160"/>
      <c r="X1192" s="160"/>
      <c r="Y1192" s="151"/>
      <c r="Z1192" s="151"/>
      <c r="AA1192" s="151"/>
      <c r="AB1192" s="151"/>
      <c r="AC1192" s="151"/>
      <c r="AD1192" s="151"/>
      <c r="AE1192" s="151"/>
      <c r="AF1192" s="151"/>
      <c r="AG1192" s="151" t="s">
        <v>190</v>
      </c>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84" t="str">
        <f>C1192</f>
        <v>4.NP - 3. patro, popis prvku a návrh na jeho opravu nebo restaurování viz D1.1.9  Tabulky truhlářských prvků</v>
      </c>
      <c r="BB1192" s="151"/>
      <c r="BC1192" s="151"/>
      <c r="BD1192" s="151"/>
      <c r="BE1192" s="151"/>
      <c r="BF1192" s="151"/>
      <c r="BG1192" s="151"/>
      <c r="BH1192" s="151"/>
    </row>
    <row r="1193" spans="1:60" outlineLevel="1" x14ac:dyDescent="0.25">
      <c r="A1193" s="158"/>
      <c r="B1193" s="159"/>
      <c r="C1193" s="192" t="s">
        <v>204</v>
      </c>
      <c r="D1193" s="161"/>
      <c r="E1193" s="162"/>
      <c r="F1193" s="163"/>
      <c r="G1193" s="163"/>
      <c r="H1193" s="160"/>
      <c r="I1193" s="160"/>
      <c r="J1193" s="160"/>
      <c r="K1193" s="160"/>
      <c r="L1193" s="160"/>
      <c r="M1193" s="160"/>
      <c r="N1193" s="160"/>
      <c r="O1193" s="160"/>
      <c r="P1193" s="160"/>
      <c r="Q1193" s="160"/>
      <c r="R1193" s="160"/>
      <c r="S1193" s="160"/>
      <c r="T1193" s="160"/>
      <c r="U1193" s="160"/>
      <c r="V1193" s="160"/>
      <c r="W1193" s="160"/>
      <c r="X1193" s="160"/>
      <c r="Y1193" s="151"/>
      <c r="Z1193" s="151"/>
      <c r="AA1193" s="151"/>
      <c r="AB1193" s="151"/>
      <c r="AC1193" s="151"/>
      <c r="AD1193" s="151"/>
      <c r="AE1193" s="151"/>
      <c r="AF1193" s="151"/>
      <c r="AG1193" s="151" t="s">
        <v>190</v>
      </c>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row>
    <row r="1194" spans="1:60" outlineLevel="1" x14ac:dyDescent="0.25">
      <c r="A1194" s="158"/>
      <c r="B1194" s="159"/>
      <c r="C1194" s="271" t="s">
        <v>1874</v>
      </c>
      <c r="D1194" s="272"/>
      <c r="E1194" s="272"/>
      <c r="F1194" s="272"/>
      <c r="G1194" s="272"/>
      <c r="H1194" s="160"/>
      <c r="I1194" s="160"/>
      <c r="J1194" s="160"/>
      <c r="K1194" s="160"/>
      <c r="L1194" s="160"/>
      <c r="M1194" s="160"/>
      <c r="N1194" s="160"/>
      <c r="O1194" s="160"/>
      <c r="P1194" s="160"/>
      <c r="Q1194" s="160"/>
      <c r="R1194" s="160"/>
      <c r="S1194" s="160"/>
      <c r="T1194" s="160"/>
      <c r="U1194" s="160"/>
      <c r="V1194" s="160"/>
      <c r="W1194" s="160"/>
      <c r="X1194" s="160"/>
      <c r="Y1194" s="151"/>
      <c r="Z1194" s="151"/>
      <c r="AA1194" s="151"/>
      <c r="AB1194" s="151"/>
      <c r="AC1194" s="151"/>
      <c r="AD1194" s="151"/>
      <c r="AE1194" s="151"/>
      <c r="AF1194" s="151"/>
      <c r="AG1194" s="151" t="s">
        <v>190</v>
      </c>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row>
    <row r="1195" spans="1:60" outlineLevel="1" x14ac:dyDescent="0.25">
      <c r="A1195" s="158"/>
      <c r="B1195" s="159"/>
      <c r="C1195" s="271" t="s">
        <v>1875</v>
      </c>
      <c r="D1195" s="272"/>
      <c r="E1195" s="272"/>
      <c r="F1195" s="272"/>
      <c r="G1195" s="272"/>
      <c r="H1195" s="160"/>
      <c r="I1195" s="160"/>
      <c r="J1195" s="160"/>
      <c r="K1195" s="160"/>
      <c r="L1195" s="160"/>
      <c r="M1195" s="160"/>
      <c r="N1195" s="160"/>
      <c r="O1195" s="160"/>
      <c r="P1195" s="160"/>
      <c r="Q1195" s="160"/>
      <c r="R1195" s="160"/>
      <c r="S1195" s="160"/>
      <c r="T1195" s="160"/>
      <c r="U1195" s="160"/>
      <c r="V1195" s="160"/>
      <c r="W1195" s="160"/>
      <c r="X1195" s="160"/>
      <c r="Y1195" s="151"/>
      <c r="Z1195" s="151"/>
      <c r="AA1195" s="151"/>
      <c r="AB1195" s="151"/>
      <c r="AC1195" s="151"/>
      <c r="AD1195" s="151"/>
      <c r="AE1195" s="151"/>
      <c r="AF1195" s="151"/>
      <c r="AG1195" s="151" t="s">
        <v>190</v>
      </c>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row>
    <row r="1196" spans="1:60" outlineLevel="1" x14ac:dyDescent="0.25">
      <c r="A1196" s="158"/>
      <c r="B1196" s="159"/>
      <c r="C1196" s="271" t="s">
        <v>1403</v>
      </c>
      <c r="D1196" s="272"/>
      <c r="E1196" s="272"/>
      <c r="F1196" s="272"/>
      <c r="G1196" s="272"/>
      <c r="H1196" s="160"/>
      <c r="I1196" s="160"/>
      <c r="J1196" s="160"/>
      <c r="K1196" s="160"/>
      <c r="L1196" s="160"/>
      <c r="M1196" s="160"/>
      <c r="N1196" s="160"/>
      <c r="O1196" s="160"/>
      <c r="P1196" s="160"/>
      <c r="Q1196" s="160"/>
      <c r="R1196" s="160"/>
      <c r="S1196" s="160"/>
      <c r="T1196" s="160"/>
      <c r="U1196" s="160"/>
      <c r="V1196" s="160"/>
      <c r="W1196" s="160"/>
      <c r="X1196" s="160"/>
      <c r="Y1196" s="151"/>
      <c r="Z1196" s="151"/>
      <c r="AA1196" s="151"/>
      <c r="AB1196" s="151"/>
      <c r="AC1196" s="151"/>
      <c r="AD1196" s="151"/>
      <c r="AE1196" s="151"/>
      <c r="AF1196" s="151"/>
      <c r="AG1196" s="151" t="s">
        <v>190</v>
      </c>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row>
    <row r="1197" spans="1:60" outlineLevel="1" x14ac:dyDescent="0.25">
      <c r="A1197" s="158"/>
      <c r="B1197" s="159"/>
      <c r="C1197" s="192" t="s">
        <v>204</v>
      </c>
      <c r="D1197" s="161"/>
      <c r="E1197" s="162"/>
      <c r="F1197" s="163"/>
      <c r="G1197" s="163"/>
      <c r="H1197" s="160"/>
      <c r="I1197" s="160"/>
      <c r="J1197" s="160"/>
      <c r="K1197" s="160"/>
      <c r="L1197" s="160"/>
      <c r="M1197" s="160"/>
      <c r="N1197" s="160"/>
      <c r="O1197" s="160"/>
      <c r="P1197" s="160"/>
      <c r="Q1197" s="160"/>
      <c r="R1197" s="160"/>
      <c r="S1197" s="160"/>
      <c r="T1197" s="160"/>
      <c r="U1197" s="160"/>
      <c r="V1197" s="160"/>
      <c r="W1197" s="160"/>
      <c r="X1197" s="160"/>
      <c r="Y1197" s="151"/>
      <c r="Z1197" s="151"/>
      <c r="AA1197" s="151"/>
      <c r="AB1197" s="151"/>
      <c r="AC1197" s="151"/>
      <c r="AD1197" s="151"/>
      <c r="AE1197" s="151"/>
      <c r="AF1197" s="151"/>
      <c r="AG1197" s="151" t="s">
        <v>190</v>
      </c>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row>
    <row r="1198" spans="1:60" outlineLevel="1" x14ac:dyDescent="0.25">
      <c r="A1198" s="158"/>
      <c r="B1198" s="159"/>
      <c r="C1198" s="271" t="s">
        <v>804</v>
      </c>
      <c r="D1198" s="272"/>
      <c r="E1198" s="272"/>
      <c r="F1198" s="272"/>
      <c r="G1198" s="272"/>
      <c r="H1198" s="160"/>
      <c r="I1198" s="160"/>
      <c r="J1198" s="160"/>
      <c r="K1198" s="160"/>
      <c r="L1198" s="160"/>
      <c r="M1198" s="160"/>
      <c r="N1198" s="160"/>
      <c r="O1198" s="160"/>
      <c r="P1198" s="160"/>
      <c r="Q1198" s="160"/>
      <c r="R1198" s="160"/>
      <c r="S1198" s="160"/>
      <c r="T1198" s="160"/>
      <c r="U1198" s="160"/>
      <c r="V1198" s="160"/>
      <c r="W1198" s="160"/>
      <c r="X1198" s="160"/>
      <c r="Y1198" s="151"/>
      <c r="Z1198" s="151"/>
      <c r="AA1198" s="151"/>
      <c r="AB1198" s="151"/>
      <c r="AC1198" s="151"/>
      <c r="AD1198" s="151"/>
      <c r="AE1198" s="151"/>
      <c r="AF1198" s="151"/>
      <c r="AG1198" s="151" t="s">
        <v>190</v>
      </c>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row>
    <row r="1199" spans="1:60" outlineLevel="1" x14ac:dyDescent="0.25">
      <c r="A1199" s="158"/>
      <c r="B1199" s="159"/>
      <c r="C1199" s="271" t="s">
        <v>1405</v>
      </c>
      <c r="D1199" s="272"/>
      <c r="E1199" s="272"/>
      <c r="F1199" s="272"/>
      <c r="G1199" s="272"/>
      <c r="H1199" s="160"/>
      <c r="I1199" s="160"/>
      <c r="J1199" s="160"/>
      <c r="K1199" s="160"/>
      <c r="L1199" s="160"/>
      <c r="M1199" s="160"/>
      <c r="N1199" s="160"/>
      <c r="O1199" s="160"/>
      <c r="P1199" s="160"/>
      <c r="Q1199" s="160"/>
      <c r="R1199" s="160"/>
      <c r="S1199" s="160"/>
      <c r="T1199" s="160"/>
      <c r="U1199" s="160"/>
      <c r="V1199" s="160"/>
      <c r="W1199" s="160"/>
      <c r="X1199" s="160"/>
      <c r="Y1199" s="151"/>
      <c r="Z1199" s="151"/>
      <c r="AA1199" s="151"/>
      <c r="AB1199" s="151"/>
      <c r="AC1199" s="151"/>
      <c r="AD1199" s="151"/>
      <c r="AE1199" s="151"/>
      <c r="AF1199" s="151"/>
      <c r="AG1199" s="151" t="s">
        <v>190</v>
      </c>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row>
    <row r="1200" spans="1:60" outlineLevel="1" x14ac:dyDescent="0.25">
      <c r="A1200" s="158"/>
      <c r="B1200" s="159"/>
      <c r="C1200" s="192" t="s">
        <v>204</v>
      </c>
      <c r="D1200" s="161"/>
      <c r="E1200" s="162"/>
      <c r="F1200" s="163"/>
      <c r="G1200" s="163"/>
      <c r="H1200" s="160"/>
      <c r="I1200" s="160"/>
      <c r="J1200" s="160"/>
      <c r="K1200" s="160"/>
      <c r="L1200" s="160"/>
      <c r="M1200" s="160"/>
      <c r="N1200" s="160"/>
      <c r="O1200" s="160"/>
      <c r="P1200" s="160"/>
      <c r="Q1200" s="160"/>
      <c r="R1200" s="160"/>
      <c r="S1200" s="160"/>
      <c r="T1200" s="160"/>
      <c r="U1200" s="160"/>
      <c r="V1200" s="160"/>
      <c r="W1200" s="160"/>
      <c r="X1200" s="160"/>
      <c r="Y1200" s="151"/>
      <c r="Z1200" s="151"/>
      <c r="AA1200" s="151"/>
      <c r="AB1200" s="151"/>
      <c r="AC1200" s="151"/>
      <c r="AD1200" s="151"/>
      <c r="AE1200" s="151"/>
      <c r="AF1200" s="151"/>
      <c r="AG1200" s="151" t="s">
        <v>190</v>
      </c>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row>
    <row r="1201" spans="1:60" outlineLevel="1" x14ac:dyDescent="0.25">
      <c r="A1201" s="158"/>
      <c r="B1201" s="159"/>
      <c r="C1201" s="271" t="s">
        <v>785</v>
      </c>
      <c r="D1201" s="272"/>
      <c r="E1201" s="272"/>
      <c r="F1201" s="272"/>
      <c r="G1201" s="272"/>
      <c r="H1201" s="160"/>
      <c r="I1201" s="160"/>
      <c r="J1201" s="160"/>
      <c r="K1201" s="160"/>
      <c r="L1201" s="160"/>
      <c r="M1201" s="160"/>
      <c r="N1201" s="160"/>
      <c r="O1201" s="160"/>
      <c r="P1201" s="160"/>
      <c r="Q1201" s="160"/>
      <c r="R1201" s="160"/>
      <c r="S1201" s="160"/>
      <c r="T1201" s="160"/>
      <c r="U1201" s="160"/>
      <c r="V1201" s="160"/>
      <c r="W1201" s="160"/>
      <c r="X1201" s="160"/>
      <c r="Y1201" s="151"/>
      <c r="Z1201" s="151"/>
      <c r="AA1201" s="151"/>
      <c r="AB1201" s="151"/>
      <c r="AC1201" s="151"/>
      <c r="AD1201" s="151"/>
      <c r="AE1201" s="151"/>
      <c r="AF1201" s="151"/>
      <c r="AG1201" s="151" t="s">
        <v>190</v>
      </c>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row>
    <row r="1202" spans="1:60" outlineLevel="1" x14ac:dyDescent="0.25">
      <c r="A1202" s="158"/>
      <c r="B1202" s="159"/>
      <c r="C1202" s="271" t="s">
        <v>725</v>
      </c>
      <c r="D1202" s="272"/>
      <c r="E1202" s="272"/>
      <c r="F1202" s="272"/>
      <c r="G1202" s="272"/>
      <c r="H1202" s="160"/>
      <c r="I1202" s="160"/>
      <c r="J1202" s="160"/>
      <c r="K1202" s="160"/>
      <c r="L1202" s="160"/>
      <c r="M1202" s="160"/>
      <c r="N1202" s="160"/>
      <c r="O1202" s="160"/>
      <c r="P1202" s="160"/>
      <c r="Q1202" s="160"/>
      <c r="R1202" s="160"/>
      <c r="S1202" s="160"/>
      <c r="T1202" s="160"/>
      <c r="U1202" s="160"/>
      <c r="V1202" s="160"/>
      <c r="W1202" s="160"/>
      <c r="X1202" s="160"/>
      <c r="Y1202" s="151"/>
      <c r="Z1202" s="151"/>
      <c r="AA1202" s="151"/>
      <c r="AB1202" s="151"/>
      <c r="AC1202" s="151"/>
      <c r="AD1202" s="151"/>
      <c r="AE1202" s="151"/>
      <c r="AF1202" s="151"/>
      <c r="AG1202" s="151" t="s">
        <v>190</v>
      </c>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row>
    <row r="1203" spans="1:60" outlineLevel="1" x14ac:dyDescent="0.25">
      <c r="A1203" s="158"/>
      <c r="B1203" s="159"/>
      <c r="C1203" s="271" t="s">
        <v>726</v>
      </c>
      <c r="D1203" s="272"/>
      <c r="E1203" s="272"/>
      <c r="F1203" s="272"/>
      <c r="G1203" s="272"/>
      <c r="H1203" s="160"/>
      <c r="I1203" s="160"/>
      <c r="J1203" s="160"/>
      <c r="K1203" s="160"/>
      <c r="L1203" s="160"/>
      <c r="M1203" s="160"/>
      <c r="N1203" s="160"/>
      <c r="O1203" s="160"/>
      <c r="P1203" s="160"/>
      <c r="Q1203" s="160"/>
      <c r="R1203" s="160"/>
      <c r="S1203" s="160"/>
      <c r="T1203" s="160"/>
      <c r="U1203" s="160"/>
      <c r="V1203" s="160"/>
      <c r="W1203" s="160"/>
      <c r="X1203" s="160"/>
      <c r="Y1203" s="151"/>
      <c r="Z1203" s="151"/>
      <c r="AA1203" s="151"/>
      <c r="AB1203" s="151"/>
      <c r="AC1203" s="151"/>
      <c r="AD1203" s="151"/>
      <c r="AE1203" s="151"/>
      <c r="AF1203" s="151"/>
      <c r="AG1203" s="151" t="s">
        <v>190</v>
      </c>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row>
    <row r="1204" spans="1:60" outlineLevel="1" x14ac:dyDescent="0.25">
      <c r="A1204" s="158"/>
      <c r="B1204" s="159"/>
      <c r="C1204" s="271" t="s">
        <v>1309</v>
      </c>
      <c r="D1204" s="272"/>
      <c r="E1204" s="272"/>
      <c r="F1204" s="272"/>
      <c r="G1204" s="272"/>
      <c r="H1204" s="160"/>
      <c r="I1204" s="160"/>
      <c r="J1204" s="160"/>
      <c r="K1204" s="160"/>
      <c r="L1204" s="160"/>
      <c r="M1204" s="160"/>
      <c r="N1204" s="160"/>
      <c r="O1204" s="160"/>
      <c r="P1204" s="160"/>
      <c r="Q1204" s="160"/>
      <c r="R1204" s="160"/>
      <c r="S1204" s="160"/>
      <c r="T1204" s="160"/>
      <c r="U1204" s="160"/>
      <c r="V1204" s="160"/>
      <c r="W1204" s="160"/>
      <c r="X1204" s="160"/>
      <c r="Y1204" s="151"/>
      <c r="Z1204" s="151"/>
      <c r="AA1204" s="151"/>
      <c r="AB1204" s="151"/>
      <c r="AC1204" s="151"/>
      <c r="AD1204" s="151"/>
      <c r="AE1204" s="151"/>
      <c r="AF1204" s="151"/>
      <c r="AG1204" s="151" t="s">
        <v>190</v>
      </c>
      <c r="AH1204" s="151"/>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row>
    <row r="1205" spans="1:60" outlineLevel="1" x14ac:dyDescent="0.25">
      <c r="A1205" s="158"/>
      <c r="B1205" s="159"/>
      <c r="C1205" s="271" t="s">
        <v>1310</v>
      </c>
      <c r="D1205" s="272"/>
      <c r="E1205" s="272"/>
      <c r="F1205" s="272"/>
      <c r="G1205" s="272"/>
      <c r="H1205" s="160"/>
      <c r="I1205" s="160"/>
      <c r="J1205" s="160"/>
      <c r="K1205" s="160"/>
      <c r="L1205" s="160"/>
      <c r="M1205" s="160"/>
      <c r="N1205" s="160"/>
      <c r="O1205" s="160"/>
      <c r="P1205" s="160"/>
      <c r="Q1205" s="160"/>
      <c r="R1205" s="160"/>
      <c r="S1205" s="160"/>
      <c r="T1205" s="160"/>
      <c r="U1205" s="160"/>
      <c r="V1205" s="160"/>
      <c r="W1205" s="160"/>
      <c r="X1205" s="160"/>
      <c r="Y1205" s="151"/>
      <c r="Z1205" s="151"/>
      <c r="AA1205" s="151"/>
      <c r="AB1205" s="151"/>
      <c r="AC1205" s="151"/>
      <c r="AD1205" s="151"/>
      <c r="AE1205" s="151"/>
      <c r="AF1205" s="151"/>
      <c r="AG1205" s="151" t="s">
        <v>190</v>
      </c>
      <c r="AH1205" s="151"/>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row>
    <row r="1206" spans="1:60" outlineLevel="1" x14ac:dyDescent="0.25">
      <c r="A1206" s="158"/>
      <c r="B1206" s="159"/>
      <c r="C1206" s="192" t="s">
        <v>204</v>
      </c>
      <c r="D1206" s="161"/>
      <c r="E1206" s="162"/>
      <c r="F1206" s="163"/>
      <c r="G1206" s="163"/>
      <c r="H1206" s="160"/>
      <c r="I1206" s="160"/>
      <c r="J1206" s="160"/>
      <c r="K1206" s="160"/>
      <c r="L1206" s="160"/>
      <c r="M1206" s="160"/>
      <c r="N1206" s="160"/>
      <c r="O1206" s="160"/>
      <c r="P1206" s="160"/>
      <c r="Q1206" s="160"/>
      <c r="R1206" s="160"/>
      <c r="S1206" s="160"/>
      <c r="T1206" s="160"/>
      <c r="U1206" s="160"/>
      <c r="V1206" s="160"/>
      <c r="W1206" s="160"/>
      <c r="X1206" s="160"/>
      <c r="Y1206" s="151"/>
      <c r="Z1206" s="151"/>
      <c r="AA1206" s="151"/>
      <c r="AB1206" s="151"/>
      <c r="AC1206" s="151"/>
      <c r="AD1206" s="151"/>
      <c r="AE1206" s="151"/>
      <c r="AF1206" s="151"/>
      <c r="AG1206" s="151" t="s">
        <v>190</v>
      </c>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row>
    <row r="1207" spans="1:60" outlineLevel="1" x14ac:dyDescent="0.25">
      <c r="A1207" s="158"/>
      <c r="B1207" s="159"/>
      <c r="C1207" s="271" t="s">
        <v>728</v>
      </c>
      <c r="D1207" s="272"/>
      <c r="E1207" s="272"/>
      <c r="F1207" s="272"/>
      <c r="G1207" s="272"/>
      <c r="H1207" s="160"/>
      <c r="I1207" s="160"/>
      <c r="J1207" s="160"/>
      <c r="K1207" s="160"/>
      <c r="L1207" s="160"/>
      <c r="M1207" s="160"/>
      <c r="N1207" s="160"/>
      <c r="O1207" s="160"/>
      <c r="P1207" s="160"/>
      <c r="Q1207" s="160"/>
      <c r="R1207" s="160"/>
      <c r="S1207" s="160"/>
      <c r="T1207" s="160"/>
      <c r="U1207" s="160"/>
      <c r="V1207" s="160"/>
      <c r="W1207" s="160"/>
      <c r="X1207" s="160"/>
      <c r="Y1207" s="151"/>
      <c r="Z1207" s="151"/>
      <c r="AA1207" s="151"/>
      <c r="AB1207" s="151"/>
      <c r="AC1207" s="151"/>
      <c r="AD1207" s="151"/>
      <c r="AE1207" s="151"/>
      <c r="AF1207" s="151"/>
      <c r="AG1207" s="151" t="s">
        <v>190</v>
      </c>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row>
    <row r="1208" spans="1:60" outlineLevel="1" x14ac:dyDescent="0.25">
      <c r="A1208" s="158"/>
      <c r="B1208" s="159"/>
      <c r="C1208" s="271" t="s">
        <v>1406</v>
      </c>
      <c r="D1208" s="272"/>
      <c r="E1208" s="272"/>
      <c r="F1208" s="272"/>
      <c r="G1208" s="272"/>
      <c r="H1208" s="160"/>
      <c r="I1208" s="160"/>
      <c r="J1208" s="160"/>
      <c r="K1208" s="160"/>
      <c r="L1208" s="160"/>
      <c r="M1208" s="160"/>
      <c r="N1208" s="160"/>
      <c r="O1208" s="160"/>
      <c r="P1208" s="160"/>
      <c r="Q1208" s="160"/>
      <c r="R1208" s="160"/>
      <c r="S1208" s="160"/>
      <c r="T1208" s="160"/>
      <c r="U1208" s="160"/>
      <c r="V1208" s="160"/>
      <c r="W1208" s="160"/>
      <c r="X1208" s="160"/>
      <c r="Y1208" s="151"/>
      <c r="Z1208" s="151"/>
      <c r="AA1208" s="151"/>
      <c r="AB1208" s="151"/>
      <c r="AC1208" s="151"/>
      <c r="AD1208" s="151"/>
      <c r="AE1208" s="151"/>
      <c r="AF1208" s="151"/>
      <c r="AG1208" s="151" t="s">
        <v>190</v>
      </c>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row>
    <row r="1209" spans="1:60" outlineLevel="1" x14ac:dyDescent="0.25">
      <c r="A1209" s="158"/>
      <c r="B1209" s="159"/>
      <c r="C1209" s="271" t="s">
        <v>1407</v>
      </c>
      <c r="D1209" s="272"/>
      <c r="E1209" s="272"/>
      <c r="F1209" s="272"/>
      <c r="G1209" s="272"/>
      <c r="H1209" s="160"/>
      <c r="I1209" s="160"/>
      <c r="J1209" s="160"/>
      <c r="K1209" s="160"/>
      <c r="L1209" s="160"/>
      <c r="M1209" s="160"/>
      <c r="N1209" s="160"/>
      <c r="O1209" s="160"/>
      <c r="P1209" s="160"/>
      <c r="Q1209" s="160"/>
      <c r="R1209" s="160"/>
      <c r="S1209" s="160"/>
      <c r="T1209" s="160"/>
      <c r="U1209" s="160"/>
      <c r="V1209" s="160"/>
      <c r="W1209" s="160"/>
      <c r="X1209" s="160"/>
      <c r="Y1209" s="151"/>
      <c r="Z1209" s="151"/>
      <c r="AA1209" s="151"/>
      <c r="AB1209" s="151"/>
      <c r="AC1209" s="151"/>
      <c r="AD1209" s="151"/>
      <c r="AE1209" s="151"/>
      <c r="AF1209" s="151"/>
      <c r="AG1209" s="151" t="s">
        <v>190</v>
      </c>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row>
    <row r="1210" spans="1:60" outlineLevel="1" x14ac:dyDescent="0.25">
      <c r="A1210" s="158"/>
      <c r="B1210" s="159"/>
      <c r="C1210" s="271" t="s">
        <v>1408</v>
      </c>
      <c r="D1210" s="272"/>
      <c r="E1210" s="272"/>
      <c r="F1210" s="272"/>
      <c r="G1210" s="272"/>
      <c r="H1210" s="160"/>
      <c r="I1210" s="160"/>
      <c r="J1210" s="160"/>
      <c r="K1210" s="160"/>
      <c r="L1210" s="160"/>
      <c r="M1210" s="160"/>
      <c r="N1210" s="160"/>
      <c r="O1210" s="160"/>
      <c r="P1210" s="160"/>
      <c r="Q1210" s="160"/>
      <c r="R1210" s="160"/>
      <c r="S1210" s="160"/>
      <c r="T1210" s="160"/>
      <c r="U1210" s="160"/>
      <c r="V1210" s="160"/>
      <c r="W1210" s="160"/>
      <c r="X1210" s="160"/>
      <c r="Y1210" s="151"/>
      <c r="Z1210" s="151"/>
      <c r="AA1210" s="151"/>
      <c r="AB1210" s="151"/>
      <c r="AC1210" s="151"/>
      <c r="AD1210" s="151"/>
      <c r="AE1210" s="151"/>
      <c r="AF1210" s="151"/>
      <c r="AG1210" s="151" t="s">
        <v>190</v>
      </c>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row>
    <row r="1211" spans="1:60" outlineLevel="1" x14ac:dyDescent="0.25">
      <c r="A1211" s="158"/>
      <c r="B1211" s="159"/>
      <c r="C1211" s="192" t="s">
        <v>204</v>
      </c>
      <c r="D1211" s="161"/>
      <c r="E1211" s="162"/>
      <c r="F1211" s="163"/>
      <c r="G1211" s="163"/>
      <c r="H1211" s="160"/>
      <c r="I1211" s="160"/>
      <c r="J1211" s="160"/>
      <c r="K1211" s="160"/>
      <c r="L1211" s="160"/>
      <c r="M1211" s="160"/>
      <c r="N1211" s="160"/>
      <c r="O1211" s="160"/>
      <c r="P1211" s="160"/>
      <c r="Q1211" s="160"/>
      <c r="R1211" s="160"/>
      <c r="S1211" s="160"/>
      <c r="T1211" s="160"/>
      <c r="U1211" s="160"/>
      <c r="V1211" s="160"/>
      <c r="W1211" s="160"/>
      <c r="X1211" s="160"/>
      <c r="Y1211" s="151"/>
      <c r="Z1211" s="151"/>
      <c r="AA1211" s="151"/>
      <c r="AB1211" s="151"/>
      <c r="AC1211" s="151"/>
      <c r="AD1211" s="151"/>
      <c r="AE1211" s="151"/>
      <c r="AF1211" s="151"/>
      <c r="AG1211" s="151" t="s">
        <v>190</v>
      </c>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c r="BG1211" s="151"/>
      <c r="BH1211" s="151"/>
    </row>
    <row r="1212" spans="1:60" outlineLevel="1" x14ac:dyDescent="0.25">
      <c r="A1212" s="158"/>
      <c r="B1212" s="159"/>
      <c r="C1212" s="271" t="s">
        <v>733</v>
      </c>
      <c r="D1212" s="272"/>
      <c r="E1212" s="272"/>
      <c r="F1212" s="272"/>
      <c r="G1212" s="272"/>
      <c r="H1212" s="160"/>
      <c r="I1212" s="160"/>
      <c r="J1212" s="160"/>
      <c r="K1212" s="160"/>
      <c r="L1212" s="160"/>
      <c r="M1212" s="160"/>
      <c r="N1212" s="160"/>
      <c r="O1212" s="160"/>
      <c r="P1212" s="160"/>
      <c r="Q1212" s="160"/>
      <c r="R1212" s="160"/>
      <c r="S1212" s="160"/>
      <c r="T1212" s="160"/>
      <c r="U1212" s="160"/>
      <c r="V1212" s="160"/>
      <c r="W1212" s="160"/>
      <c r="X1212" s="160"/>
      <c r="Y1212" s="151"/>
      <c r="Z1212" s="151"/>
      <c r="AA1212" s="151"/>
      <c r="AB1212" s="151"/>
      <c r="AC1212" s="151"/>
      <c r="AD1212" s="151"/>
      <c r="AE1212" s="151"/>
      <c r="AF1212" s="151"/>
      <c r="AG1212" s="151" t="s">
        <v>190</v>
      </c>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row>
    <row r="1213" spans="1:60" outlineLevel="1" x14ac:dyDescent="0.25">
      <c r="A1213" s="158"/>
      <c r="B1213" s="159"/>
      <c r="C1213" s="271" t="s">
        <v>734</v>
      </c>
      <c r="D1213" s="272"/>
      <c r="E1213" s="272"/>
      <c r="F1213" s="272"/>
      <c r="G1213" s="272"/>
      <c r="H1213" s="160"/>
      <c r="I1213" s="160"/>
      <c r="J1213" s="160"/>
      <c r="K1213" s="160"/>
      <c r="L1213" s="160"/>
      <c r="M1213" s="160"/>
      <c r="N1213" s="160"/>
      <c r="O1213" s="160"/>
      <c r="P1213" s="160"/>
      <c r="Q1213" s="160"/>
      <c r="R1213" s="160"/>
      <c r="S1213" s="160"/>
      <c r="T1213" s="160"/>
      <c r="U1213" s="160"/>
      <c r="V1213" s="160"/>
      <c r="W1213" s="160"/>
      <c r="X1213" s="160"/>
      <c r="Y1213" s="151"/>
      <c r="Z1213" s="151"/>
      <c r="AA1213" s="151"/>
      <c r="AB1213" s="151"/>
      <c r="AC1213" s="151"/>
      <c r="AD1213" s="151"/>
      <c r="AE1213" s="151"/>
      <c r="AF1213" s="151"/>
      <c r="AG1213" s="151" t="s">
        <v>190</v>
      </c>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row>
    <row r="1214" spans="1:60" outlineLevel="1" x14ac:dyDescent="0.25">
      <c r="A1214" s="158"/>
      <c r="B1214" s="159"/>
      <c r="C1214" s="271" t="s">
        <v>735</v>
      </c>
      <c r="D1214" s="272"/>
      <c r="E1214" s="272"/>
      <c r="F1214" s="272"/>
      <c r="G1214" s="272"/>
      <c r="H1214" s="160"/>
      <c r="I1214" s="160"/>
      <c r="J1214" s="160"/>
      <c r="K1214" s="160"/>
      <c r="L1214" s="160"/>
      <c r="M1214" s="160"/>
      <c r="N1214" s="160"/>
      <c r="O1214" s="160"/>
      <c r="P1214" s="160"/>
      <c r="Q1214" s="160"/>
      <c r="R1214" s="160"/>
      <c r="S1214" s="160"/>
      <c r="T1214" s="160"/>
      <c r="U1214" s="160"/>
      <c r="V1214" s="160"/>
      <c r="W1214" s="160"/>
      <c r="X1214" s="160"/>
      <c r="Y1214" s="151"/>
      <c r="Z1214" s="151"/>
      <c r="AA1214" s="151"/>
      <c r="AB1214" s="151"/>
      <c r="AC1214" s="151"/>
      <c r="AD1214" s="151"/>
      <c r="AE1214" s="151"/>
      <c r="AF1214" s="151"/>
      <c r="AG1214" s="151" t="s">
        <v>190</v>
      </c>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c r="BG1214" s="151"/>
      <c r="BH1214" s="151"/>
    </row>
    <row r="1215" spans="1:60" outlineLevel="1" x14ac:dyDescent="0.25">
      <c r="A1215" s="158"/>
      <c r="B1215" s="159"/>
      <c r="C1215" s="271" t="s">
        <v>1315</v>
      </c>
      <c r="D1215" s="272"/>
      <c r="E1215" s="272"/>
      <c r="F1215" s="272"/>
      <c r="G1215" s="272"/>
      <c r="H1215" s="160"/>
      <c r="I1215" s="160"/>
      <c r="J1215" s="160"/>
      <c r="K1215" s="160"/>
      <c r="L1215" s="160"/>
      <c r="M1215" s="160"/>
      <c r="N1215" s="160"/>
      <c r="O1215" s="160"/>
      <c r="P1215" s="160"/>
      <c r="Q1215" s="160"/>
      <c r="R1215" s="160"/>
      <c r="S1215" s="160"/>
      <c r="T1215" s="160"/>
      <c r="U1215" s="160"/>
      <c r="V1215" s="160"/>
      <c r="W1215" s="160"/>
      <c r="X1215" s="160"/>
      <c r="Y1215" s="151"/>
      <c r="Z1215" s="151"/>
      <c r="AA1215" s="151"/>
      <c r="AB1215" s="151"/>
      <c r="AC1215" s="151"/>
      <c r="AD1215" s="151"/>
      <c r="AE1215" s="151"/>
      <c r="AF1215" s="151"/>
      <c r="AG1215" s="151" t="s">
        <v>190</v>
      </c>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row>
    <row r="1216" spans="1:60" outlineLevel="1" x14ac:dyDescent="0.25">
      <c r="A1216" s="158"/>
      <c r="B1216" s="159"/>
      <c r="C1216" s="271" t="s">
        <v>1316</v>
      </c>
      <c r="D1216" s="272"/>
      <c r="E1216" s="272"/>
      <c r="F1216" s="272"/>
      <c r="G1216" s="272"/>
      <c r="H1216" s="160"/>
      <c r="I1216" s="160"/>
      <c r="J1216" s="160"/>
      <c r="K1216" s="160"/>
      <c r="L1216" s="160"/>
      <c r="M1216" s="160"/>
      <c r="N1216" s="160"/>
      <c r="O1216" s="160"/>
      <c r="P1216" s="160"/>
      <c r="Q1216" s="160"/>
      <c r="R1216" s="160"/>
      <c r="S1216" s="160"/>
      <c r="T1216" s="160"/>
      <c r="U1216" s="160"/>
      <c r="V1216" s="160"/>
      <c r="W1216" s="160"/>
      <c r="X1216" s="160"/>
      <c r="Y1216" s="151"/>
      <c r="Z1216" s="151"/>
      <c r="AA1216" s="151"/>
      <c r="AB1216" s="151"/>
      <c r="AC1216" s="151"/>
      <c r="AD1216" s="151"/>
      <c r="AE1216" s="151"/>
      <c r="AF1216" s="151"/>
      <c r="AG1216" s="151" t="s">
        <v>190</v>
      </c>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row>
    <row r="1217" spans="1:60" ht="30.6" outlineLevel="1" x14ac:dyDescent="0.25">
      <c r="A1217" s="177">
        <v>103</v>
      </c>
      <c r="B1217" s="178" t="s">
        <v>1876</v>
      </c>
      <c r="C1217" s="187" t="s">
        <v>1877</v>
      </c>
      <c r="D1217" s="179" t="s">
        <v>255</v>
      </c>
      <c r="E1217" s="180">
        <v>1</v>
      </c>
      <c r="F1217" s="181">
        <v>21654</v>
      </c>
      <c r="G1217" s="182">
        <f>ROUND(E1217*F1217,2)</f>
        <v>21654</v>
      </c>
      <c r="H1217" s="181"/>
      <c r="I1217" s="182">
        <f>ROUND(E1217*H1217,2)</f>
        <v>0</v>
      </c>
      <c r="J1217" s="181"/>
      <c r="K1217" s="182">
        <f>ROUND(E1217*J1217,2)</f>
        <v>0</v>
      </c>
      <c r="L1217" s="182">
        <v>21</v>
      </c>
      <c r="M1217" s="182">
        <f>G1217*(1+L1217/100)</f>
        <v>26201.34</v>
      </c>
      <c r="N1217" s="182">
        <v>0.01</v>
      </c>
      <c r="O1217" s="182">
        <f>ROUND(E1217*N1217,2)</f>
        <v>0.01</v>
      </c>
      <c r="P1217" s="182">
        <v>0</v>
      </c>
      <c r="Q1217" s="182">
        <f>ROUND(E1217*P1217,2)</f>
        <v>0</v>
      </c>
      <c r="R1217" s="182"/>
      <c r="S1217" s="182" t="s">
        <v>277</v>
      </c>
      <c r="T1217" s="183" t="s">
        <v>186</v>
      </c>
      <c r="U1217" s="160">
        <v>0</v>
      </c>
      <c r="V1217" s="160">
        <f>ROUND(E1217*U1217,2)</f>
        <v>0</v>
      </c>
      <c r="W1217" s="160"/>
      <c r="X1217" s="160" t="s">
        <v>310</v>
      </c>
      <c r="Y1217" s="151"/>
      <c r="Z1217" s="151"/>
      <c r="AA1217" s="151"/>
      <c r="AB1217" s="151"/>
      <c r="AC1217" s="151"/>
      <c r="AD1217" s="151"/>
      <c r="AE1217" s="151"/>
      <c r="AF1217" s="151"/>
      <c r="AG1217" s="151" t="s">
        <v>311</v>
      </c>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row>
    <row r="1218" spans="1:60" outlineLevel="1" x14ac:dyDescent="0.25">
      <c r="A1218" s="158"/>
      <c r="B1218" s="159"/>
      <c r="C1218" s="260" t="s">
        <v>1727</v>
      </c>
      <c r="D1218" s="261"/>
      <c r="E1218" s="261"/>
      <c r="F1218" s="261"/>
      <c r="G1218" s="261"/>
      <c r="H1218" s="160"/>
      <c r="I1218" s="160"/>
      <c r="J1218" s="160"/>
      <c r="K1218" s="160"/>
      <c r="L1218" s="160"/>
      <c r="M1218" s="160"/>
      <c r="N1218" s="160"/>
      <c r="O1218" s="160"/>
      <c r="P1218" s="160"/>
      <c r="Q1218" s="160"/>
      <c r="R1218" s="160"/>
      <c r="S1218" s="160"/>
      <c r="T1218" s="160"/>
      <c r="U1218" s="160"/>
      <c r="V1218" s="160"/>
      <c r="W1218" s="160"/>
      <c r="X1218" s="160"/>
      <c r="Y1218" s="151"/>
      <c r="Z1218" s="151"/>
      <c r="AA1218" s="151"/>
      <c r="AB1218" s="151"/>
      <c r="AC1218" s="151"/>
      <c r="AD1218" s="151"/>
      <c r="AE1218" s="151"/>
      <c r="AF1218" s="151"/>
      <c r="AG1218" s="151" t="s">
        <v>190</v>
      </c>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84" t="str">
        <f>C1218</f>
        <v>4.NP - 3. patro, popis prvku a návrh na jeho opravu nebo restaurování viz D1.1.9  Tabulky truhlářských prvků</v>
      </c>
      <c r="BB1218" s="151"/>
      <c r="BC1218" s="151"/>
      <c r="BD1218" s="151"/>
      <c r="BE1218" s="151"/>
      <c r="BF1218" s="151"/>
      <c r="BG1218" s="151"/>
      <c r="BH1218" s="151"/>
    </row>
    <row r="1219" spans="1:60" outlineLevel="1" x14ac:dyDescent="0.25">
      <c r="A1219" s="158"/>
      <c r="B1219" s="159"/>
      <c r="C1219" s="192" t="s">
        <v>204</v>
      </c>
      <c r="D1219" s="161"/>
      <c r="E1219" s="162"/>
      <c r="F1219" s="163"/>
      <c r="G1219" s="163"/>
      <c r="H1219" s="160"/>
      <c r="I1219" s="160"/>
      <c r="J1219" s="160"/>
      <c r="K1219" s="160"/>
      <c r="L1219" s="160"/>
      <c r="M1219" s="160"/>
      <c r="N1219" s="160"/>
      <c r="O1219" s="160"/>
      <c r="P1219" s="160"/>
      <c r="Q1219" s="160"/>
      <c r="R1219" s="160"/>
      <c r="S1219" s="160"/>
      <c r="T1219" s="160"/>
      <c r="U1219" s="160"/>
      <c r="V1219" s="160"/>
      <c r="W1219" s="160"/>
      <c r="X1219" s="160"/>
      <c r="Y1219" s="151"/>
      <c r="Z1219" s="151"/>
      <c r="AA1219" s="151"/>
      <c r="AB1219" s="151"/>
      <c r="AC1219" s="151"/>
      <c r="AD1219" s="151"/>
      <c r="AE1219" s="151"/>
      <c r="AF1219" s="151"/>
      <c r="AG1219" s="151" t="s">
        <v>190</v>
      </c>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row>
    <row r="1220" spans="1:60" ht="21" outlineLevel="1" x14ac:dyDescent="0.25">
      <c r="A1220" s="158"/>
      <c r="B1220" s="159"/>
      <c r="C1220" s="271" t="s">
        <v>1878</v>
      </c>
      <c r="D1220" s="272"/>
      <c r="E1220" s="272"/>
      <c r="F1220" s="272"/>
      <c r="G1220" s="272"/>
      <c r="H1220" s="160"/>
      <c r="I1220" s="160"/>
      <c r="J1220" s="160"/>
      <c r="K1220" s="160"/>
      <c r="L1220" s="160"/>
      <c r="M1220" s="160"/>
      <c r="N1220" s="160"/>
      <c r="O1220" s="160"/>
      <c r="P1220" s="160"/>
      <c r="Q1220" s="160"/>
      <c r="R1220" s="160"/>
      <c r="S1220" s="160"/>
      <c r="T1220" s="160"/>
      <c r="U1220" s="160"/>
      <c r="V1220" s="160"/>
      <c r="W1220" s="160"/>
      <c r="X1220" s="160"/>
      <c r="Y1220" s="151"/>
      <c r="Z1220" s="151"/>
      <c r="AA1220" s="151"/>
      <c r="AB1220" s="151"/>
      <c r="AC1220" s="151"/>
      <c r="AD1220" s="151"/>
      <c r="AE1220" s="151"/>
      <c r="AF1220" s="151"/>
      <c r="AG1220" s="151" t="s">
        <v>190</v>
      </c>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84" t="str">
        <f>C1220</f>
        <v>Z důvodů ochrany unikátní maltové podlahy ve dveřní nice v jižní stěně místnosti č. DJ_303 doplnění nové dřevěné odklápěcí podesty - vyrobeno formou repliky a místní analogie SHaZ Bečov</v>
      </c>
      <c r="BB1220" s="151"/>
      <c r="BC1220" s="151"/>
      <c r="BD1220" s="151"/>
      <c r="BE1220" s="151"/>
      <c r="BF1220" s="151"/>
      <c r="BG1220" s="151"/>
      <c r="BH1220" s="151"/>
    </row>
    <row r="1221" spans="1:60" outlineLevel="1" x14ac:dyDescent="0.25">
      <c r="A1221" s="158"/>
      <c r="B1221" s="159"/>
      <c r="C1221" s="192" t="s">
        <v>204</v>
      </c>
      <c r="D1221" s="161"/>
      <c r="E1221" s="162"/>
      <c r="F1221" s="163"/>
      <c r="G1221" s="163"/>
      <c r="H1221" s="160"/>
      <c r="I1221" s="160"/>
      <c r="J1221" s="160"/>
      <c r="K1221" s="160"/>
      <c r="L1221" s="160"/>
      <c r="M1221" s="160"/>
      <c r="N1221" s="160"/>
      <c r="O1221" s="160"/>
      <c r="P1221" s="160"/>
      <c r="Q1221" s="160"/>
      <c r="R1221" s="160"/>
      <c r="S1221" s="160"/>
      <c r="T1221" s="160"/>
      <c r="U1221" s="160"/>
      <c r="V1221" s="160"/>
      <c r="W1221" s="160"/>
      <c r="X1221" s="160"/>
      <c r="Y1221" s="151"/>
      <c r="Z1221" s="151"/>
      <c r="AA1221" s="151"/>
      <c r="AB1221" s="151"/>
      <c r="AC1221" s="151"/>
      <c r="AD1221" s="151"/>
      <c r="AE1221" s="151"/>
      <c r="AF1221" s="151"/>
      <c r="AG1221" s="151" t="s">
        <v>190</v>
      </c>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row>
    <row r="1222" spans="1:60" outlineLevel="1" x14ac:dyDescent="0.25">
      <c r="A1222" s="158"/>
      <c r="B1222" s="159"/>
      <c r="C1222" s="271" t="s">
        <v>804</v>
      </c>
      <c r="D1222" s="272"/>
      <c r="E1222" s="272"/>
      <c r="F1222" s="272"/>
      <c r="G1222" s="272"/>
      <c r="H1222" s="160"/>
      <c r="I1222" s="160"/>
      <c r="J1222" s="160"/>
      <c r="K1222" s="160"/>
      <c r="L1222" s="160"/>
      <c r="M1222" s="160"/>
      <c r="N1222" s="160"/>
      <c r="O1222" s="160"/>
      <c r="P1222" s="160"/>
      <c r="Q1222" s="160"/>
      <c r="R1222" s="160"/>
      <c r="S1222" s="160"/>
      <c r="T1222" s="160"/>
      <c r="U1222" s="160"/>
      <c r="V1222" s="160"/>
      <c r="W1222" s="160"/>
      <c r="X1222" s="160"/>
      <c r="Y1222" s="151"/>
      <c r="Z1222" s="151"/>
      <c r="AA1222" s="151"/>
      <c r="AB1222" s="151"/>
      <c r="AC1222" s="151"/>
      <c r="AD1222" s="151"/>
      <c r="AE1222" s="151"/>
      <c r="AF1222" s="151"/>
      <c r="AG1222" s="151" t="s">
        <v>190</v>
      </c>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row>
    <row r="1223" spans="1:60" outlineLevel="1" x14ac:dyDescent="0.25">
      <c r="A1223" s="158"/>
      <c r="B1223" s="159"/>
      <c r="C1223" s="271" t="s">
        <v>782</v>
      </c>
      <c r="D1223" s="272"/>
      <c r="E1223" s="272"/>
      <c r="F1223" s="272"/>
      <c r="G1223" s="272"/>
      <c r="H1223" s="160"/>
      <c r="I1223" s="160"/>
      <c r="J1223" s="160"/>
      <c r="K1223" s="160"/>
      <c r="L1223" s="160"/>
      <c r="M1223" s="160"/>
      <c r="N1223" s="160"/>
      <c r="O1223" s="160"/>
      <c r="P1223" s="160"/>
      <c r="Q1223" s="160"/>
      <c r="R1223" s="160"/>
      <c r="S1223" s="160"/>
      <c r="T1223" s="160"/>
      <c r="U1223" s="160"/>
      <c r="V1223" s="160"/>
      <c r="W1223" s="160"/>
      <c r="X1223" s="160"/>
      <c r="Y1223" s="151"/>
      <c r="Z1223" s="151"/>
      <c r="AA1223" s="151"/>
      <c r="AB1223" s="151"/>
      <c r="AC1223" s="151"/>
      <c r="AD1223" s="151"/>
      <c r="AE1223" s="151"/>
      <c r="AF1223" s="151"/>
      <c r="AG1223" s="151" t="s">
        <v>190</v>
      </c>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row>
    <row r="1224" spans="1:60" outlineLevel="1" x14ac:dyDescent="0.25">
      <c r="A1224" s="158"/>
      <c r="B1224" s="159"/>
      <c r="C1224" s="271" t="s">
        <v>1879</v>
      </c>
      <c r="D1224" s="272"/>
      <c r="E1224" s="272"/>
      <c r="F1224" s="272"/>
      <c r="G1224" s="272"/>
      <c r="H1224" s="160"/>
      <c r="I1224" s="160"/>
      <c r="J1224" s="160"/>
      <c r="K1224" s="160"/>
      <c r="L1224" s="160"/>
      <c r="M1224" s="160"/>
      <c r="N1224" s="160"/>
      <c r="O1224" s="160"/>
      <c r="P1224" s="160"/>
      <c r="Q1224" s="160"/>
      <c r="R1224" s="160"/>
      <c r="S1224" s="160"/>
      <c r="T1224" s="160"/>
      <c r="U1224" s="160"/>
      <c r="V1224" s="160"/>
      <c r="W1224" s="160"/>
      <c r="X1224" s="160"/>
      <c r="Y1224" s="151"/>
      <c r="Z1224" s="151"/>
      <c r="AA1224" s="151"/>
      <c r="AB1224" s="151"/>
      <c r="AC1224" s="151"/>
      <c r="AD1224" s="151"/>
      <c r="AE1224" s="151"/>
      <c r="AF1224" s="151"/>
      <c r="AG1224" s="151" t="s">
        <v>190</v>
      </c>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row>
    <row r="1225" spans="1:60" outlineLevel="1" x14ac:dyDescent="0.25">
      <c r="A1225" s="158"/>
      <c r="B1225" s="159"/>
      <c r="C1225" s="271" t="s">
        <v>1880</v>
      </c>
      <c r="D1225" s="272"/>
      <c r="E1225" s="272"/>
      <c r="F1225" s="272"/>
      <c r="G1225" s="272"/>
      <c r="H1225" s="160"/>
      <c r="I1225" s="160"/>
      <c r="J1225" s="160"/>
      <c r="K1225" s="160"/>
      <c r="L1225" s="160"/>
      <c r="M1225" s="160"/>
      <c r="N1225" s="160"/>
      <c r="O1225" s="160"/>
      <c r="P1225" s="160"/>
      <c r="Q1225" s="160"/>
      <c r="R1225" s="160"/>
      <c r="S1225" s="160"/>
      <c r="T1225" s="160"/>
      <c r="U1225" s="160"/>
      <c r="V1225" s="160"/>
      <c r="W1225" s="160"/>
      <c r="X1225" s="160"/>
      <c r="Y1225" s="151"/>
      <c r="Z1225" s="151"/>
      <c r="AA1225" s="151"/>
      <c r="AB1225" s="151"/>
      <c r="AC1225" s="151"/>
      <c r="AD1225" s="151"/>
      <c r="AE1225" s="151"/>
      <c r="AF1225" s="151"/>
      <c r="AG1225" s="151" t="s">
        <v>190</v>
      </c>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row>
    <row r="1226" spans="1:60" outlineLevel="1" x14ac:dyDescent="0.25">
      <c r="A1226" s="158"/>
      <c r="B1226" s="159"/>
      <c r="C1226" s="192" t="s">
        <v>204</v>
      </c>
      <c r="D1226" s="161"/>
      <c r="E1226" s="162"/>
      <c r="F1226" s="163"/>
      <c r="G1226" s="163"/>
      <c r="H1226" s="160"/>
      <c r="I1226" s="160"/>
      <c r="J1226" s="160"/>
      <c r="K1226" s="160"/>
      <c r="L1226" s="160"/>
      <c r="M1226" s="160"/>
      <c r="N1226" s="160"/>
      <c r="O1226" s="160"/>
      <c r="P1226" s="160"/>
      <c r="Q1226" s="160"/>
      <c r="R1226" s="160"/>
      <c r="S1226" s="160"/>
      <c r="T1226" s="160"/>
      <c r="U1226" s="160"/>
      <c r="V1226" s="160"/>
      <c r="W1226" s="160"/>
      <c r="X1226" s="160"/>
      <c r="Y1226" s="151"/>
      <c r="Z1226" s="151"/>
      <c r="AA1226" s="151"/>
      <c r="AB1226" s="151"/>
      <c r="AC1226" s="151"/>
      <c r="AD1226" s="151"/>
      <c r="AE1226" s="151"/>
      <c r="AF1226" s="151"/>
      <c r="AG1226" s="151" t="s">
        <v>190</v>
      </c>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row>
    <row r="1227" spans="1:60" outlineLevel="1" x14ac:dyDescent="0.25">
      <c r="A1227" s="158"/>
      <c r="B1227" s="159"/>
      <c r="C1227" s="271" t="s">
        <v>785</v>
      </c>
      <c r="D1227" s="272"/>
      <c r="E1227" s="272"/>
      <c r="F1227" s="272"/>
      <c r="G1227" s="272"/>
      <c r="H1227" s="160"/>
      <c r="I1227" s="160"/>
      <c r="J1227" s="160"/>
      <c r="K1227" s="160"/>
      <c r="L1227" s="160"/>
      <c r="M1227" s="160"/>
      <c r="N1227" s="160"/>
      <c r="O1227" s="160"/>
      <c r="P1227" s="160"/>
      <c r="Q1227" s="160"/>
      <c r="R1227" s="160"/>
      <c r="S1227" s="160"/>
      <c r="T1227" s="160"/>
      <c r="U1227" s="160"/>
      <c r="V1227" s="160"/>
      <c r="W1227" s="160"/>
      <c r="X1227" s="160"/>
      <c r="Y1227" s="151"/>
      <c r="Z1227" s="151"/>
      <c r="AA1227" s="151"/>
      <c r="AB1227" s="151"/>
      <c r="AC1227" s="151"/>
      <c r="AD1227" s="151"/>
      <c r="AE1227" s="151"/>
      <c r="AF1227" s="151"/>
      <c r="AG1227" s="151" t="s">
        <v>190</v>
      </c>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row>
    <row r="1228" spans="1:60" outlineLevel="1" x14ac:dyDescent="0.25">
      <c r="A1228" s="158"/>
      <c r="B1228" s="159"/>
      <c r="C1228" s="271" t="s">
        <v>725</v>
      </c>
      <c r="D1228" s="272"/>
      <c r="E1228" s="272"/>
      <c r="F1228" s="272"/>
      <c r="G1228" s="272"/>
      <c r="H1228" s="160"/>
      <c r="I1228" s="160"/>
      <c r="J1228" s="160"/>
      <c r="K1228" s="160"/>
      <c r="L1228" s="160"/>
      <c r="M1228" s="160"/>
      <c r="N1228" s="160"/>
      <c r="O1228" s="160"/>
      <c r="P1228" s="160"/>
      <c r="Q1228" s="160"/>
      <c r="R1228" s="160"/>
      <c r="S1228" s="160"/>
      <c r="T1228" s="160"/>
      <c r="U1228" s="160"/>
      <c r="V1228" s="160"/>
      <c r="W1228" s="160"/>
      <c r="X1228" s="160"/>
      <c r="Y1228" s="151"/>
      <c r="Z1228" s="151"/>
      <c r="AA1228" s="151"/>
      <c r="AB1228" s="151"/>
      <c r="AC1228" s="151"/>
      <c r="AD1228" s="151"/>
      <c r="AE1228" s="151"/>
      <c r="AF1228" s="151"/>
      <c r="AG1228" s="151" t="s">
        <v>190</v>
      </c>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row>
    <row r="1229" spans="1:60" outlineLevel="1" x14ac:dyDescent="0.25">
      <c r="A1229" s="158"/>
      <c r="B1229" s="159"/>
      <c r="C1229" s="271" t="s">
        <v>726</v>
      </c>
      <c r="D1229" s="272"/>
      <c r="E1229" s="272"/>
      <c r="F1229" s="272"/>
      <c r="G1229" s="272"/>
      <c r="H1229" s="160"/>
      <c r="I1229" s="160"/>
      <c r="J1229" s="160"/>
      <c r="K1229" s="160"/>
      <c r="L1229" s="160"/>
      <c r="M1229" s="160"/>
      <c r="N1229" s="160"/>
      <c r="O1229" s="160"/>
      <c r="P1229" s="160"/>
      <c r="Q1229" s="160"/>
      <c r="R1229" s="160"/>
      <c r="S1229" s="160"/>
      <c r="T1229" s="160"/>
      <c r="U1229" s="160"/>
      <c r="V1229" s="160"/>
      <c r="W1229" s="160"/>
      <c r="X1229" s="160"/>
      <c r="Y1229" s="151"/>
      <c r="Z1229" s="151"/>
      <c r="AA1229" s="151"/>
      <c r="AB1229" s="151"/>
      <c r="AC1229" s="151"/>
      <c r="AD1229" s="151"/>
      <c r="AE1229" s="151"/>
      <c r="AF1229" s="151"/>
      <c r="AG1229" s="151" t="s">
        <v>190</v>
      </c>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row>
    <row r="1230" spans="1:60" outlineLevel="1" x14ac:dyDescent="0.25">
      <c r="A1230" s="158"/>
      <c r="B1230" s="159"/>
      <c r="C1230" s="192" t="s">
        <v>204</v>
      </c>
      <c r="D1230" s="161"/>
      <c r="E1230" s="162"/>
      <c r="F1230" s="163"/>
      <c r="G1230" s="163"/>
      <c r="H1230" s="160"/>
      <c r="I1230" s="160"/>
      <c r="J1230" s="160"/>
      <c r="K1230" s="160"/>
      <c r="L1230" s="160"/>
      <c r="M1230" s="160"/>
      <c r="N1230" s="160"/>
      <c r="O1230" s="160"/>
      <c r="P1230" s="160"/>
      <c r="Q1230" s="160"/>
      <c r="R1230" s="160"/>
      <c r="S1230" s="160"/>
      <c r="T1230" s="160"/>
      <c r="U1230" s="160"/>
      <c r="V1230" s="160"/>
      <c r="W1230" s="160"/>
      <c r="X1230" s="160"/>
      <c r="Y1230" s="151"/>
      <c r="Z1230" s="151"/>
      <c r="AA1230" s="151"/>
      <c r="AB1230" s="151"/>
      <c r="AC1230" s="151"/>
      <c r="AD1230" s="151"/>
      <c r="AE1230" s="151"/>
      <c r="AF1230" s="151"/>
      <c r="AG1230" s="151" t="s">
        <v>190</v>
      </c>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row>
    <row r="1231" spans="1:60" ht="21" outlineLevel="1" x14ac:dyDescent="0.25">
      <c r="A1231" s="158"/>
      <c r="B1231" s="159"/>
      <c r="C1231" s="271" t="s">
        <v>727</v>
      </c>
      <c r="D1231" s="272"/>
      <c r="E1231" s="272"/>
      <c r="F1231" s="272"/>
      <c r="G1231" s="272"/>
      <c r="H1231" s="160"/>
      <c r="I1231" s="160"/>
      <c r="J1231" s="160"/>
      <c r="K1231" s="160"/>
      <c r="L1231" s="160"/>
      <c r="M1231" s="160"/>
      <c r="N1231" s="160"/>
      <c r="O1231" s="160"/>
      <c r="P1231" s="160"/>
      <c r="Q1231" s="160"/>
      <c r="R1231" s="160"/>
      <c r="S1231" s="160"/>
      <c r="T1231" s="160"/>
      <c r="U1231" s="160"/>
      <c r="V1231" s="160"/>
      <c r="W1231" s="160"/>
      <c r="X1231" s="160"/>
      <c r="Y1231" s="151"/>
      <c r="Z1231" s="151"/>
      <c r="AA1231" s="151"/>
      <c r="AB1231" s="151"/>
      <c r="AC1231" s="151"/>
      <c r="AD1231" s="151"/>
      <c r="AE1231" s="151"/>
      <c r="AF1231" s="151"/>
      <c r="AG1231" s="151" t="s">
        <v>190</v>
      </c>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84" t="str">
        <f>C1231</f>
        <v>Pozn.: přesný typ nátěru a odstín bude odsouhlasen projektantem, odpovědnými zástupci (pracovníky) NPÚ a KÚ KK na vzorcích před započetím prací.</v>
      </c>
      <c r="BB1231" s="151"/>
      <c r="BC1231" s="151"/>
      <c r="BD1231" s="151"/>
      <c r="BE1231" s="151"/>
      <c r="BF1231" s="151"/>
      <c r="BG1231" s="151"/>
      <c r="BH1231" s="151"/>
    </row>
    <row r="1232" spans="1:60" ht="20.399999999999999" outlineLevel="1" x14ac:dyDescent="0.25">
      <c r="A1232" s="177">
        <v>104</v>
      </c>
      <c r="B1232" s="178" t="s">
        <v>1881</v>
      </c>
      <c r="C1232" s="187" t="s">
        <v>1882</v>
      </c>
      <c r="D1232" s="179" t="s">
        <v>255</v>
      </c>
      <c r="E1232" s="180">
        <v>1</v>
      </c>
      <c r="F1232" s="181">
        <v>4704</v>
      </c>
      <c r="G1232" s="182">
        <f>ROUND(E1232*F1232,2)</f>
        <v>4704</v>
      </c>
      <c r="H1232" s="181"/>
      <c r="I1232" s="182">
        <f>ROUND(E1232*H1232,2)</f>
        <v>0</v>
      </c>
      <c r="J1232" s="181"/>
      <c r="K1232" s="182">
        <f>ROUND(E1232*J1232,2)</f>
        <v>0</v>
      </c>
      <c r="L1232" s="182">
        <v>21</v>
      </c>
      <c r="M1232" s="182">
        <f>G1232*(1+L1232/100)</f>
        <v>5691.84</v>
      </c>
      <c r="N1232" s="182">
        <v>0.02</v>
      </c>
      <c r="O1232" s="182">
        <f>ROUND(E1232*N1232,2)</f>
        <v>0.02</v>
      </c>
      <c r="P1232" s="182">
        <v>0</v>
      </c>
      <c r="Q1232" s="182">
        <f>ROUND(E1232*P1232,2)</f>
        <v>0</v>
      </c>
      <c r="R1232" s="182"/>
      <c r="S1232" s="182" t="s">
        <v>277</v>
      </c>
      <c r="T1232" s="183" t="s">
        <v>186</v>
      </c>
      <c r="U1232" s="160">
        <v>0</v>
      </c>
      <c r="V1232" s="160">
        <f>ROUND(E1232*U1232,2)</f>
        <v>0</v>
      </c>
      <c r="W1232" s="160"/>
      <c r="X1232" s="160" t="s">
        <v>310</v>
      </c>
      <c r="Y1232" s="151"/>
      <c r="Z1232" s="151"/>
      <c r="AA1232" s="151"/>
      <c r="AB1232" s="151"/>
      <c r="AC1232" s="151"/>
      <c r="AD1232" s="151"/>
      <c r="AE1232" s="151"/>
      <c r="AF1232" s="151"/>
      <c r="AG1232" s="151" t="s">
        <v>311</v>
      </c>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row>
    <row r="1233" spans="1:60" outlineLevel="1" x14ac:dyDescent="0.25">
      <c r="A1233" s="158"/>
      <c r="B1233" s="159"/>
      <c r="C1233" s="260" t="s">
        <v>1727</v>
      </c>
      <c r="D1233" s="261"/>
      <c r="E1233" s="261"/>
      <c r="F1233" s="261"/>
      <c r="G1233" s="261"/>
      <c r="H1233" s="160"/>
      <c r="I1233" s="160"/>
      <c r="J1233" s="160"/>
      <c r="K1233" s="160"/>
      <c r="L1233" s="160"/>
      <c r="M1233" s="160"/>
      <c r="N1233" s="160"/>
      <c r="O1233" s="160"/>
      <c r="P1233" s="160"/>
      <c r="Q1233" s="160"/>
      <c r="R1233" s="160"/>
      <c r="S1233" s="160"/>
      <c r="T1233" s="160"/>
      <c r="U1233" s="160"/>
      <c r="V1233" s="160"/>
      <c r="W1233" s="160"/>
      <c r="X1233" s="160"/>
      <c r="Y1233" s="151"/>
      <c r="Z1233" s="151"/>
      <c r="AA1233" s="151"/>
      <c r="AB1233" s="151"/>
      <c r="AC1233" s="151"/>
      <c r="AD1233" s="151"/>
      <c r="AE1233" s="151"/>
      <c r="AF1233" s="151"/>
      <c r="AG1233" s="151" t="s">
        <v>190</v>
      </c>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84" t="str">
        <f>C1233</f>
        <v>4.NP - 3. patro, popis prvku a návrh na jeho opravu nebo restaurování viz D1.1.9  Tabulky truhlářských prvků</v>
      </c>
      <c r="BB1233" s="151"/>
      <c r="BC1233" s="151"/>
      <c r="BD1233" s="151"/>
      <c r="BE1233" s="151"/>
      <c r="BF1233" s="151"/>
      <c r="BG1233" s="151"/>
      <c r="BH1233" s="151"/>
    </row>
    <row r="1234" spans="1:60" outlineLevel="1" x14ac:dyDescent="0.25">
      <c r="A1234" s="158"/>
      <c r="B1234" s="159"/>
      <c r="C1234" s="192" t="s">
        <v>204</v>
      </c>
      <c r="D1234" s="161"/>
      <c r="E1234" s="162"/>
      <c r="F1234" s="163"/>
      <c r="G1234" s="163"/>
      <c r="H1234" s="160"/>
      <c r="I1234" s="160"/>
      <c r="J1234" s="160"/>
      <c r="K1234" s="160"/>
      <c r="L1234" s="160"/>
      <c r="M1234" s="160"/>
      <c r="N1234" s="160"/>
      <c r="O1234" s="160"/>
      <c r="P1234" s="160"/>
      <c r="Q1234" s="160"/>
      <c r="R1234" s="160"/>
      <c r="S1234" s="160"/>
      <c r="T1234" s="160"/>
      <c r="U1234" s="160"/>
      <c r="V1234" s="160"/>
      <c r="W1234" s="160"/>
      <c r="X1234" s="160"/>
      <c r="Y1234" s="151"/>
      <c r="Z1234" s="151"/>
      <c r="AA1234" s="151"/>
      <c r="AB1234" s="151"/>
      <c r="AC1234" s="151"/>
      <c r="AD1234" s="151"/>
      <c r="AE1234" s="151"/>
      <c r="AF1234" s="151"/>
      <c r="AG1234" s="151" t="s">
        <v>190</v>
      </c>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row>
    <row r="1235" spans="1:60" outlineLevel="1" x14ac:dyDescent="0.25">
      <c r="A1235" s="158"/>
      <c r="B1235" s="159"/>
      <c r="C1235" s="271" t="s">
        <v>1883</v>
      </c>
      <c r="D1235" s="272"/>
      <c r="E1235" s="272"/>
      <c r="F1235" s="272"/>
      <c r="G1235" s="272"/>
      <c r="H1235" s="160"/>
      <c r="I1235" s="160"/>
      <c r="J1235" s="160"/>
      <c r="K1235" s="160"/>
      <c r="L1235" s="160"/>
      <c r="M1235" s="160"/>
      <c r="N1235" s="160"/>
      <c r="O1235" s="160"/>
      <c r="P1235" s="160"/>
      <c r="Q1235" s="160"/>
      <c r="R1235" s="160"/>
      <c r="S1235" s="160"/>
      <c r="T1235" s="160"/>
      <c r="U1235" s="160"/>
      <c r="V1235" s="160"/>
      <c r="W1235" s="160"/>
      <c r="X1235" s="160"/>
      <c r="Y1235" s="151"/>
      <c r="Z1235" s="151"/>
      <c r="AA1235" s="151"/>
      <c r="AB1235" s="151"/>
      <c r="AC1235" s="151"/>
      <c r="AD1235" s="151"/>
      <c r="AE1235" s="151"/>
      <c r="AF1235" s="151"/>
      <c r="AG1235" s="151" t="s">
        <v>190</v>
      </c>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row>
    <row r="1236" spans="1:60" outlineLevel="1" x14ac:dyDescent="0.25">
      <c r="A1236" s="158"/>
      <c r="B1236" s="159"/>
      <c r="C1236" s="271" t="s">
        <v>1884</v>
      </c>
      <c r="D1236" s="272"/>
      <c r="E1236" s="272"/>
      <c r="F1236" s="272"/>
      <c r="G1236" s="272"/>
      <c r="H1236" s="160"/>
      <c r="I1236" s="160"/>
      <c r="J1236" s="160"/>
      <c r="K1236" s="160"/>
      <c r="L1236" s="160"/>
      <c r="M1236" s="160"/>
      <c r="N1236" s="160"/>
      <c r="O1236" s="160"/>
      <c r="P1236" s="160"/>
      <c r="Q1236" s="160"/>
      <c r="R1236" s="160"/>
      <c r="S1236" s="160"/>
      <c r="T1236" s="160"/>
      <c r="U1236" s="160"/>
      <c r="V1236" s="160"/>
      <c r="W1236" s="160"/>
      <c r="X1236" s="160"/>
      <c r="Y1236" s="151"/>
      <c r="Z1236" s="151"/>
      <c r="AA1236" s="151"/>
      <c r="AB1236" s="151"/>
      <c r="AC1236" s="151"/>
      <c r="AD1236" s="151"/>
      <c r="AE1236" s="151"/>
      <c r="AF1236" s="151"/>
      <c r="AG1236" s="151" t="s">
        <v>190</v>
      </c>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row>
    <row r="1237" spans="1:60" outlineLevel="1" x14ac:dyDescent="0.25">
      <c r="A1237" s="158"/>
      <c r="B1237" s="159"/>
      <c r="C1237" s="192" t="s">
        <v>204</v>
      </c>
      <c r="D1237" s="161"/>
      <c r="E1237" s="162"/>
      <c r="F1237" s="163"/>
      <c r="G1237" s="163"/>
      <c r="H1237" s="160"/>
      <c r="I1237" s="160"/>
      <c r="J1237" s="160"/>
      <c r="K1237" s="160"/>
      <c r="L1237" s="160"/>
      <c r="M1237" s="160"/>
      <c r="N1237" s="160"/>
      <c r="O1237" s="160"/>
      <c r="P1237" s="160"/>
      <c r="Q1237" s="160"/>
      <c r="R1237" s="160"/>
      <c r="S1237" s="160"/>
      <c r="T1237" s="160"/>
      <c r="U1237" s="160"/>
      <c r="V1237" s="160"/>
      <c r="W1237" s="160"/>
      <c r="X1237" s="160"/>
      <c r="Y1237" s="151"/>
      <c r="Z1237" s="151"/>
      <c r="AA1237" s="151"/>
      <c r="AB1237" s="151"/>
      <c r="AC1237" s="151"/>
      <c r="AD1237" s="151"/>
      <c r="AE1237" s="151"/>
      <c r="AF1237" s="151"/>
      <c r="AG1237" s="151" t="s">
        <v>190</v>
      </c>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row>
    <row r="1238" spans="1:60" outlineLevel="1" x14ac:dyDescent="0.25">
      <c r="A1238" s="158"/>
      <c r="B1238" s="159"/>
      <c r="C1238" s="271" t="s">
        <v>804</v>
      </c>
      <c r="D1238" s="272"/>
      <c r="E1238" s="272"/>
      <c r="F1238" s="272"/>
      <c r="G1238" s="272"/>
      <c r="H1238" s="160"/>
      <c r="I1238" s="160"/>
      <c r="J1238" s="160"/>
      <c r="K1238" s="160"/>
      <c r="L1238" s="160"/>
      <c r="M1238" s="160"/>
      <c r="N1238" s="160"/>
      <c r="O1238" s="160"/>
      <c r="P1238" s="160"/>
      <c r="Q1238" s="160"/>
      <c r="R1238" s="160"/>
      <c r="S1238" s="160"/>
      <c r="T1238" s="160"/>
      <c r="U1238" s="160"/>
      <c r="V1238" s="160"/>
      <c r="W1238" s="160"/>
      <c r="X1238" s="160"/>
      <c r="Y1238" s="151"/>
      <c r="Z1238" s="151"/>
      <c r="AA1238" s="151"/>
      <c r="AB1238" s="151"/>
      <c r="AC1238" s="151"/>
      <c r="AD1238" s="151"/>
      <c r="AE1238" s="151"/>
      <c r="AF1238" s="151"/>
      <c r="AG1238" s="151" t="s">
        <v>190</v>
      </c>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row>
    <row r="1239" spans="1:60" outlineLevel="1" x14ac:dyDescent="0.25">
      <c r="A1239" s="158"/>
      <c r="B1239" s="159"/>
      <c r="C1239" s="271" t="s">
        <v>782</v>
      </c>
      <c r="D1239" s="272"/>
      <c r="E1239" s="272"/>
      <c r="F1239" s="272"/>
      <c r="G1239" s="272"/>
      <c r="H1239" s="160"/>
      <c r="I1239" s="160"/>
      <c r="J1239" s="160"/>
      <c r="K1239" s="160"/>
      <c r="L1239" s="160"/>
      <c r="M1239" s="160"/>
      <c r="N1239" s="160"/>
      <c r="O1239" s="160"/>
      <c r="P1239" s="160"/>
      <c r="Q1239" s="160"/>
      <c r="R1239" s="160"/>
      <c r="S1239" s="160"/>
      <c r="T1239" s="160"/>
      <c r="U1239" s="160"/>
      <c r="V1239" s="160"/>
      <c r="W1239" s="160"/>
      <c r="X1239" s="160"/>
      <c r="Y1239" s="151"/>
      <c r="Z1239" s="151"/>
      <c r="AA1239" s="151"/>
      <c r="AB1239" s="151"/>
      <c r="AC1239" s="151"/>
      <c r="AD1239" s="151"/>
      <c r="AE1239" s="151"/>
      <c r="AF1239" s="151"/>
      <c r="AG1239" s="151" t="s">
        <v>190</v>
      </c>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row>
    <row r="1240" spans="1:60" outlineLevel="1" x14ac:dyDescent="0.25">
      <c r="A1240" s="158"/>
      <c r="B1240" s="159"/>
      <c r="C1240" s="271" t="s">
        <v>1885</v>
      </c>
      <c r="D1240" s="272"/>
      <c r="E1240" s="272"/>
      <c r="F1240" s="272"/>
      <c r="G1240" s="272"/>
      <c r="H1240" s="160"/>
      <c r="I1240" s="160"/>
      <c r="J1240" s="160"/>
      <c r="K1240" s="160"/>
      <c r="L1240" s="160"/>
      <c r="M1240" s="160"/>
      <c r="N1240" s="160"/>
      <c r="O1240" s="160"/>
      <c r="P1240" s="160"/>
      <c r="Q1240" s="160"/>
      <c r="R1240" s="160"/>
      <c r="S1240" s="160"/>
      <c r="T1240" s="160"/>
      <c r="U1240" s="160"/>
      <c r="V1240" s="160"/>
      <c r="W1240" s="160"/>
      <c r="X1240" s="160"/>
      <c r="Y1240" s="151"/>
      <c r="Z1240" s="151"/>
      <c r="AA1240" s="151"/>
      <c r="AB1240" s="151"/>
      <c r="AC1240" s="151"/>
      <c r="AD1240" s="151"/>
      <c r="AE1240" s="151"/>
      <c r="AF1240" s="151"/>
      <c r="AG1240" s="151" t="s">
        <v>190</v>
      </c>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row>
    <row r="1241" spans="1:60" outlineLevel="1" x14ac:dyDescent="0.25">
      <c r="A1241" s="158"/>
      <c r="B1241" s="159"/>
      <c r="C1241" s="271" t="s">
        <v>1886</v>
      </c>
      <c r="D1241" s="272"/>
      <c r="E1241" s="272"/>
      <c r="F1241" s="272"/>
      <c r="G1241" s="272"/>
      <c r="H1241" s="160"/>
      <c r="I1241" s="160"/>
      <c r="J1241" s="160"/>
      <c r="K1241" s="160"/>
      <c r="L1241" s="160"/>
      <c r="M1241" s="160"/>
      <c r="N1241" s="160"/>
      <c r="O1241" s="160"/>
      <c r="P1241" s="160"/>
      <c r="Q1241" s="160"/>
      <c r="R1241" s="160"/>
      <c r="S1241" s="160"/>
      <c r="T1241" s="160"/>
      <c r="U1241" s="160"/>
      <c r="V1241" s="160"/>
      <c r="W1241" s="160"/>
      <c r="X1241" s="160"/>
      <c r="Y1241" s="151"/>
      <c r="Z1241" s="151"/>
      <c r="AA1241" s="151"/>
      <c r="AB1241" s="151"/>
      <c r="AC1241" s="151"/>
      <c r="AD1241" s="151"/>
      <c r="AE1241" s="151"/>
      <c r="AF1241" s="151"/>
      <c r="AG1241" s="151" t="s">
        <v>190</v>
      </c>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row>
    <row r="1242" spans="1:60" outlineLevel="1" x14ac:dyDescent="0.25">
      <c r="A1242" s="158"/>
      <c r="B1242" s="159"/>
      <c r="C1242" s="271" t="s">
        <v>1887</v>
      </c>
      <c r="D1242" s="272"/>
      <c r="E1242" s="272"/>
      <c r="F1242" s="272"/>
      <c r="G1242" s="272"/>
      <c r="H1242" s="160"/>
      <c r="I1242" s="160"/>
      <c r="J1242" s="160"/>
      <c r="K1242" s="160"/>
      <c r="L1242" s="160"/>
      <c r="M1242" s="160"/>
      <c r="N1242" s="160"/>
      <c r="O1242" s="160"/>
      <c r="P1242" s="160"/>
      <c r="Q1242" s="160"/>
      <c r="R1242" s="160"/>
      <c r="S1242" s="160"/>
      <c r="T1242" s="160"/>
      <c r="U1242" s="160"/>
      <c r="V1242" s="160"/>
      <c r="W1242" s="160"/>
      <c r="X1242" s="160"/>
      <c r="Y1242" s="151"/>
      <c r="Z1242" s="151"/>
      <c r="AA1242" s="151"/>
      <c r="AB1242" s="151"/>
      <c r="AC1242" s="151"/>
      <c r="AD1242" s="151"/>
      <c r="AE1242" s="151"/>
      <c r="AF1242" s="151"/>
      <c r="AG1242" s="151" t="s">
        <v>190</v>
      </c>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row>
    <row r="1243" spans="1:60" outlineLevel="1" x14ac:dyDescent="0.25">
      <c r="A1243" s="158"/>
      <c r="B1243" s="159"/>
      <c r="C1243" s="192" t="s">
        <v>204</v>
      </c>
      <c r="D1243" s="161"/>
      <c r="E1243" s="162"/>
      <c r="F1243" s="163"/>
      <c r="G1243" s="163"/>
      <c r="H1243" s="160"/>
      <c r="I1243" s="160"/>
      <c r="J1243" s="160"/>
      <c r="K1243" s="160"/>
      <c r="L1243" s="160"/>
      <c r="M1243" s="160"/>
      <c r="N1243" s="160"/>
      <c r="O1243" s="160"/>
      <c r="P1243" s="160"/>
      <c r="Q1243" s="160"/>
      <c r="R1243" s="160"/>
      <c r="S1243" s="160"/>
      <c r="T1243" s="160"/>
      <c r="U1243" s="160"/>
      <c r="V1243" s="160"/>
      <c r="W1243" s="160"/>
      <c r="X1243" s="160"/>
      <c r="Y1243" s="151"/>
      <c r="Z1243" s="151"/>
      <c r="AA1243" s="151"/>
      <c r="AB1243" s="151"/>
      <c r="AC1243" s="151"/>
      <c r="AD1243" s="151"/>
      <c r="AE1243" s="151"/>
      <c r="AF1243" s="151"/>
      <c r="AG1243" s="151" t="s">
        <v>190</v>
      </c>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row>
    <row r="1244" spans="1:60" outlineLevel="1" x14ac:dyDescent="0.25">
      <c r="A1244" s="158"/>
      <c r="B1244" s="159"/>
      <c r="C1244" s="271" t="s">
        <v>785</v>
      </c>
      <c r="D1244" s="272"/>
      <c r="E1244" s="272"/>
      <c r="F1244" s="272"/>
      <c r="G1244" s="272"/>
      <c r="H1244" s="160"/>
      <c r="I1244" s="160"/>
      <c r="J1244" s="160"/>
      <c r="K1244" s="160"/>
      <c r="L1244" s="160"/>
      <c r="M1244" s="160"/>
      <c r="N1244" s="160"/>
      <c r="O1244" s="160"/>
      <c r="P1244" s="160"/>
      <c r="Q1244" s="160"/>
      <c r="R1244" s="160"/>
      <c r="S1244" s="160"/>
      <c r="T1244" s="160"/>
      <c r="U1244" s="160"/>
      <c r="V1244" s="160"/>
      <c r="W1244" s="160"/>
      <c r="X1244" s="160"/>
      <c r="Y1244" s="151"/>
      <c r="Z1244" s="151"/>
      <c r="AA1244" s="151"/>
      <c r="AB1244" s="151"/>
      <c r="AC1244" s="151"/>
      <c r="AD1244" s="151"/>
      <c r="AE1244" s="151"/>
      <c r="AF1244" s="151"/>
      <c r="AG1244" s="151" t="s">
        <v>190</v>
      </c>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row>
    <row r="1245" spans="1:60" outlineLevel="1" x14ac:dyDescent="0.25">
      <c r="A1245" s="158"/>
      <c r="B1245" s="159"/>
      <c r="C1245" s="271" t="s">
        <v>725</v>
      </c>
      <c r="D1245" s="272"/>
      <c r="E1245" s="272"/>
      <c r="F1245" s="272"/>
      <c r="G1245" s="272"/>
      <c r="H1245" s="160"/>
      <c r="I1245" s="160"/>
      <c r="J1245" s="160"/>
      <c r="K1245" s="160"/>
      <c r="L1245" s="160"/>
      <c r="M1245" s="160"/>
      <c r="N1245" s="160"/>
      <c r="O1245" s="160"/>
      <c r="P1245" s="160"/>
      <c r="Q1245" s="160"/>
      <c r="R1245" s="160"/>
      <c r="S1245" s="160"/>
      <c r="T1245" s="160"/>
      <c r="U1245" s="160"/>
      <c r="V1245" s="160"/>
      <c r="W1245" s="160"/>
      <c r="X1245" s="160"/>
      <c r="Y1245" s="151"/>
      <c r="Z1245" s="151"/>
      <c r="AA1245" s="151"/>
      <c r="AB1245" s="151"/>
      <c r="AC1245" s="151"/>
      <c r="AD1245" s="151"/>
      <c r="AE1245" s="151"/>
      <c r="AF1245" s="151"/>
      <c r="AG1245" s="151" t="s">
        <v>190</v>
      </c>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c r="BG1245" s="151"/>
      <c r="BH1245" s="151"/>
    </row>
    <row r="1246" spans="1:60" outlineLevel="1" x14ac:dyDescent="0.25">
      <c r="A1246" s="158"/>
      <c r="B1246" s="159"/>
      <c r="C1246" s="271" t="s">
        <v>726</v>
      </c>
      <c r="D1246" s="272"/>
      <c r="E1246" s="272"/>
      <c r="F1246" s="272"/>
      <c r="G1246" s="272"/>
      <c r="H1246" s="160"/>
      <c r="I1246" s="160"/>
      <c r="J1246" s="160"/>
      <c r="K1246" s="160"/>
      <c r="L1246" s="160"/>
      <c r="M1246" s="160"/>
      <c r="N1246" s="160"/>
      <c r="O1246" s="160"/>
      <c r="P1246" s="160"/>
      <c r="Q1246" s="160"/>
      <c r="R1246" s="160"/>
      <c r="S1246" s="160"/>
      <c r="T1246" s="160"/>
      <c r="U1246" s="160"/>
      <c r="V1246" s="160"/>
      <c r="W1246" s="160"/>
      <c r="X1246" s="160"/>
      <c r="Y1246" s="151"/>
      <c r="Z1246" s="151"/>
      <c r="AA1246" s="151"/>
      <c r="AB1246" s="151"/>
      <c r="AC1246" s="151"/>
      <c r="AD1246" s="151"/>
      <c r="AE1246" s="151"/>
      <c r="AF1246" s="151"/>
      <c r="AG1246" s="151" t="s">
        <v>190</v>
      </c>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c r="BG1246" s="151"/>
      <c r="BH1246" s="151"/>
    </row>
    <row r="1247" spans="1:60" outlineLevel="1" x14ac:dyDescent="0.25">
      <c r="A1247" s="158"/>
      <c r="B1247" s="159"/>
      <c r="C1247" s="192" t="s">
        <v>204</v>
      </c>
      <c r="D1247" s="161"/>
      <c r="E1247" s="162"/>
      <c r="F1247" s="163"/>
      <c r="G1247" s="163"/>
      <c r="H1247" s="160"/>
      <c r="I1247" s="160"/>
      <c r="J1247" s="160"/>
      <c r="K1247" s="160"/>
      <c r="L1247" s="160"/>
      <c r="M1247" s="160"/>
      <c r="N1247" s="160"/>
      <c r="O1247" s="160"/>
      <c r="P1247" s="160"/>
      <c r="Q1247" s="160"/>
      <c r="R1247" s="160"/>
      <c r="S1247" s="160"/>
      <c r="T1247" s="160"/>
      <c r="U1247" s="160"/>
      <c r="V1247" s="160"/>
      <c r="W1247" s="160"/>
      <c r="X1247" s="160"/>
      <c r="Y1247" s="151"/>
      <c r="Z1247" s="151"/>
      <c r="AA1247" s="151"/>
      <c r="AB1247" s="151"/>
      <c r="AC1247" s="151"/>
      <c r="AD1247" s="151"/>
      <c r="AE1247" s="151"/>
      <c r="AF1247" s="151"/>
      <c r="AG1247" s="151" t="s">
        <v>190</v>
      </c>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c r="BG1247" s="151"/>
      <c r="BH1247" s="151"/>
    </row>
    <row r="1248" spans="1:60" outlineLevel="1" x14ac:dyDescent="0.25">
      <c r="A1248" s="158"/>
      <c r="B1248" s="159"/>
      <c r="C1248" s="271" t="s">
        <v>1309</v>
      </c>
      <c r="D1248" s="272"/>
      <c r="E1248" s="272"/>
      <c r="F1248" s="272"/>
      <c r="G1248" s="272"/>
      <c r="H1248" s="160"/>
      <c r="I1248" s="160"/>
      <c r="J1248" s="160"/>
      <c r="K1248" s="160"/>
      <c r="L1248" s="160"/>
      <c r="M1248" s="160"/>
      <c r="N1248" s="160"/>
      <c r="O1248" s="160"/>
      <c r="P1248" s="160"/>
      <c r="Q1248" s="160"/>
      <c r="R1248" s="160"/>
      <c r="S1248" s="160"/>
      <c r="T1248" s="160"/>
      <c r="U1248" s="160"/>
      <c r="V1248" s="160"/>
      <c r="W1248" s="160"/>
      <c r="X1248" s="160"/>
      <c r="Y1248" s="151"/>
      <c r="Z1248" s="151"/>
      <c r="AA1248" s="151"/>
      <c r="AB1248" s="151"/>
      <c r="AC1248" s="151"/>
      <c r="AD1248" s="151"/>
      <c r="AE1248" s="151"/>
      <c r="AF1248" s="151"/>
      <c r="AG1248" s="151" t="s">
        <v>190</v>
      </c>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c r="BG1248" s="151"/>
      <c r="BH1248" s="151"/>
    </row>
    <row r="1249" spans="1:60" outlineLevel="1" x14ac:dyDescent="0.25">
      <c r="A1249" s="158"/>
      <c r="B1249" s="159"/>
      <c r="C1249" s="271" t="s">
        <v>1888</v>
      </c>
      <c r="D1249" s="272"/>
      <c r="E1249" s="272"/>
      <c r="F1249" s="272"/>
      <c r="G1249" s="272"/>
      <c r="H1249" s="160"/>
      <c r="I1249" s="160"/>
      <c r="J1249" s="160"/>
      <c r="K1249" s="160"/>
      <c r="L1249" s="160"/>
      <c r="M1249" s="160"/>
      <c r="N1249" s="160"/>
      <c r="O1249" s="160"/>
      <c r="P1249" s="160"/>
      <c r="Q1249" s="160"/>
      <c r="R1249" s="160"/>
      <c r="S1249" s="160"/>
      <c r="T1249" s="160"/>
      <c r="U1249" s="160"/>
      <c r="V1249" s="160"/>
      <c r="W1249" s="160"/>
      <c r="X1249" s="160"/>
      <c r="Y1249" s="151"/>
      <c r="Z1249" s="151"/>
      <c r="AA1249" s="151"/>
      <c r="AB1249" s="151"/>
      <c r="AC1249" s="151"/>
      <c r="AD1249" s="151"/>
      <c r="AE1249" s="151"/>
      <c r="AF1249" s="151"/>
      <c r="AG1249" s="151" t="s">
        <v>190</v>
      </c>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c r="BG1249" s="151"/>
      <c r="BH1249" s="151"/>
    </row>
    <row r="1250" spans="1:60" ht="20.399999999999999" outlineLevel="1" x14ac:dyDescent="0.25">
      <c r="A1250" s="177">
        <v>105</v>
      </c>
      <c r="B1250" s="178" t="s">
        <v>1889</v>
      </c>
      <c r="C1250" s="187" t="s">
        <v>1890</v>
      </c>
      <c r="D1250" s="179" t="s">
        <v>255</v>
      </c>
      <c r="E1250" s="180">
        <v>1</v>
      </c>
      <c r="F1250" s="181">
        <v>17664</v>
      </c>
      <c r="G1250" s="182">
        <f>ROUND(E1250*F1250,2)</f>
        <v>17664</v>
      </c>
      <c r="H1250" s="181"/>
      <c r="I1250" s="182">
        <f>ROUND(E1250*H1250,2)</f>
        <v>0</v>
      </c>
      <c r="J1250" s="181"/>
      <c r="K1250" s="182">
        <f>ROUND(E1250*J1250,2)</f>
        <v>0</v>
      </c>
      <c r="L1250" s="182">
        <v>21</v>
      </c>
      <c r="M1250" s="182">
        <f>G1250*(1+L1250/100)</f>
        <v>21373.439999999999</v>
      </c>
      <c r="N1250" s="182">
        <v>0.03</v>
      </c>
      <c r="O1250" s="182">
        <f>ROUND(E1250*N1250,2)</f>
        <v>0.03</v>
      </c>
      <c r="P1250" s="182">
        <v>0</v>
      </c>
      <c r="Q1250" s="182">
        <f>ROUND(E1250*P1250,2)</f>
        <v>0</v>
      </c>
      <c r="R1250" s="182"/>
      <c r="S1250" s="182" t="s">
        <v>277</v>
      </c>
      <c r="T1250" s="183" t="s">
        <v>186</v>
      </c>
      <c r="U1250" s="160">
        <v>0</v>
      </c>
      <c r="V1250" s="160">
        <f>ROUND(E1250*U1250,2)</f>
        <v>0</v>
      </c>
      <c r="W1250" s="160"/>
      <c r="X1250" s="160" t="s">
        <v>310</v>
      </c>
      <c r="Y1250" s="151"/>
      <c r="Z1250" s="151"/>
      <c r="AA1250" s="151"/>
      <c r="AB1250" s="151"/>
      <c r="AC1250" s="151"/>
      <c r="AD1250" s="151"/>
      <c r="AE1250" s="151"/>
      <c r="AF1250" s="151"/>
      <c r="AG1250" s="151" t="s">
        <v>311</v>
      </c>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c r="BG1250" s="151"/>
      <c r="BH1250" s="151"/>
    </row>
    <row r="1251" spans="1:60" outlineLevel="1" x14ac:dyDescent="0.25">
      <c r="A1251" s="158"/>
      <c r="B1251" s="159"/>
      <c r="C1251" s="260" t="s">
        <v>1727</v>
      </c>
      <c r="D1251" s="261"/>
      <c r="E1251" s="261"/>
      <c r="F1251" s="261"/>
      <c r="G1251" s="261"/>
      <c r="H1251" s="160"/>
      <c r="I1251" s="160"/>
      <c r="J1251" s="160"/>
      <c r="K1251" s="160"/>
      <c r="L1251" s="160"/>
      <c r="M1251" s="160"/>
      <c r="N1251" s="160"/>
      <c r="O1251" s="160"/>
      <c r="P1251" s="160"/>
      <c r="Q1251" s="160"/>
      <c r="R1251" s="160"/>
      <c r="S1251" s="160"/>
      <c r="T1251" s="160"/>
      <c r="U1251" s="160"/>
      <c r="V1251" s="160"/>
      <c r="W1251" s="160"/>
      <c r="X1251" s="160"/>
      <c r="Y1251" s="151"/>
      <c r="Z1251" s="151"/>
      <c r="AA1251" s="151"/>
      <c r="AB1251" s="151"/>
      <c r="AC1251" s="151"/>
      <c r="AD1251" s="151"/>
      <c r="AE1251" s="151"/>
      <c r="AF1251" s="151"/>
      <c r="AG1251" s="151" t="s">
        <v>190</v>
      </c>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84" t="str">
        <f>C1251</f>
        <v>4.NP - 3. patro, popis prvku a návrh na jeho opravu nebo restaurování viz D1.1.9  Tabulky truhlářských prvků</v>
      </c>
      <c r="BB1251" s="151"/>
      <c r="BC1251" s="151"/>
      <c r="BD1251" s="151"/>
      <c r="BE1251" s="151"/>
      <c r="BF1251" s="151"/>
      <c r="BG1251" s="151"/>
      <c r="BH1251" s="151"/>
    </row>
    <row r="1252" spans="1:60" outlineLevel="1" x14ac:dyDescent="0.25">
      <c r="A1252" s="158"/>
      <c r="B1252" s="159"/>
      <c r="C1252" s="192" t="s">
        <v>204</v>
      </c>
      <c r="D1252" s="161"/>
      <c r="E1252" s="162"/>
      <c r="F1252" s="163"/>
      <c r="G1252" s="163"/>
      <c r="H1252" s="160"/>
      <c r="I1252" s="160"/>
      <c r="J1252" s="160"/>
      <c r="K1252" s="160"/>
      <c r="L1252" s="160"/>
      <c r="M1252" s="160"/>
      <c r="N1252" s="160"/>
      <c r="O1252" s="160"/>
      <c r="P1252" s="160"/>
      <c r="Q1252" s="160"/>
      <c r="R1252" s="160"/>
      <c r="S1252" s="160"/>
      <c r="T1252" s="160"/>
      <c r="U1252" s="160"/>
      <c r="V1252" s="160"/>
      <c r="W1252" s="160"/>
      <c r="X1252" s="160"/>
      <c r="Y1252" s="151"/>
      <c r="Z1252" s="151"/>
      <c r="AA1252" s="151"/>
      <c r="AB1252" s="151"/>
      <c r="AC1252" s="151"/>
      <c r="AD1252" s="151"/>
      <c r="AE1252" s="151"/>
      <c r="AF1252" s="151"/>
      <c r="AG1252" s="151" t="s">
        <v>190</v>
      </c>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c r="BG1252" s="151"/>
      <c r="BH1252" s="151"/>
    </row>
    <row r="1253" spans="1:60" outlineLevel="1" x14ac:dyDescent="0.25">
      <c r="A1253" s="158"/>
      <c r="B1253" s="159"/>
      <c r="C1253" s="271" t="s">
        <v>1891</v>
      </c>
      <c r="D1253" s="272"/>
      <c r="E1253" s="272"/>
      <c r="F1253" s="272"/>
      <c r="G1253" s="272"/>
      <c r="H1253" s="160"/>
      <c r="I1253" s="160"/>
      <c r="J1253" s="160"/>
      <c r="K1253" s="160"/>
      <c r="L1253" s="160"/>
      <c r="M1253" s="160"/>
      <c r="N1253" s="160"/>
      <c r="O1253" s="160"/>
      <c r="P1253" s="160"/>
      <c r="Q1253" s="160"/>
      <c r="R1253" s="160"/>
      <c r="S1253" s="160"/>
      <c r="T1253" s="160"/>
      <c r="U1253" s="160"/>
      <c r="V1253" s="160"/>
      <c r="W1253" s="160"/>
      <c r="X1253" s="160"/>
      <c r="Y1253" s="151"/>
      <c r="Z1253" s="151"/>
      <c r="AA1253" s="151"/>
      <c r="AB1253" s="151"/>
      <c r="AC1253" s="151"/>
      <c r="AD1253" s="151"/>
      <c r="AE1253" s="151"/>
      <c r="AF1253" s="151"/>
      <c r="AG1253" s="151" t="s">
        <v>190</v>
      </c>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84" t="str">
        <f>C1253</f>
        <v>Nové dřevěné vyrovnávací schodiště v místnosti č. DJ_301 - vyrobeno formou místní analogie SHaZ Bečov</v>
      </c>
      <c r="BB1253" s="151"/>
      <c r="BC1253" s="151"/>
      <c r="BD1253" s="151"/>
      <c r="BE1253" s="151"/>
      <c r="BF1253" s="151"/>
      <c r="BG1253" s="151"/>
      <c r="BH1253" s="151"/>
    </row>
    <row r="1254" spans="1:60" outlineLevel="1" x14ac:dyDescent="0.25">
      <c r="A1254" s="158"/>
      <c r="B1254" s="159"/>
      <c r="C1254" s="192" t="s">
        <v>204</v>
      </c>
      <c r="D1254" s="161"/>
      <c r="E1254" s="162"/>
      <c r="F1254" s="163"/>
      <c r="G1254" s="163"/>
      <c r="H1254" s="160"/>
      <c r="I1254" s="160"/>
      <c r="J1254" s="160"/>
      <c r="K1254" s="160"/>
      <c r="L1254" s="160"/>
      <c r="M1254" s="160"/>
      <c r="N1254" s="160"/>
      <c r="O1254" s="160"/>
      <c r="P1254" s="160"/>
      <c r="Q1254" s="160"/>
      <c r="R1254" s="160"/>
      <c r="S1254" s="160"/>
      <c r="T1254" s="160"/>
      <c r="U1254" s="160"/>
      <c r="V1254" s="160"/>
      <c r="W1254" s="160"/>
      <c r="X1254" s="160"/>
      <c r="Y1254" s="151"/>
      <c r="Z1254" s="151"/>
      <c r="AA1254" s="151"/>
      <c r="AB1254" s="151"/>
      <c r="AC1254" s="151"/>
      <c r="AD1254" s="151"/>
      <c r="AE1254" s="151"/>
      <c r="AF1254" s="151"/>
      <c r="AG1254" s="151" t="s">
        <v>190</v>
      </c>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c r="BG1254" s="151"/>
      <c r="BH1254" s="151"/>
    </row>
    <row r="1255" spans="1:60" outlineLevel="1" x14ac:dyDescent="0.25">
      <c r="A1255" s="158"/>
      <c r="B1255" s="159"/>
      <c r="C1255" s="271" t="s">
        <v>804</v>
      </c>
      <c r="D1255" s="272"/>
      <c r="E1255" s="272"/>
      <c r="F1255" s="272"/>
      <c r="G1255" s="272"/>
      <c r="H1255" s="160"/>
      <c r="I1255" s="160"/>
      <c r="J1255" s="160"/>
      <c r="K1255" s="160"/>
      <c r="L1255" s="160"/>
      <c r="M1255" s="160"/>
      <c r="N1255" s="160"/>
      <c r="O1255" s="160"/>
      <c r="P1255" s="160"/>
      <c r="Q1255" s="160"/>
      <c r="R1255" s="160"/>
      <c r="S1255" s="160"/>
      <c r="T1255" s="160"/>
      <c r="U1255" s="160"/>
      <c r="V1255" s="160"/>
      <c r="W1255" s="160"/>
      <c r="X1255" s="160"/>
      <c r="Y1255" s="151"/>
      <c r="Z1255" s="151"/>
      <c r="AA1255" s="151"/>
      <c r="AB1255" s="151"/>
      <c r="AC1255" s="151"/>
      <c r="AD1255" s="151"/>
      <c r="AE1255" s="151"/>
      <c r="AF1255" s="151"/>
      <c r="AG1255" s="151" t="s">
        <v>190</v>
      </c>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c r="BG1255" s="151"/>
      <c r="BH1255" s="151"/>
    </row>
    <row r="1256" spans="1:60" outlineLevel="1" x14ac:dyDescent="0.25">
      <c r="A1256" s="158"/>
      <c r="B1256" s="159"/>
      <c r="C1256" s="271" t="s">
        <v>782</v>
      </c>
      <c r="D1256" s="272"/>
      <c r="E1256" s="272"/>
      <c r="F1256" s="272"/>
      <c r="G1256" s="272"/>
      <c r="H1256" s="160"/>
      <c r="I1256" s="160"/>
      <c r="J1256" s="160"/>
      <c r="K1256" s="160"/>
      <c r="L1256" s="160"/>
      <c r="M1256" s="160"/>
      <c r="N1256" s="160"/>
      <c r="O1256" s="160"/>
      <c r="P1256" s="160"/>
      <c r="Q1256" s="160"/>
      <c r="R1256" s="160"/>
      <c r="S1256" s="160"/>
      <c r="T1256" s="160"/>
      <c r="U1256" s="160"/>
      <c r="V1256" s="160"/>
      <c r="W1256" s="160"/>
      <c r="X1256" s="160"/>
      <c r="Y1256" s="151"/>
      <c r="Z1256" s="151"/>
      <c r="AA1256" s="151"/>
      <c r="AB1256" s="151"/>
      <c r="AC1256" s="151"/>
      <c r="AD1256" s="151"/>
      <c r="AE1256" s="151"/>
      <c r="AF1256" s="151"/>
      <c r="AG1256" s="151" t="s">
        <v>190</v>
      </c>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c r="BG1256" s="151"/>
      <c r="BH1256" s="151"/>
    </row>
    <row r="1257" spans="1:60" outlineLevel="1" x14ac:dyDescent="0.25">
      <c r="A1257" s="158"/>
      <c r="B1257" s="159"/>
      <c r="C1257" s="271" t="s">
        <v>1892</v>
      </c>
      <c r="D1257" s="272"/>
      <c r="E1257" s="272"/>
      <c r="F1257" s="272"/>
      <c r="G1257" s="272"/>
      <c r="H1257" s="160"/>
      <c r="I1257" s="160"/>
      <c r="J1257" s="160"/>
      <c r="K1257" s="160"/>
      <c r="L1257" s="160"/>
      <c r="M1257" s="160"/>
      <c r="N1257" s="160"/>
      <c r="O1257" s="160"/>
      <c r="P1257" s="160"/>
      <c r="Q1257" s="160"/>
      <c r="R1257" s="160"/>
      <c r="S1257" s="160"/>
      <c r="T1257" s="160"/>
      <c r="U1257" s="160"/>
      <c r="V1257" s="160"/>
      <c r="W1257" s="160"/>
      <c r="X1257" s="160"/>
      <c r="Y1257" s="151"/>
      <c r="Z1257" s="151"/>
      <c r="AA1257" s="151"/>
      <c r="AB1257" s="151"/>
      <c r="AC1257" s="151"/>
      <c r="AD1257" s="151"/>
      <c r="AE1257" s="151"/>
      <c r="AF1257" s="151"/>
      <c r="AG1257" s="151" t="s">
        <v>190</v>
      </c>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c r="BG1257" s="151"/>
      <c r="BH1257" s="151"/>
    </row>
    <row r="1258" spans="1:60" outlineLevel="1" x14ac:dyDescent="0.25">
      <c r="A1258" s="158"/>
      <c r="B1258" s="159"/>
      <c r="C1258" s="271" t="s">
        <v>1893</v>
      </c>
      <c r="D1258" s="272"/>
      <c r="E1258" s="272"/>
      <c r="F1258" s="272"/>
      <c r="G1258" s="272"/>
      <c r="H1258" s="160"/>
      <c r="I1258" s="160"/>
      <c r="J1258" s="160"/>
      <c r="K1258" s="160"/>
      <c r="L1258" s="160"/>
      <c r="M1258" s="160"/>
      <c r="N1258" s="160"/>
      <c r="O1258" s="160"/>
      <c r="P1258" s="160"/>
      <c r="Q1258" s="160"/>
      <c r="R1258" s="160"/>
      <c r="S1258" s="160"/>
      <c r="T1258" s="160"/>
      <c r="U1258" s="160"/>
      <c r="V1258" s="160"/>
      <c r="W1258" s="160"/>
      <c r="X1258" s="160"/>
      <c r="Y1258" s="151"/>
      <c r="Z1258" s="151"/>
      <c r="AA1258" s="151"/>
      <c r="AB1258" s="151"/>
      <c r="AC1258" s="151"/>
      <c r="AD1258" s="151"/>
      <c r="AE1258" s="151"/>
      <c r="AF1258" s="151"/>
      <c r="AG1258" s="151" t="s">
        <v>190</v>
      </c>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c r="BG1258" s="151"/>
      <c r="BH1258" s="151"/>
    </row>
    <row r="1259" spans="1:60" outlineLevel="1" x14ac:dyDescent="0.25">
      <c r="A1259" s="158"/>
      <c r="B1259" s="159"/>
      <c r="C1259" s="271" t="s">
        <v>1880</v>
      </c>
      <c r="D1259" s="272"/>
      <c r="E1259" s="272"/>
      <c r="F1259" s="272"/>
      <c r="G1259" s="272"/>
      <c r="H1259" s="160"/>
      <c r="I1259" s="160"/>
      <c r="J1259" s="160"/>
      <c r="K1259" s="160"/>
      <c r="L1259" s="160"/>
      <c r="M1259" s="160"/>
      <c r="N1259" s="160"/>
      <c r="O1259" s="160"/>
      <c r="P1259" s="160"/>
      <c r="Q1259" s="160"/>
      <c r="R1259" s="160"/>
      <c r="S1259" s="160"/>
      <c r="T1259" s="160"/>
      <c r="U1259" s="160"/>
      <c r="V1259" s="160"/>
      <c r="W1259" s="160"/>
      <c r="X1259" s="160"/>
      <c r="Y1259" s="151"/>
      <c r="Z1259" s="151"/>
      <c r="AA1259" s="151"/>
      <c r="AB1259" s="151"/>
      <c r="AC1259" s="151"/>
      <c r="AD1259" s="151"/>
      <c r="AE1259" s="151"/>
      <c r="AF1259" s="151"/>
      <c r="AG1259" s="151" t="s">
        <v>190</v>
      </c>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c r="BG1259" s="151"/>
      <c r="BH1259" s="151"/>
    </row>
    <row r="1260" spans="1:60" outlineLevel="1" x14ac:dyDescent="0.25">
      <c r="A1260" s="158"/>
      <c r="B1260" s="159"/>
      <c r="C1260" s="192" t="s">
        <v>204</v>
      </c>
      <c r="D1260" s="161"/>
      <c r="E1260" s="162"/>
      <c r="F1260" s="163"/>
      <c r="G1260" s="163"/>
      <c r="H1260" s="160"/>
      <c r="I1260" s="160"/>
      <c r="J1260" s="160"/>
      <c r="K1260" s="160"/>
      <c r="L1260" s="160"/>
      <c r="M1260" s="160"/>
      <c r="N1260" s="160"/>
      <c r="O1260" s="160"/>
      <c r="P1260" s="160"/>
      <c r="Q1260" s="160"/>
      <c r="R1260" s="160"/>
      <c r="S1260" s="160"/>
      <c r="T1260" s="160"/>
      <c r="U1260" s="160"/>
      <c r="V1260" s="160"/>
      <c r="W1260" s="160"/>
      <c r="X1260" s="160"/>
      <c r="Y1260" s="151"/>
      <c r="Z1260" s="151"/>
      <c r="AA1260" s="151"/>
      <c r="AB1260" s="151"/>
      <c r="AC1260" s="151"/>
      <c r="AD1260" s="151"/>
      <c r="AE1260" s="151"/>
      <c r="AF1260" s="151"/>
      <c r="AG1260" s="151" t="s">
        <v>190</v>
      </c>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c r="BG1260" s="151"/>
      <c r="BH1260" s="151"/>
    </row>
    <row r="1261" spans="1:60" outlineLevel="1" x14ac:dyDescent="0.25">
      <c r="A1261" s="158"/>
      <c r="B1261" s="159"/>
      <c r="C1261" s="271" t="s">
        <v>785</v>
      </c>
      <c r="D1261" s="272"/>
      <c r="E1261" s="272"/>
      <c r="F1261" s="272"/>
      <c r="G1261" s="272"/>
      <c r="H1261" s="160"/>
      <c r="I1261" s="160"/>
      <c r="J1261" s="160"/>
      <c r="K1261" s="160"/>
      <c r="L1261" s="160"/>
      <c r="M1261" s="160"/>
      <c r="N1261" s="160"/>
      <c r="O1261" s="160"/>
      <c r="P1261" s="160"/>
      <c r="Q1261" s="160"/>
      <c r="R1261" s="160"/>
      <c r="S1261" s="160"/>
      <c r="T1261" s="160"/>
      <c r="U1261" s="160"/>
      <c r="V1261" s="160"/>
      <c r="W1261" s="160"/>
      <c r="X1261" s="160"/>
      <c r="Y1261" s="151"/>
      <c r="Z1261" s="151"/>
      <c r="AA1261" s="151"/>
      <c r="AB1261" s="151"/>
      <c r="AC1261" s="151"/>
      <c r="AD1261" s="151"/>
      <c r="AE1261" s="151"/>
      <c r="AF1261" s="151"/>
      <c r="AG1261" s="151" t="s">
        <v>190</v>
      </c>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c r="BG1261" s="151"/>
      <c r="BH1261" s="151"/>
    </row>
    <row r="1262" spans="1:60" outlineLevel="1" x14ac:dyDescent="0.25">
      <c r="A1262" s="158"/>
      <c r="B1262" s="159"/>
      <c r="C1262" s="271" t="s">
        <v>725</v>
      </c>
      <c r="D1262" s="272"/>
      <c r="E1262" s="272"/>
      <c r="F1262" s="272"/>
      <c r="G1262" s="272"/>
      <c r="H1262" s="160"/>
      <c r="I1262" s="160"/>
      <c r="J1262" s="160"/>
      <c r="K1262" s="160"/>
      <c r="L1262" s="160"/>
      <c r="M1262" s="160"/>
      <c r="N1262" s="160"/>
      <c r="O1262" s="160"/>
      <c r="P1262" s="160"/>
      <c r="Q1262" s="160"/>
      <c r="R1262" s="160"/>
      <c r="S1262" s="160"/>
      <c r="T1262" s="160"/>
      <c r="U1262" s="160"/>
      <c r="V1262" s="160"/>
      <c r="W1262" s="160"/>
      <c r="X1262" s="160"/>
      <c r="Y1262" s="151"/>
      <c r="Z1262" s="151"/>
      <c r="AA1262" s="151"/>
      <c r="AB1262" s="151"/>
      <c r="AC1262" s="151"/>
      <c r="AD1262" s="151"/>
      <c r="AE1262" s="151"/>
      <c r="AF1262" s="151"/>
      <c r="AG1262" s="151" t="s">
        <v>190</v>
      </c>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c r="BG1262" s="151"/>
      <c r="BH1262" s="151"/>
    </row>
    <row r="1263" spans="1:60" outlineLevel="1" x14ac:dyDescent="0.25">
      <c r="A1263" s="158"/>
      <c r="B1263" s="159"/>
      <c r="C1263" s="271" t="s">
        <v>726</v>
      </c>
      <c r="D1263" s="272"/>
      <c r="E1263" s="272"/>
      <c r="F1263" s="272"/>
      <c r="G1263" s="272"/>
      <c r="H1263" s="160"/>
      <c r="I1263" s="160"/>
      <c r="J1263" s="160"/>
      <c r="K1263" s="160"/>
      <c r="L1263" s="160"/>
      <c r="M1263" s="160"/>
      <c r="N1263" s="160"/>
      <c r="O1263" s="160"/>
      <c r="P1263" s="160"/>
      <c r="Q1263" s="160"/>
      <c r="R1263" s="160"/>
      <c r="S1263" s="160"/>
      <c r="T1263" s="160"/>
      <c r="U1263" s="160"/>
      <c r="V1263" s="160"/>
      <c r="W1263" s="160"/>
      <c r="X1263" s="160"/>
      <c r="Y1263" s="151"/>
      <c r="Z1263" s="151"/>
      <c r="AA1263" s="151"/>
      <c r="AB1263" s="151"/>
      <c r="AC1263" s="151"/>
      <c r="AD1263" s="151"/>
      <c r="AE1263" s="151"/>
      <c r="AF1263" s="151"/>
      <c r="AG1263" s="151" t="s">
        <v>190</v>
      </c>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c r="BG1263" s="151"/>
      <c r="BH1263" s="151"/>
    </row>
    <row r="1264" spans="1:60" outlineLevel="1" x14ac:dyDescent="0.25">
      <c r="A1264" s="158"/>
      <c r="B1264" s="159"/>
      <c r="C1264" s="192" t="s">
        <v>204</v>
      </c>
      <c r="D1264" s="161"/>
      <c r="E1264" s="162"/>
      <c r="F1264" s="163"/>
      <c r="G1264" s="163"/>
      <c r="H1264" s="160"/>
      <c r="I1264" s="160"/>
      <c r="J1264" s="160"/>
      <c r="K1264" s="160"/>
      <c r="L1264" s="160"/>
      <c r="M1264" s="160"/>
      <c r="N1264" s="160"/>
      <c r="O1264" s="160"/>
      <c r="P1264" s="160"/>
      <c r="Q1264" s="160"/>
      <c r="R1264" s="160"/>
      <c r="S1264" s="160"/>
      <c r="T1264" s="160"/>
      <c r="U1264" s="160"/>
      <c r="V1264" s="160"/>
      <c r="W1264" s="160"/>
      <c r="X1264" s="160"/>
      <c r="Y1264" s="151"/>
      <c r="Z1264" s="151"/>
      <c r="AA1264" s="151"/>
      <c r="AB1264" s="151"/>
      <c r="AC1264" s="151"/>
      <c r="AD1264" s="151"/>
      <c r="AE1264" s="151"/>
      <c r="AF1264" s="151"/>
      <c r="AG1264" s="151" t="s">
        <v>190</v>
      </c>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c r="BG1264" s="151"/>
      <c r="BH1264" s="151"/>
    </row>
    <row r="1265" spans="1:60" ht="21" outlineLevel="1" x14ac:dyDescent="0.25">
      <c r="A1265" s="158"/>
      <c r="B1265" s="159"/>
      <c r="C1265" s="271" t="s">
        <v>727</v>
      </c>
      <c r="D1265" s="272"/>
      <c r="E1265" s="272"/>
      <c r="F1265" s="272"/>
      <c r="G1265" s="272"/>
      <c r="H1265" s="160"/>
      <c r="I1265" s="160"/>
      <c r="J1265" s="160"/>
      <c r="K1265" s="160"/>
      <c r="L1265" s="160"/>
      <c r="M1265" s="160"/>
      <c r="N1265" s="160"/>
      <c r="O1265" s="160"/>
      <c r="P1265" s="160"/>
      <c r="Q1265" s="160"/>
      <c r="R1265" s="160"/>
      <c r="S1265" s="160"/>
      <c r="T1265" s="160"/>
      <c r="U1265" s="160"/>
      <c r="V1265" s="160"/>
      <c r="W1265" s="160"/>
      <c r="X1265" s="160"/>
      <c r="Y1265" s="151"/>
      <c r="Z1265" s="151"/>
      <c r="AA1265" s="151"/>
      <c r="AB1265" s="151"/>
      <c r="AC1265" s="151"/>
      <c r="AD1265" s="151"/>
      <c r="AE1265" s="151"/>
      <c r="AF1265" s="151"/>
      <c r="AG1265" s="151" t="s">
        <v>190</v>
      </c>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84" t="str">
        <f>C1265</f>
        <v>Pozn.: přesný typ nátěru a odstín bude odsouhlasen projektantem, odpovědnými zástupci (pracovníky) NPÚ a KÚ KK na vzorcích před započetím prací.</v>
      </c>
      <c r="BB1265" s="151"/>
      <c r="BC1265" s="151"/>
      <c r="BD1265" s="151"/>
      <c r="BE1265" s="151"/>
      <c r="BF1265" s="151"/>
      <c r="BG1265" s="151"/>
      <c r="BH1265" s="151"/>
    </row>
    <row r="1266" spans="1:60" outlineLevel="1" x14ac:dyDescent="0.25">
      <c r="A1266" s="177">
        <v>106</v>
      </c>
      <c r="B1266" s="178" t="s">
        <v>810</v>
      </c>
      <c r="C1266" s="187" t="s">
        <v>811</v>
      </c>
      <c r="D1266" s="179" t="s">
        <v>299</v>
      </c>
      <c r="E1266" s="180">
        <v>0.61699999999999999</v>
      </c>
      <c r="F1266" s="181">
        <v>1347</v>
      </c>
      <c r="G1266" s="182">
        <f>ROUND(E1266*F1266,2)</f>
        <v>831.1</v>
      </c>
      <c r="H1266" s="181"/>
      <c r="I1266" s="182">
        <f>ROUND(E1266*H1266,2)</f>
        <v>0</v>
      </c>
      <c r="J1266" s="181"/>
      <c r="K1266" s="182">
        <f>ROUND(E1266*J1266,2)</f>
        <v>0</v>
      </c>
      <c r="L1266" s="182">
        <v>21</v>
      </c>
      <c r="M1266" s="182">
        <f>G1266*(1+L1266/100)</f>
        <v>1005.631</v>
      </c>
      <c r="N1266" s="182">
        <v>0</v>
      </c>
      <c r="O1266" s="182">
        <f>ROUND(E1266*N1266,2)</f>
        <v>0</v>
      </c>
      <c r="P1266" s="182">
        <v>0</v>
      </c>
      <c r="Q1266" s="182">
        <f>ROUND(E1266*P1266,2)</f>
        <v>0</v>
      </c>
      <c r="R1266" s="182" t="s">
        <v>812</v>
      </c>
      <c r="S1266" s="182" t="s">
        <v>185</v>
      </c>
      <c r="T1266" s="183" t="s">
        <v>185</v>
      </c>
      <c r="U1266" s="160">
        <v>2.4940000000000002</v>
      </c>
      <c r="V1266" s="160">
        <f>ROUND(E1266*U1266,2)</f>
        <v>1.54</v>
      </c>
      <c r="W1266" s="160"/>
      <c r="X1266" s="160" t="s">
        <v>300</v>
      </c>
      <c r="Y1266" s="151"/>
      <c r="Z1266" s="151"/>
      <c r="AA1266" s="151"/>
      <c r="AB1266" s="151"/>
      <c r="AC1266" s="151"/>
      <c r="AD1266" s="151"/>
      <c r="AE1266" s="151"/>
      <c r="AF1266" s="151"/>
      <c r="AG1266" s="151" t="s">
        <v>301</v>
      </c>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c r="BG1266" s="151"/>
      <c r="BH1266" s="151"/>
    </row>
    <row r="1267" spans="1:60" outlineLevel="1" x14ac:dyDescent="0.25">
      <c r="A1267" s="158"/>
      <c r="B1267" s="159"/>
      <c r="C1267" s="269" t="s">
        <v>323</v>
      </c>
      <c r="D1267" s="270"/>
      <c r="E1267" s="270"/>
      <c r="F1267" s="270"/>
      <c r="G1267" s="270"/>
      <c r="H1267" s="160"/>
      <c r="I1267" s="160"/>
      <c r="J1267" s="160"/>
      <c r="K1267" s="160"/>
      <c r="L1267" s="160"/>
      <c r="M1267" s="160"/>
      <c r="N1267" s="160"/>
      <c r="O1267" s="160"/>
      <c r="P1267" s="160"/>
      <c r="Q1267" s="160"/>
      <c r="R1267" s="160"/>
      <c r="S1267" s="160"/>
      <c r="T1267" s="160"/>
      <c r="U1267" s="160"/>
      <c r="V1267" s="160"/>
      <c r="W1267" s="160"/>
      <c r="X1267" s="160"/>
      <c r="Y1267" s="151"/>
      <c r="Z1267" s="151"/>
      <c r="AA1267" s="151"/>
      <c r="AB1267" s="151"/>
      <c r="AC1267" s="151"/>
      <c r="AD1267" s="151"/>
      <c r="AE1267" s="151"/>
      <c r="AF1267" s="151"/>
      <c r="AG1267" s="151" t="s">
        <v>251</v>
      </c>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c r="BG1267" s="151"/>
      <c r="BH1267" s="151"/>
    </row>
    <row r="1268" spans="1:60" outlineLevel="1" x14ac:dyDescent="0.25">
      <c r="A1268" s="158"/>
      <c r="B1268" s="159"/>
      <c r="C1268" s="188" t="s">
        <v>303</v>
      </c>
      <c r="D1268" s="164"/>
      <c r="E1268" s="165"/>
      <c r="F1268" s="160"/>
      <c r="G1268" s="160"/>
      <c r="H1268" s="160"/>
      <c r="I1268" s="160"/>
      <c r="J1268" s="160"/>
      <c r="K1268" s="160"/>
      <c r="L1268" s="160"/>
      <c r="M1268" s="160"/>
      <c r="N1268" s="160"/>
      <c r="O1268" s="160"/>
      <c r="P1268" s="160"/>
      <c r="Q1268" s="160"/>
      <c r="R1268" s="160"/>
      <c r="S1268" s="160"/>
      <c r="T1268" s="160"/>
      <c r="U1268" s="160"/>
      <c r="V1268" s="160"/>
      <c r="W1268" s="160"/>
      <c r="X1268" s="160"/>
      <c r="Y1268" s="151"/>
      <c r="Z1268" s="151"/>
      <c r="AA1268" s="151"/>
      <c r="AB1268" s="151"/>
      <c r="AC1268" s="151"/>
      <c r="AD1268" s="151"/>
      <c r="AE1268" s="151"/>
      <c r="AF1268" s="151"/>
      <c r="AG1268" s="151" t="s">
        <v>192</v>
      </c>
      <c r="AH1268" s="151">
        <v>0</v>
      </c>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c r="BG1268" s="151"/>
      <c r="BH1268" s="151"/>
    </row>
    <row r="1269" spans="1:60" ht="20.399999999999999" outlineLevel="1" x14ac:dyDescent="0.25">
      <c r="A1269" s="158"/>
      <c r="B1269" s="159"/>
      <c r="C1269" s="188" t="s">
        <v>1894</v>
      </c>
      <c r="D1269" s="164"/>
      <c r="E1269" s="165"/>
      <c r="F1269" s="160"/>
      <c r="G1269" s="160"/>
      <c r="H1269" s="160"/>
      <c r="I1269" s="160"/>
      <c r="J1269" s="160"/>
      <c r="K1269" s="160"/>
      <c r="L1269" s="160"/>
      <c r="M1269" s="160"/>
      <c r="N1269" s="160"/>
      <c r="O1269" s="160"/>
      <c r="P1269" s="160"/>
      <c r="Q1269" s="160"/>
      <c r="R1269" s="160"/>
      <c r="S1269" s="160"/>
      <c r="T1269" s="160"/>
      <c r="U1269" s="160"/>
      <c r="V1269" s="160"/>
      <c r="W1269" s="160"/>
      <c r="X1269" s="160"/>
      <c r="Y1269" s="151"/>
      <c r="Z1269" s="151"/>
      <c r="AA1269" s="151"/>
      <c r="AB1269" s="151"/>
      <c r="AC1269" s="151"/>
      <c r="AD1269" s="151"/>
      <c r="AE1269" s="151"/>
      <c r="AF1269" s="151"/>
      <c r="AG1269" s="151" t="s">
        <v>192</v>
      </c>
      <c r="AH1269" s="151">
        <v>0</v>
      </c>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c r="BG1269" s="151"/>
      <c r="BH1269" s="151"/>
    </row>
    <row r="1270" spans="1:60" outlineLevel="1" x14ac:dyDescent="0.25">
      <c r="A1270" s="158"/>
      <c r="B1270" s="159"/>
      <c r="C1270" s="188" t="s">
        <v>1895</v>
      </c>
      <c r="D1270" s="164"/>
      <c r="E1270" s="165">
        <v>0.61699999999999999</v>
      </c>
      <c r="F1270" s="160"/>
      <c r="G1270" s="160"/>
      <c r="H1270" s="160"/>
      <c r="I1270" s="160"/>
      <c r="J1270" s="160"/>
      <c r="K1270" s="160"/>
      <c r="L1270" s="160"/>
      <c r="M1270" s="160"/>
      <c r="N1270" s="160"/>
      <c r="O1270" s="160"/>
      <c r="P1270" s="160"/>
      <c r="Q1270" s="160"/>
      <c r="R1270" s="160"/>
      <c r="S1270" s="160"/>
      <c r="T1270" s="160"/>
      <c r="U1270" s="160"/>
      <c r="V1270" s="160"/>
      <c r="W1270" s="160"/>
      <c r="X1270" s="160"/>
      <c r="Y1270" s="151"/>
      <c r="Z1270" s="151"/>
      <c r="AA1270" s="151"/>
      <c r="AB1270" s="151"/>
      <c r="AC1270" s="151"/>
      <c r="AD1270" s="151"/>
      <c r="AE1270" s="151"/>
      <c r="AF1270" s="151"/>
      <c r="AG1270" s="151" t="s">
        <v>192</v>
      </c>
      <c r="AH1270" s="151">
        <v>0</v>
      </c>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c r="BG1270" s="151"/>
      <c r="BH1270" s="151"/>
    </row>
    <row r="1271" spans="1:60" ht="30.6" outlineLevel="1" x14ac:dyDescent="0.25">
      <c r="A1271" s="177">
        <v>107</v>
      </c>
      <c r="B1271" s="178" t="s">
        <v>815</v>
      </c>
      <c r="C1271" s="187" t="s">
        <v>816</v>
      </c>
      <c r="D1271" s="179" t="s">
        <v>299</v>
      </c>
      <c r="E1271" s="180">
        <v>0.61699999999999999</v>
      </c>
      <c r="F1271" s="181">
        <v>860</v>
      </c>
      <c r="G1271" s="182">
        <f>ROUND(E1271*F1271,2)</f>
        <v>530.62</v>
      </c>
      <c r="H1271" s="181"/>
      <c r="I1271" s="182">
        <f>ROUND(E1271*H1271,2)</f>
        <v>0</v>
      </c>
      <c r="J1271" s="181"/>
      <c r="K1271" s="182">
        <f>ROUND(E1271*J1271,2)</f>
        <v>0</v>
      </c>
      <c r="L1271" s="182">
        <v>21</v>
      </c>
      <c r="M1271" s="182">
        <f>G1271*(1+L1271/100)</f>
        <v>642.05020000000002</v>
      </c>
      <c r="N1271" s="182">
        <v>0</v>
      </c>
      <c r="O1271" s="182">
        <f>ROUND(E1271*N1271,2)</f>
        <v>0</v>
      </c>
      <c r="P1271" s="182">
        <v>0</v>
      </c>
      <c r="Q1271" s="182">
        <f>ROUND(E1271*P1271,2)</f>
        <v>0</v>
      </c>
      <c r="R1271" s="182" t="s">
        <v>812</v>
      </c>
      <c r="S1271" s="182" t="s">
        <v>185</v>
      </c>
      <c r="T1271" s="183" t="s">
        <v>185</v>
      </c>
      <c r="U1271" s="160">
        <v>0</v>
      </c>
      <c r="V1271" s="160">
        <f>ROUND(E1271*U1271,2)</f>
        <v>0</v>
      </c>
      <c r="W1271" s="160"/>
      <c r="X1271" s="160" t="s">
        <v>300</v>
      </c>
      <c r="Y1271" s="151"/>
      <c r="Z1271" s="151"/>
      <c r="AA1271" s="151"/>
      <c r="AB1271" s="151"/>
      <c r="AC1271" s="151"/>
      <c r="AD1271" s="151"/>
      <c r="AE1271" s="151"/>
      <c r="AF1271" s="151"/>
      <c r="AG1271" s="151" t="s">
        <v>301</v>
      </c>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c r="BG1271" s="151"/>
      <c r="BH1271" s="151"/>
    </row>
    <row r="1272" spans="1:60" outlineLevel="1" x14ac:dyDescent="0.25">
      <c r="A1272" s="158"/>
      <c r="B1272" s="159"/>
      <c r="C1272" s="269" t="s">
        <v>323</v>
      </c>
      <c r="D1272" s="270"/>
      <c r="E1272" s="270"/>
      <c r="F1272" s="270"/>
      <c r="G1272" s="270"/>
      <c r="H1272" s="160"/>
      <c r="I1272" s="160"/>
      <c r="J1272" s="160"/>
      <c r="K1272" s="160"/>
      <c r="L1272" s="160"/>
      <c r="M1272" s="160"/>
      <c r="N1272" s="160"/>
      <c r="O1272" s="160"/>
      <c r="P1272" s="160"/>
      <c r="Q1272" s="160"/>
      <c r="R1272" s="160"/>
      <c r="S1272" s="160"/>
      <c r="T1272" s="160"/>
      <c r="U1272" s="160"/>
      <c r="V1272" s="160"/>
      <c r="W1272" s="160"/>
      <c r="X1272" s="160"/>
      <c r="Y1272" s="151"/>
      <c r="Z1272" s="151"/>
      <c r="AA1272" s="151"/>
      <c r="AB1272" s="151"/>
      <c r="AC1272" s="151"/>
      <c r="AD1272" s="151"/>
      <c r="AE1272" s="151"/>
      <c r="AF1272" s="151"/>
      <c r="AG1272" s="151" t="s">
        <v>251</v>
      </c>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c r="BG1272" s="151"/>
      <c r="BH1272" s="151"/>
    </row>
    <row r="1273" spans="1:60" outlineLevel="1" x14ac:dyDescent="0.25">
      <c r="A1273" s="158"/>
      <c r="B1273" s="159"/>
      <c r="C1273" s="188" t="s">
        <v>303</v>
      </c>
      <c r="D1273" s="164"/>
      <c r="E1273" s="165"/>
      <c r="F1273" s="160"/>
      <c r="G1273" s="160"/>
      <c r="H1273" s="160"/>
      <c r="I1273" s="160"/>
      <c r="J1273" s="160"/>
      <c r="K1273" s="160"/>
      <c r="L1273" s="160"/>
      <c r="M1273" s="160"/>
      <c r="N1273" s="160"/>
      <c r="O1273" s="160"/>
      <c r="P1273" s="160"/>
      <c r="Q1273" s="160"/>
      <c r="R1273" s="160"/>
      <c r="S1273" s="160"/>
      <c r="T1273" s="160"/>
      <c r="U1273" s="160"/>
      <c r="V1273" s="160"/>
      <c r="W1273" s="160"/>
      <c r="X1273" s="160"/>
      <c r="Y1273" s="151"/>
      <c r="Z1273" s="151"/>
      <c r="AA1273" s="151"/>
      <c r="AB1273" s="151"/>
      <c r="AC1273" s="151"/>
      <c r="AD1273" s="151"/>
      <c r="AE1273" s="151"/>
      <c r="AF1273" s="151"/>
      <c r="AG1273" s="151" t="s">
        <v>192</v>
      </c>
      <c r="AH1273" s="151">
        <v>0</v>
      </c>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c r="BG1273" s="151"/>
      <c r="BH1273" s="151"/>
    </row>
    <row r="1274" spans="1:60" ht="20.399999999999999" outlineLevel="1" x14ac:dyDescent="0.25">
      <c r="A1274" s="158"/>
      <c r="B1274" s="159"/>
      <c r="C1274" s="188" t="s">
        <v>1894</v>
      </c>
      <c r="D1274" s="164"/>
      <c r="E1274" s="165"/>
      <c r="F1274" s="160"/>
      <c r="G1274" s="160"/>
      <c r="H1274" s="160"/>
      <c r="I1274" s="160"/>
      <c r="J1274" s="160"/>
      <c r="K1274" s="160"/>
      <c r="L1274" s="160"/>
      <c r="M1274" s="160"/>
      <c r="N1274" s="160"/>
      <c r="O1274" s="160"/>
      <c r="P1274" s="160"/>
      <c r="Q1274" s="160"/>
      <c r="R1274" s="160"/>
      <c r="S1274" s="160"/>
      <c r="T1274" s="160"/>
      <c r="U1274" s="160"/>
      <c r="V1274" s="160"/>
      <c r="W1274" s="160"/>
      <c r="X1274" s="160"/>
      <c r="Y1274" s="151"/>
      <c r="Z1274" s="151"/>
      <c r="AA1274" s="151"/>
      <c r="AB1274" s="151"/>
      <c r="AC1274" s="151"/>
      <c r="AD1274" s="151"/>
      <c r="AE1274" s="151"/>
      <c r="AF1274" s="151"/>
      <c r="AG1274" s="151" t="s">
        <v>192</v>
      </c>
      <c r="AH1274" s="151">
        <v>0</v>
      </c>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c r="BG1274" s="151"/>
      <c r="BH1274" s="151"/>
    </row>
    <row r="1275" spans="1:60" outlineLevel="1" x14ac:dyDescent="0.25">
      <c r="A1275" s="158"/>
      <c r="B1275" s="159"/>
      <c r="C1275" s="188" t="s">
        <v>1895</v>
      </c>
      <c r="D1275" s="164"/>
      <c r="E1275" s="165">
        <v>0.61699999999999999</v>
      </c>
      <c r="F1275" s="160"/>
      <c r="G1275" s="160"/>
      <c r="H1275" s="160"/>
      <c r="I1275" s="160"/>
      <c r="J1275" s="160"/>
      <c r="K1275" s="160"/>
      <c r="L1275" s="160"/>
      <c r="M1275" s="160"/>
      <c r="N1275" s="160"/>
      <c r="O1275" s="160"/>
      <c r="P1275" s="160"/>
      <c r="Q1275" s="160"/>
      <c r="R1275" s="160"/>
      <c r="S1275" s="160"/>
      <c r="T1275" s="160"/>
      <c r="U1275" s="160"/>
      <c r="V1275" s="160"/>
      <c r="W1275" s="160"/>
      <c r="X1275" s="160"/>
      <c r="Y1275" s="151"/>
      <c r="Z1275" s="151"/>
      <c r="AA1275" s="151"/>
      <c r="AB1275" s="151"/>
      <c r="AC1275" s="151"/>
      <c r="AD1275" s="151"/>
      <c r="AE1275" s="151"/>
      <c r="AF1275" s="151"/>
      <c r="AG1275" s="151" t="s">
        <v>192</v>
      </c>
      <c r="AH1275" s="151">
        <v>0</v>
      </c>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c r="BG1275" s="151"/>
      <c r="BH1275" s="151"/>
    </row>
    <row r="1276" spans="1:60" x14ac:dyDescent="0.25">
      <c r="A1276" s="167" t="s">
        <v>181</v>
      </c>
      <c r="B1276" s="168" t="s">
        <v>134</v>
      </c>
      <c r="C1276" s="186" t="s">
        <v>135</v>
      </c>
      <c r="D1276" s="169"/>
      <c r="E1276" s="170"/>
      <c r="F1276" s="171"/>
      <c r="G1276" s="171">
        <f>SUMIF(AG1277:AG1307,"&lt;&gt;NOR",G1277:G1307)</f>
        <v>1563.08</v>
      </c>
      <c r="H1276" s="171"/>
      <c r="I1276" s="171">
        <f>SUM(I1277:I1307)</f>
        <v>0</v>
      </c>
      <c r="J1276" s="171"/>
      <c r="K1276" s="171">
        <f>SUM(K1277:K1307)</f>
        <v>0</v>
      </c>
      <c r="L1276" s="171"/>
      <c r="M1276" s="171">
        <f>SUM(M1277:M1307)</f>
        <v>1891.3268</v>
      </c>
      <c r="N1276" s="171"/>
      <c r="O1276" s="171">
        <f>SUM(O1277:O1307)</f>
        <v>0</v>
      </c>
      <c r="P1276" s="171"/>
      <c r="Q1276" s="171">
        <f>SUM(Q1277:Q1307)</f>
        <v>0</v>
      </c>
      <c r="R1276" s="171"/>
      <c r="S1276" s="171"/>
      <c r="T1276" s="172"/>
      <c r="U1276" s="166"/>
      <c r="V1276" s="166">
        <f>SUM(V1277:V1307)</f>
        <v>0</v>
      </c>
      <c r="W1276" s="166"/>
      <c r="X1276" s="166"/>
      <c r="AG1276" t="s">
        <v>182</v>
      </c>
    </row>
    <row r="1277" spans="1:60" ht="20.399999999999999" outlineLevel="1" x14ac:dyDescent="0.25">
      <c r="A1277" s="177">
        <v>108</v>
      </c>
      <c r="B1277" s="178" t="s">
        <v>1896</v>
      </c>
      <c r="C1277" s="187" t="s">
        <v>1897</v>
      </c>
      <c r="D1277" s="179" t="s">
        <v>255</v>
      </c>
      <c r="E1277" s="180">
        <v>4</v>
      </c>
      <c r="F1277" s="181">
        <v>120</v>
      </c>
      <c r="G1277" s="182">
        <f>ROUND(E1277*F1277,2)</f>
        <v>480</v>
      </c>
      <c r="H1277" s="181"/>
      <c r="I1277" s="182">
        <f>ROUND(E1277*H1277,2)</f>
        <v>0</v>
      </c>
      <c r="J1277" s="181"/>
      <c r="K1277" s="182">
        <f>ROUND(E1277*J1277,2)</f>
        <v>0</v>
      </c>
      <c r="L1277" s="182">
        <v>21</v>
      </c>
      <c r="M1277" s="182">
        <f>G1277*(1+L1277/100)</f>
        <v>580.79999999999995</v>
      </c>
      <c r="N1277" s="182">
        <v>1E-4</v>
      </c>
      <c r="O1277" s="182">
        <f>ROUND(E1277*N1277,2)</f>
        <v>0</v>
      </c>
      <c r="P1277" s="182">
        <v>0</v>
      </c>
      <c r="Q1277" s="182">
        <f>ROUND(E1277*P1277,2)</f>
        <v>0</v>
      </c>
      <c r="R1277" s="182"/>
      <c r="S1277" s="182" t="s">
        <v>277</v>
      </c>
      <c r="T1277" s="183" t="s">
        <v>186</v>
      </c>
      <c r="U1277" s="160">
        <v>0</v>
      </c>
      <c r="V1277" s="160">
        <f>ROUND(E1277*U1277,2)</f>
        <v>0</v>
      </c>
      <c r="W1277" s="160"/>
      <c r="X1277" s="160" t="s">
        <v>310</v>
      </c>
      <c r="Y1277" s="151"/>
      <c r="Z1277" s="151"/>
      <c r="AA1277" s="151"/>
      <c r="AB1277" s="151"/>
      <c r="AC1277" s="151"/>
      <c r="AD1277" s="151"/>
      <c r="AE1277" s="151"/>
      <c r="AF1277" s="151"/>
      <c r="AG1277" s="151" t="s">
        <v>311</v>
      </c>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c r="BG1277" s="151"/>
      <c r="BH1277" s="151"/>
    </row>
    <row r="1278" spans="1:60" outlineLevel="1" x14ac:dyDescent="0.25">
      <c r="A1278" s="158"/>
      <c r="B1278" s="159"/>
      <c r="C1278" s="260" t="s">
        <v>1898</v>
      </c>
      <c r="D1278" s="261"/>
      <c r="E1278" s="261"/>
      <c r="F1278" s="261"/>
      <c r="G1278" s="261"/>
      <c r="H1278" s="160"/>
      <c r="I1278" s="160"/>
      <c r="J1278" s="160"/>
      <c r="K1278" s="160"/>
      <c r="L1278" s="160"/>
      <c r="M1278" s="160"/>
      <c r="N1278" s="160"/>
      <c r="O1278" s="160"/>
      <c r="P1278" s="160"/>
      <c r="Q1278" s="160"/>
      <c r="R1278" s="160"/>
      <c r="S1278" s="160"/>
      <c r="T1278" s="160"/>
      <c r="U1278" s="160"/>
      <c r="V1278" s="160"/>
      <c r="W1278" s="160"/>
      <c r="X1278" s="160"/>
      <c r="Y1278" s="151"/>
      <c r="Z1278" s="151"/>
      <c r="AA1278" s="151"/>
      <c r="AB1278" s="151"/>
      <c r="AC1278" s="151"/>
      <c r="AD1278" s="151"/>
      <c r="AE1278" s="151"/>
      <c r="AF1278" s="151"/>
      <c r="AG1278" s="151" t="s">
        <v>190</v>
      </c>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84" t="str">
        <f>C1278</f>
        <v>4.NP - 3.patro, popis prvku a návrh na jeho opravu nebo restaurování viz D1.1.9 Tabulky kovářských a zámečnických prvků</v>
      </c>
      <c r="BB1278" s="151"/>
      <c r="BC1278" s="151"/>
      <c r="BD1278" s="151"/>
      <c r="BE1278" s="151"/>
      <c r="BF1278" s="151"/>
      <c r="BG1278" s="151"/>
      <c r="BH1278" s="151"/>
    </row>
    <row r="1279" spans="1:60" outlineLevel="1" x14ac:dyDescent="0.25">
      <c r="A1279" s="158"/>
      <c r="B1279" s="159"/>
      <c r="C1279" s="192" t="s">
        <v>204</v>
      </c>
      <c r="D1279" s="161"/>
      <c r="E1279" s="162"/>
      <c r="F1279" s="163"/>
      <c r="G1279" s="163"/>
      <c r="H1279" s="160"/>
      <c r="I1279" s="160"/>
      <c r="J1279" s="160"/>
      <c r="K1279" s="160"/>
      <c r="L1279" s="160"/>
      <c r="M1279" s="160"/>
      <c r="N1279" s="160"/>
      <c r="O1279" s="160"/>
      <c r="P1279" s="160"/>
      <c r="Q1279" s="160"/>
      <c r="R1279" s="160"/>
      <c r="S1279" s="160"/>
      <c r="T1279" s="160"/>
      <c r="U1279" s="160"/>
      <c r="V1279" s="160"/>
      <c r="W1279" s="160"/>
      <c r="X1279" s="160"/>
      <c r="Y1279" s="151"/>
      <c r="Z1279" s="151"/>
      <c r="AA1279" s="151"/>
      <c r="AB1279" s="151"/>
      <c r="AC1279" s="151"/>
      <c r="AD1279" s="151"/>
      <c r="AE1279" s="151"/>
      <c r="AF1279" s="151"/>
      <c r="AG1279" s="151" t="s">
        <v>190</v>
      </c>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c r="BG1279" s="151"/>
      <c r="BH1279" s="151"/>
    </row>
    <row r="1280" spans="1:60" outlineLevel="1" x14ac:dyDescent="0.25">
      <c r="A1280" s="158"/>
      <c r="B1280" s="159"/>
      <c r="C1280" s="271" t="s">
        <v>313</v>
      </c>
      <c r="D1280" s="272"/>
      <c r="E1280" s="272"/>
      <c r="F1280" s="272"/>
      <c r="G1280" s="272"/>
      <c r="H1280" s="160"/>
      <c r="I1280" s="160"/>
      <c r="J1280" s="160"/>
      <c r="K1280" s="160"/>
      <c r="L1280" s="160"/>
      <c r="M1280" s="160"/>
      <c r="N1280" s="160"/>
      <c r="O1280" s="160"/>
      <c r="P1280" s="160"/>
      <c r="Q1280" s="160"/>
      <c r="R1280" s="160"/>
      <c r="S1280" s="160"/>
      <c r="T1280" s="160"/>
      <c r="U1280" s="160"/>
      <c r="V1280" s="160"/>
      <c r="W1280" s="160"/>
      <c r="X1280" s="160"/>
      <c r="Y1280" s="151"/>
      <c r="Z1280" s="151"/>
      <c r="AA1280" s="151"/>
      <c r="AB1280" s="151"/>
      <c r="AC1280" s="151"/>
      <c r="AD1280" s="151"/>
      <c r="AE1280" s="151"/>
      <c r="AF1280" s="151"/>
      <c r="AG1280" s="151" t="s">
        <v>190</v>
      </c>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c r="BG1280" s="151"/>
      <c r="BH1280" s="151"/>
    </row>
    <row r="1281" spans="1:60" outlineLevel="1" x14ac:dyDescent="0.25">
      <c r="A1281" s="158"/>
      <c r="B1281" s="159"/>
      <c r="C1281" s="271" t="s">
        <v>1899</v>
      </c>
      <c r="D1281" s="272"/>
      <c r="E1281" s="272"/>
      <c r="F1281" s="272"/>
      <c r="G1281" s="272"/>
      <c r="H1281" s="160"/>
      <c r="I1281" s="160"/>
      <c r="J1281" s="160"/>
      <c r="K1281" s="160"/>
      <c r="L1281" s="160"/>
      <c r="M1281" s="160"/>
      <c r="N1281" s="160"/>
      <c r="O1281" s="160"/>
      <c r="P1281" s="160"/>
      <c r="Q1281" s="160"/>
      <c r="R1281" s="160"/>
      <c r="S1281" s="160"/>
      <c r="T1281" s="160"/>
      <c r="U1281" s="160"/>
      <c r="V1281" s="160"/>
      <c r="W1281" s="160"/>
      <c r="X1281" s="160"/>
      <c r="Y1281" s="151"/>
      <c r="Z1281" s="151"/>
      <c r="AA1281" s="151"/>
      <c r="AB1281" s="151"/>
      <c r="AC1281" s="151"/>
      <c r="AD1281" s="151"/>
      <c r="AE1281" s="151"/>
      <c r="AF1281" s="151"/>
      <c r="AG1281" s="151" t="s">
        <v>190</v>
      </c>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84" t="str">
        <f>C1281</f>
        <v>Kované skoby (lavičníky A, B) dl. cca 150, 180 mm (2 ks) v omítce, ve východní stěně místnosti DJ_303</v>
      </c>
      <c r="BB1281" s="151"/>
      <c r="BC1281" s="151"/>
      <c r="BD1281" s="151"/>
      <c r="BE1281" s="151"/>
      <c r="BF1281" s="151"/>
      <c r="BG1281" s="151"/>
      <c r="BH1281" s="151"/>
    </row>
    <row r="1282" spans="1:60" outlineLevel="1" x14ac:dyDescent="0.25">
      <c r="A1282" s="158"/>
      <c r="B1282" s="159"/>
      <c r="C1282" s="271" t="s">
        <v>1900</v>
      </c>
      <c r="D1282" s="272"/>
      <c r="E1282" s="272"/>
      <c r="F1282" s="272"/>
      <c r="G1282" s="272"/>
      <c r="H1282" s="160"/>
      <c r="I1282" s="160"/>
      <c r="J1282" s="160"/>
      <c r="K1282" s="160"/>
      <c r="L1282" s="160"/>
      <c r="M1282" s="160"/>
      <c r="N1282" s="160"/>
      <c r="O1282" s="160"/>
      <c r="P1282" s="160"/>
      <c r="Q1282" s="160"/>
      <c r="R1282" s="160"/>
      <c r="S1282" s="160"/>
      <c r="T1282" s="160"/>
      <c r="U1282" s="160"/>
      <c r="V1282" s="160"/>
      <c r="W1282" s="160"/>
      <c r="X1282" s="160"/>
      <c r="Y1282" s="151"/>
      <c r="Z1282" s="151"/>
      <c r="AA1282" s="151"/>
      <c r="AB1282" s="151"/>
      <c r="AC1282" s="151"/>
      <c r="AD1282" s="151"/>
      <c r="AE1282" s="151"/>
      <c r="AF1282" s="151"/>
      <c r="AG1282" s="151" t="s">
        <v>190</v>
      </c>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c r="BG1282" s="151"/>
      <c r="BH1282" s="151"/>
    </row>
    <row r="1283" spans="1:60" outlineLevel="1" x14ac:dyDescent="0.25">
      <c r="A1283" s="158"/>
      <c r="B1283" s="159"/>
      <c r="C1283" s="271" t="s">
        <v>1901</v>
      </c>
      <c r="D1283" s="272"/>
      <c r="E1283" s="272"/>
      <c r="F1283" s="272"/>
      <c r="G1283" s="272"/>
      <c r="H1283" s="160"/>
      <c r="I1283" s="160"/>
      <c r="J1283" s="160"/>
      <c r="K1283" s="160"/>
      <c r="L1283" s="160"/>
      <c r="M1283" s="160"/>
      <c r="N1283" s="160"/>
      <c r="O1283" s="160"/>
      <c r="P1283" s="160"/>
      <c r="Q1283" s="160"/>
      <c r="R1283" s="160"/>
      <c r="S1283" s="160"/>
      <c r="T1283" s="160"/>
      <c r="U1283" s="160"/>
      <c r="V1283" s="160"/>
      <c r="W1283" s="160"/>
      <c r="X1283" s="160"/>
      <c r="Y1283" s="151"/>
      <c r="Z1283" s="151"/>
      <c r="AA1283" s="151"/>
      <c r="AB1283" s="151"/>
      <c r="AC1283" s="151"/>
      <c r="AD1283" s="151"/>
      <c r="AE1283" s="151"/>
      <c r="AF1283" s="151"/>
      <c r="AG1283" s="151" t="s">
        <v>190</v>
      </c>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c r="BG1283" s="151"/>
      <c r="BH1283" s="151"/>
    </row>
    <row r="1284" spans="1:60" outlineLevel="1" x14ac:dyDescent="0.25">
      <c r="A1284" s="158"/>
      <c r="B1284" s="159"/>
      <c r="C1284" s="192" t="s">
        <v>204</v>
      </c>
      <c r="D1284" s="161"/>
      <c r="E1284" s="162"/>
      <c r="F1284" s="163"/>
      <c r="G1284" s="163"/>
      <c r="H1284" s="160"/>
      <c r="I1284" s="160"/>
      <c r="J1284" s="160"/>
      <c r="K1284" s="160"/>
      <c r="L1284" s="160"/>
      <c r="M1284" s="160"/>
      <c r="N1284" s="160"/>
      <c r="O1284" s="160"/>
      <c r="P1284" s="160"/>
      <c r="Q1284" s="160"/>
      <c r="R1284" s="160"/>
      <c r="S1284" s="160"/>
      <c r="T1284" s="160"/>
      <c r="U1284" s="160"/>
      <c r="V1284" s="160"/>
      <c r="W1284" s="160"/>
      <c r="X1284" s="160"/>
      <c r="Y1284" s="151"/>
      <c r="Z1284" s="151"/>
      <c r="AA1284" s="151"/>
      <c r="AB1284" s="151"/>
      <c r="AC1284" s="151"/>
      <c r="AD1284" s="151"/>
      <c r="AE1284" s="151"/>
      <c r="AF1284" s="151"/>
      <c r="AG1284" s="151" t="s">
        <v>190</v>
      </c>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c r="BG1284" s="151"/>
      <c r="BH1284" s="151"/>
    </row>
    <row r="1285" spans="1:60" outlineLevel="1" x14ac:dyDescent="0.25">
      <c r="A1285" s="158"/>
      <c r="B1285" s="159"/>
      <c r="C1285" s="271" t="s">
        <v>1902</v>
      </c>
      <c r="D1285" s="272"/>
      <c r="E1285" s="272"/>
      <c r="F1285" s="272"/>
      <c r="G1285" s="272"/>
      <c r="H1285" s="160"/>
      <c r="I1285" s="160"/>
      <c r="J1285" s="160"/>
      <c r="K1285" s="160"/>
      <c r="L1285" s="160"/>
      <c r="M1285" s="160"/>
      <c r="N1285" s="160"/>
      <c r="O1285" s="160"/>
      <c r="P1285" s="160"/>
      <c r="Q1285" s="160"/>
      <c r="R1285" s="160"/>
      <c r="S1285" s="160"/>
      <c r="T1285" s="160"/>
      <c r="U1285" s="160"/>
      <c r="V1285" s="160"/>
      <c r="W1285" s="160"/>
      <c r="X1285" s="160"/>
      <c r="Y1285" s="151"/>
      <c r="Z1285" s="151"/>
      <c r="AA1285" s="151"/>
      <c r="AB1285" s="151"/>
      <c r="AC1285" s="151"/>
      <c r="AD1285" s="151"/>
      <c r="AE1285" s="151"/>
      <c r="AF1285" s="151"/>
      <c r="AG1285" s="151" t="s">
        <v>190</v>
      </c>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c r="BG1285" s="151"/>
      <c r="BH1285" s="151"/>
    </row>
    <row r="1286" spans="1:60" outlineLevel="1" x14ac:dyDescent="0.25">
      <c r="A1286" s="158"/>
      <c r="B1286" s="159"/>
      <c r="C1286" s="192" t="s">
        <v>204</v>
      </c>
      <c r="D1286" s="161"/>
      <c r="E1286" s="162"/>
      <c r="F1286" s="163"/>
      <c r="G1286" s="163"/>
      <c r="H1286" s="160"/>
      <c r="I1286" s="160"/>
      <c r="J1286" s="160"/>
      <c r="K1286" s="160"/>
      <c r="L1286" s="160"/>
      <c r="M1286" s="160"/>
      <c r="N1286" s="160"/>
      <c r="O1286" s="160"/>
      <c r="P1286" s="160"/>
      <c r="Q1286" s="160"/>
      <c r="R1286" s="160"/>
      <c r="S1286" s="160"/>
      <c r="T1286" s="160"/>
      <c r="U1286" s="160"/>
      <c r="V1286" s="160"/>
      <c r="W1286" s="160"/>
      <c r="X1286" s="160"/>
      <c r="Y1286" s="151"/>
      <c r="Z1286" s="151"/>
      <c r="AA1286" s="151"/>
      <c r="AB1286" s="151"/>
      <c r="AC1286" s="151"/>
      <c r="AD1286" s="151"/>
      <c r="AE1286" s="151"/>
      <c r="AF1286" s="151"/>
      <c r="AG1286" s="151" t="s">
        <v>190</v>
      </c>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c r="BG1286" s="151"/>
      <c r="BH1286" s="151"/>
    </row>
    <row r="1287" spans="1:60" outlineLevel="1" x14ac:dyDescent="0.25">
      <c r="A1287" s="158"/>
      <c r="B1287" s="159"/>
      <c r="C1287" s="271" t="s">
        <v>317</v>
      </c>
      <c r="D1287" s="272"/>
      <c r="E1287" s="272"/>
      <c r="F1287" s="272"/>
      <c r="G1287" s="272"/>
      <c r="H1287" s="160"/>
      <c r="I1287" s="160"/>
      <c r="J1287" s="160"/>
      <c r="K1287" s="160"/>
      <c r="L1287" s="160"/>
      <c r="M1287" s="160"/>
      <c r="N1287" s="160"/>
      <c r="O1287" s="160"/>
      <c r="P1287" s="160"/>
      <c r="Q1287" s="160"/>
      <c r="R1287" s="160"/>
      <c r="S1287" s="160"/>
      <c r="T1287" s="160"/>
      <c r="U1287" s="160"/>
      <c r="V1287" s="160"/>
      <c r="W1287" s="160"/>
      <c r="X1287" s="160"/>
      <c r="Y1287" s="151"/>
      <c r="Z1287" s="151"/>
      <c r="AA1287" s="151"/>
      <c r="AB1287" s="151"/>
      <c r="AC1287" s="151"/>
      <c r="AD1287" s="151"/>
      <c r="AE1287" s="151"/>
      <c r="AF1287" s="151"/>
      <c r="AG1287" s="151" t="s">
        <v>190</v>
      </c>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c r="BG1287" s="151"/>
      <c r="BH1287" s="151"/>
    </row>
    <row r="1288" spans="1:60" ht="21" outlineLevel="1" x14ac:dyDescent="0.25">
      <c r="A1288" s="158"/>
      <c r="B1288" s="159"/>
      <c r="C1288" s="271" t="s">
        <v>318</v>
      </c>
      <c r="D1288" s="272"/>
      <c r="E1288" s="272"/>
      <c r="F1288" s="272"/>
      <c r="G1288" s="272"/>
      <c r="H1288" s="160"/>
      <c r="I1288" s="160"/>
      <c r="J1288" s="160"/>
      <c r="K1288" s="160"/>
      <c r="L1288" s="160"/>
      <c r="M1288" s="160"/>
      <c r="N1288" s="160"/>
      <c r="O1288" s="160"/>
      <c r="P1288" s="160"/>
      <c r="Q1288" s="160"/>
      <c r="R1288" s="160"/>
      <c r="S1288" s="160"/>
      <c r="T1288" s="160"/>
      <c r="U1288" s="160"/>
      <c r="V1288" s="160"/>
      <c r="W1288" s="160"/>
      <c r="X1288" s="160"/>
      <c r="Y1288" s="151"/>
      <c r="Z1288" s="151"/>
      <c r="AA1288" s="151"/>
      <c r="AB1288" s="151"/>
      <c r="AC1288" s="151"/>
      <c r="AD1288" s="151"/>
      <c r="AE1288" s="151"/>
      <c r="AF1288" s="151"/>
      <c r="AG1288" s="151" t="s">
        <v>190</v>
      </c>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84" t="str">
        <f>C1288</f>
        <v>Na místě bez demontáže, opatrné očištění povrchu od povrchové koroze, jinak bez úpravy (s ohledem na charakter interiéru ponechat se všemi stopami stáří).</v>
      </c>
      <c r="BB1288" s="151"/>
      <c r="BC1288" s="151"/>
      <c r="BD1288" s="151"/>
      <c r="BE1288" s="151"/>
      <c r="BF1288" s="151"/>
      <c r="BG1288" s="151"/>
      <c r="BH1288" s="151"/>
    </row>
    <row r="1289" spans="1:60" outlineLevel="1" x14ac:dyDescent="0.25">
      <c r="A1289" s="177">
        <v>109</v>
      </c>
      <c r="B1289" s="178" t="s">
        <v>1903</v>
      </c>
      <c r="C1289" s="187" t="s">
        <v>1904</v>
      </c>
      <c r="D1289" s="179" t="s">
        <v>255</v>
      </c>
      <c r="E1289" s="180">
        <v>9</v>
      </c>
      <c r="F1289" s="181">
        <v>120</v>
      </c>
      <c r="G1289" s="182">
        <f>ROUND(E1289*F1289,2)</f>
        <v>1080</v>
      </c>
      <c r="H1289" s="181"/>
      <c r="I1289" s="182">
        <f>ROUND(E1289*H1289,2)</f>
        <v>0</v>
      </c>
      <c r="J1289" s="181"/>
      <c r="K1289" s="182">
        <f>ROUND(E1289*J1289,2)</f>
        <v>0</v>
      </c>
      <c r="L1289" s="182">
        <v>21</v>
      </c>
      <c r="M1289" s="182">
        <f>G1289*(1+L1289/100)</f>
        <v>1306.8</v>
      </c>
      <c r="N1289" s="182">
        <v>1E-4</v>
      </c>
      <c r="O1289" s="182">
        <f>ROUND(E1289*N1289,2)</f>
        <v>0</v>
      </c>
      <c r="P1289" s="182">
        <v>0</v>
      </c>
      <c r="Q1289" s="182">
        <f>ROUND(E1289*P1289,2)</f>
        <v>0</v>
      </c>
      <c r="R1289" s="182"/>
      <c r="S1289" s="182" t="s">
        <v>277</v>
      </c>
      <c r="T1289" s="183" t="s">
        <v>186</v>
      </c>
      <c r="U1289" s="160">
        <v>0</v>
      </c>
      <c r="V1289" s="160">
        <f>ROUND(E1289*U1289,2)</f>
        <v>0</v>
      </c>
      <c r="W1289" s="160"/>
      <c r="X1289" s="160" t="s">
        <v>310</v>
      </c>
      <c r="Y1289" s="151"/>
      <c r="Z1289" s="151"/>
      <c r="AA1289" s="151"/>
      <c r="AB1289" s="151"/>
      <c r="AC1289" s="151"/>
      <c r="AD1289" s="151"/>
      <c r="AE1289" s="151"/>
      <c r="AF1289" s="151"/>
      <c r="AG1289" s="151" t="s">
        <v>311</v>
      </c>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c r="BG1289" s="151"/>
      <c r="BH1289" s="151"/>
    </row>
    <row r="1290" spans="1:60" outlineLevel="1" x14ac:dyDescent="0.25">
      <c r="A1290" s="158"/>
      <c r="B1290" s="159"/>
      <c r="C1290" s="260" t="s">
        <v>1898</v>
      </c>
      <c r="D1290" s="261"/>
      <c r="E1290" s="261"/>
      <c r="F1290" s="261"/>
      <c r="G1290" s="261"/>
      <c r="H1290" s="160"/>
      <c r="I1290" s="160"/>
      <c r="J1290" s="160"/>
      <c r="K1290" s="160"/>
      <c r="L1290" s="160"/>
      <c r="M1290" s="160"/>
      <c r="N1290" s="160"/>
      <c r="O1290" s="160"/>
      <c r="P1290" s="160"/>
      <c r="Q1290" s="160"/>
      <c r="R1290" s="160"/>
      <c r="S1290" s="160"/>
      <c r="T1290" s="160"/>
      <c r="U1290" s="160"/>
      <c r="V1290" s="160"/>
      <c r="W1290" s="160"/>
      <c r="X1290" s="160"/>
      <c r="Y1290" s="151"/>
      <c r="Z1290" s="151"/>
      <c r="AA1290" s="151"/>
      <c r="AB1290" s="151"/>
      <c r="AC1290" s="151"/>
      <c r="AD1290" s="151"/>
      <c r="AE1290" s="151"/>
      <c r="AF1290" s="151"/>
      <c r="AG1290" s="151" t="s">
        <v>190</v>
      </c>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84" t="str">
        <f>C1290</f>
        <v>4.NP - 3.patro, popis prvku a návrh na jeho opravu nebo restaurování viz D1.1.9 Tabulky kovářských a zámečnických prvků</v>
      </c>
      <c r="BB1290" s="151"/>
      <c r="BC1290" s="151"/>
      <c r="BD1290" s="151"/>
      <c r="BE1290" s="151"/>
      <c r="BF1290" s="151"/>
      <c r="BG1290" s="151"/>
      <c r="BH1290" s="151"/>
    </row>
    <row r="1291" spans="1:60" outlineLevel="1" x14ac:dyDescent="0.25">
      <c r="A1291" s="158"/>
      <c r="B1291" s="159"/>
      <c r="C1291" s="192" t="s">
        <v>204</v>
      </c>
      <c r="D1291" s="161"/>
      <c r="E1291" s="162"/>
      <c r="F1291" s="163"/>
      <c r="G1291" s="163"/>
      <c r="H1291" s="160"/>
      <c r="I1291" s="160"/>
      <c r="J1291" s="160"/>
      <c r="K1291" s="160"/>
      <c r="L1291" s="160"/>
      <c r="M1291" s="160"/>
      <c r="N1291" s="160"/>
      <c r="O1291" s="160"/>
      <c r="P1291" s="160"/>
      <c r="Q1291" s="160"/>
      <c r="R1291" s="160"/>
      <c r="S1291" s="160"/>
      <c r="T1291" s="160"/>
      <c r="U1291" s="160"/>
      <c r="V1291" s="160"/>
      <c r="W1291" s="160"/>
      <c r="X1291" s="160"/>
      <c r="Y1291" s="151"/>
      <c r="Z1291" s="151"/>
      <c r="AA1291" s="151"/>
      <c r="AB1291" s="151"/>
      <c r="AC1291" s="151"/>
      <c r="AD1291" s="151"/>
      <c r="AE1291" s="151"/>
      <c r="AF1291" s="151"/>
      <c r="AG1291" s="151" t="s">
        <v>190</v>
      </c>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c r="BG1291" s="151"/>
      <c r="BH1291" s="151"/>
    </row>
    <row r="1292" spans="1:60" outlineLevel="1" x14ac:dyDescent="0.25">
      <c r="A1292" s="158"/>
      <c r="B1292" s="159"/>
      <c r="C1292" s="271" t="s">
        <v>313</v>
      </c>
      <c r="D1292" s="272"/>
      <c r="E1292" s="272"/>
      <c r="F1292" s="272"/>
      <c r="G1292" s="272"/>
      <c r="H1292" s="160"/>
      <c r="I1292" s="160"/>
      <c r="J1292" s="160"/>
      <c r="K1292" s="160"/>
      <c r="L1292" s="160"/>
      <c r="M1292" s="160"/>
      <c r="N1292" s="160"/>
      <c r="O1292" s="160"/>
      <c r="P1292" s="160"/>
      <c r="Q1292" s="160"/>
      <c r="R1292" s="160"/>
      <c r="S1292" s="160"/>
      <c r="T1292" s="160"/>
      <c r="U1292" s="160"/>
      <c r="V1292" s="160"/>
      <c r="W1292" s="160"/>
      <c r="X1292" s="160"/>
      <c r="Y1292" s="151"/>
      <c r="Z1292" s="151"/>
      <c r="AA1292" s="151"/>
      <c r="AB1292" s="151"/>
      <c r="AC1292" s="151"/>
      <c r="AD1292" s="151"/>
      <c r="AE1292" s="151"/>
      <c r="AF1292" s="151"/>
      <c r="AG1292" s="151" t="s">
        <v>190</v>
      </c>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c r="BG1292" s="151"/>
      <c r="BH1292" s="151"/>
    </row>
    <row r="1293" spans="1:60" outlineLevel="1" x14ac:dyDescent="0.25">
      <c r="A1293" s="158"/>
      <c r="B1293" s="159"/>
      <c r="C1293" s="271" t="s">
        <v>1904</v>
      </c>
      <c r="D1293" s="272"/>
      <c r="E1293" s="272"/>
      <c r="F1293" s="272"/>
      <c r="G1293" s="272"/>
      <c r="H1293" s="160"/>
      <c r="I1293" s="160"/>
      <c r="J1293" s="160"/>
      <c r="K1293" s="160"/>
      <c r="L1293" s="160"/>
      <c r="M1293" s="160"/>
      <c r="N1293" s="160"/>
      <c r="O1293" s="160"/>
      <c r="P1293" s="160"/>
      <c r="Q1293" s="160"/>
      <c r="R1293" s="160"/>
      <c r="S1293" s="160"/>
      <c r="T1293" s="160"/>
      <c r="U1293" s="160"/>
      <c r="V1293" s="160"/>
      <c r="W1293" s="160"/>
      <c r="X1293" s="160"/>
      <c r="Y1293" s="151"/>
      <c r="Z1293" s="151"/>
      <c r="AA1293" s="151"/>
      <c r="AB1293" s="151"/>
      <c r="AC1293" s="151"/>
      <c r="AD1293" s="151"/>
      <c r="AE1293" s="151"/>
      <c r="AF1293" s="151"/>
      <c r="AG1293" s="151" t="s">
        <v>190</v>
      </c>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c r="BG1293" s="151"/>
      <c r="BH1293" s="151"/>
    </row>
    <row r="1294" spans="1:60" outlineLevel="1" x14ac:dyDescent="0.25">
      <c r="A1294" s="158"/>
      <c r="B1294" s="159"/>
      <c r="C1294" s="271" t="s">
        <v>1902</v>
      </c>
      <c r="D1294" s="272"/>
      <c r="E1294" s="272"/>
      <c r="F1294" s="272"/>
      <c r="G1294" s="272"/>
      <c r="H1294" s="160"/>
      <c r="I1294" s="160"/>
      <c r="J1294" s="160"/>
      <c r="K1294" s="160"/>
      <c r="L1294" s="160"/>
      <c r="M1294" s="160"/>
      <c r="N1294" s="160"/>
      <c r="O1294" s="160"/>
      <c r="P1294" s="160"/>
      <c r="Q1294" s="160"/>
      <c r="R1294" s="160"/>
      <c r="S1294" s="160"/>
      <c r="T1294" s="160"/>
      <c r="U1294" s="160"/>
      <c r="V1294" s="160"/>
      <c r="W1294" s="160"/>
      <c r="X1294" s="160"/>
      <c r="Y1294" s="151"/>
      <c r="Z1294" s="151"/>
      <c r="AA1294" s="151"/>
      <c r="AB1294" s="151"/>
      <c r="AC1294" s="151"/>
      <c r="AD1294" s="151"/>
      <c r="AE1294" s="151"/>
      <c r="AF1294" s="151"/>
      <c r="AG1294" s="151" t="s">
        <v>190</v>
      </c>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c r="BG1294" s="151"/>
      <c r="BH1294" s="151"/>
    </row>
    <row r="1295" spans="1:60" outlineLevel="1" x14ac:dyDescent="0.25">
      <c r="A1295" s="158"/>
      <c r="B1295" s="159"/>
      <c r="C1295" s="192" t="s">
        <v>204</v>
      </c>
      <c r="D1295" s="161"/>
      <c r="E1295" s="162"/>
      <c r="F1295" s="163"/>
      <c r="G1295" s="163"/>
      <c r="H1295" s="160"/>
      <c r="I1295" s="160"/>
      <c r="J1295" s="160"/>
      <c r="K1295" s="160"/>
      <c r="L1295" s="160"/>
      <c r="M1295" s="160"/>
      <c r="N1295" s="160"/>
      <c r="O1295" s="160"/>
      <c r="P1295" s="160"/>
      <c r="Q1295" s="160"/>
      <c r="R1295" s="160"/>
      <c r="S1295" s="160"/>
      <c r="T1295" s="160"/>
      <c r="U1295" s="160"/>
      <c r="V1295" s="160"/>
      <c r="W1295" s="160"/>
      <c r="X1295" s="160"/>
      <c r="Y1295" s="151"/>
      <c r="Z1295" s="151"/>
      <c r="AA1295" s="151"/>
      <c r="AB1295" s="151"/>
      <c r="AC1295" s="151"/>
      <c r="AD1295" s="151"/>
      <c r="AE1295" s="151"/>
      <c r="AF1295" s="151"/>
      <c r="AG1295" s="151" t="s">
        <v>190</v>
      </c>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c r="BG1295" s="151"/>
      <c r="BH1295" s="151"/>
    </row>
    <row r="1296" spans="1:60" outlineLevel="1" x14ac:dyDescent="0.25">
      <c r="A1296" s="158"/>
      <c r="B1296" s="159"/>
      <c r="C1296" s="271" t="s">
        <v>317</v>
      </c>
      <c r="D1296" s="272"/>
      <c r="E1296" s="272"/>
      <c r="F1296" s="272"/>
      <c r="G1296" s="272"/>
      <c r="H1296" s="160"/>
      <c r="I1296" s="160"/>
      <c r="J1296" s="160"/>
      <c r="K1296" s="160"/>
      <c r="L1296" s="160"/>
      <c r="M1296" s="160"/>
      <c r="N1296" s="160"/>
      <c r="O1296" s="160"/>
      <c r="P1296" s="160"/>
      <c r="Q1296" s="160"/>
      <c r="R1296" s="160"/>
      <c r="S1296" s="160"/>
      <c r="T1296" s="160"/>
      <c r="U1296" s="160"/>
      <c r="V1296" s="160"/>
      <c r="W1296" s="160"/>
      <c r="X1296" s="160"/>
      <c r="Y1296" s="151"/>
      <c r="Z1296" s="151"/>
      <c r="AA1296" s="151"/>
      <c r="AB1296" s="151"/>
      <c r="AC1296" s="151"/>
      <c r="AD1296" s="151"/>
      <c r="AE1296" s="151"/>
      <c r="AF1296" s="151"/>
      <c r="AG1296" s="151" t="s">
        <v>190</v>
      </c>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c r="BG1296" s="151"/>
      <c r="BH1296" s="151"/>
    </row>
    <row r="1297" spans="1:60" ht="21" outlineLevel="1" x14ac:dyDescent="0.25">
      <c r="A1297" s="158"/>
      <c r="B1297" s="159"/>
      <c r="C1297" s="271" t="s">
        <v>1905</v>
      </c>
      <c r="D1297" s="272"/>
      <c r="E1297" s="272"/>
      <c r="F1297" s="272"/>
      <c r="G1297" s="272"/>
      <c r="H1297" s="160"/>
      <c r="I1297" s="160"/>
      <c r="J1297" s="160"/>
      <c r="K1297" s="160"/>
      <c r="L1297" s="160"/>
      <c r="M1297" s="160"/>
      <c r="N1297" s="160"/>
      <c r="O1297" s="160"/>
      <c r="P1297" s="160"/>
      <c r="Q1297" s="160"/>
      <c r="R1297" s="160"/>
      <c r="S1297" s="160"/>
      <c r="T1297" s="160"/>
      <c r="U1297" s="160"/>
      <c r="V1297" s="160"/>
      <c r="W1297" s="160"/>
      <c r="X1297" s="160"/>
      <c r="Y1297" s="151"/>
      <c r="Z1297" s="151"/>
      <c r="AA1297" s="151"/>
      <c r="AB1297" s="151"/>
      <c r="AC1297" s="151"/>
      <c r="AD1297" s="151"/>
      <c r="AE1297" s="151"/>
      <c r="AF1297" s="151"/>
      <c r="AG1297" s="151" t="s">
        <v>190</v>
      </c>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84" t="str">
        <f>C1297</f>
        <v>Na místě bez demontáže, opatrné očištění povrchu od povrchové koroze (eliminovat poškození maleb v těsné blízkosti), jinak bez úpravy (s ohledem na charakter interiéru ponechat se všemi stopami stáří).</v>
      </c>
      <c r="BB1297" s="151"/>
      <c r="BC1297" s="151"/>
      <c r="BD1297" s="151"/>
      <c r="BE1297" s="151"/>
      <c r="BF1297" s="151"/>
      <c r="BG1297" s="151"/>
      <c r="BH1297" s="151"/>
    </row>
    <row r="1298" spans="1:60" outlineLevel="1" x14ac:dyDescent="0.25">
      <c r="A1298" s="177">
        <v>110</v>
      </c>
      <c r="B1298" s="178" t="s">
        <v>320</v>
      </c>
      <c r="C1298" s="187" t="s">
        <v>321</v>
      </c>
      <c r="D1298" s="179" t="s">
        <v>299</v>
      </c>
      <c r="E1298" s="180">
        <v>1.2999999999999999E-3</v>
      </c>
      <c r="F1298" s="181">
        <v>1585</v>
      </c>
      <c r="G1298" s="182">
        <f>ROUND(E1298*F1298,2)</f>
        <v>2.06</v>
      </c>
      <c r="H1298" s="181"/>
      <c r="I1298" s="182">
        <f>ROUND(E1298*H1298,2)</f>
        <v>0</v>
      </c>
      <c r="J1298" s="181"/>
      <c r="K1298" s="182">
        <f>ROUND(E1298*J1298,2)</f>
        <v>0</v>
      </c>
      <c r="L1298" s="182">
        <v>21</v>
      </c>
      <c r="M1298" s="182">
        <f>G1298*(1+L1298/100)</f>
        <v>2.4925999999999999</v>
      </c>
      <c r="N1298" s="182">
        <v>0</v>
      </c>
      <c r="O1298" s="182">
        <f>ROUND(E1298*N1298,2)</f>
        <v>0</v>
      </c>
      <c r="P1298" s="182">
        <v>0</v>
      </c>
      <c r="Q1298" s="182">
        <f>ROUND(E1298*P1298,2)</f>
        <v>0</v>
      </c>
      <c r="R1298" s="182" t="s">
        <v>322</v>
      </c>
      <c r="S1298" s="182" t="s">
        <v>185</v>
      </c>
      <c r="T1298" s="183" t="s">
        <v>185</v>
      </c>
      <c r="U1298" s="160">
        <v>3.036</v>
      </c>
      <c r="V1298" s="160">
        <f>ROUND(E1298*U1298,2)</f>
        <v>0</v>
      </c>
      <c r="W1298" s="160"/>
      <c r="X1298" s="160" t="s">
        <v>300</v>
      </c>
      <c r="Y1298" s="151"/>
      <c r="Z1298" s="151"/>
      <c r="AA1298" s="151"/>
      <c r="AB1298" s="151"/>
      <c r="AC1298" s="151"/>
      <c r="AD1298" s="151"/>
      <c r="AE1298" s="151"/>
      <c r="AF1298" s="151"/>
      <c r="AG1298" s="151" t="s">
        <v>301</v>
      </c>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c r="BG1298" s="151"/>
      <c r="BH1298" s="151"/>
    </row>
    <row r="1299" spans="1:60" outlineLevel="1" x14ac:dyDescent="0.25">
      <c r="A1299" s="158"/>
      <c r="B1299" s="159"/>
      <c r="C1299" s="269" t="s">
        <v>323</v>
      </c>
      <c r="D1299" s="270"/>
      <c r="E1299" s="270"/>
      <c r="F1299" s="270"/>
      <c r="G1299" s="270"/>
      <c r="H1299" s="160"/>
      <c r="I1299" s="160"/>
      <c r="J1299" s="160"/>
      <c r="K1299" s="160"/>
      <c r="L1299" s="160"/>
      <c r="M1299" s="160"/>
      <c r="N1299" s="160"/>
      <c r="O1299" s="160"/>
      <c r="P1299" s="160"/>
      <c r="Q1299" s="160"/>
      <c r="R1299" s="160"/>
      <c r="S1299" s="160"/>
      <c r="T1299" s="160"/>
      <c r="U1299" s="160"/>
      <c r="V1299" s="160"/>
      <c r="W1299" s="160"/>
      <c r="X1299" s="160"/>
      <c r="Y1299" s="151"/>
      <c r="Z1299" s="151"/>
      <c r="AA1299" s="151"/>
      <c r="AB1299" s="151"/>
      <c r="AC1299" s="151"/>
      <c r="AD1299" s="151"/>
      <c r="AE1299" s="151"/>
      <c r="AF1299" s="151"/>
      <c r="AG1299" s="151" t="s">
        <v>251</v>
      </c>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c r="BG1299" s="151"/>
      <c r="BH1299" s="151"/>
    </row>
    <row r="1300" spans="1:60" outlineLevel="1" x14ac:dyDescent="0.25">
      <c r="A1300" s="158"/>
      <c r="B1300" s="159"/>
      <c r="C1300" s="188" t="s">
        <v>303</v>
      </c>
      <c r="D1300" s="164"/>
      <c r="E1300" s="165"/>
      <c r="F1300" s="160"/>
      <c r="G1300" s="160"/>
      <c r="H1300" s="160"/>
      <c r="I1300" s="160"/>
      <c r="J1300" s="160"/>
      <c r="K1300" s="160"/>
      <c r="L1300" s="160"/>
      <c r="M1300" s="160"/>
      <c r="N1300" s="160"/>
      <c r="O1300" s="160"/>
      <c r="P1300" s="160"/>
      <c r="Q1300" s="160"/>
      <c r="R1300" s="160"/>
      <c r="S1300" s="160"/>
      <c r="T1300" s="160"/>
      <c r="U1300" s="160"/>
      <c r="V1300" s="160"/>
      <c r="W1300" s="160"/>
      <c r="X1300" s="160"/>
      <c r="Y1300" s="151"/>
      <c r="Z1300" s="151"/>
      <c r="AA1300" s="151"/>
      <c r="AB1300" s="151"/>
      <c r="AC1300" s="151"/>
      <c r="AD1300" s="151"/>
      <c r="AE1300" s="151"/>
      <c r="AF1300" s="151"/>
      <c r="AG1300" s="151" t="s">
        <v>192</v>
      </c>
      <c r="AH1300" s="151">
        <v>0</v>
      </c>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c r="BG1300" s="151"/>
      <c r="BH1300" s="151"/>
    </row>
    <row r="1301" spans="1:60" outlineLevel="1" x14ac:dyDescent="0.25">
      <c r="A1301" s="158"/>
      <c r="B1301" s="159"/>
      <c r="C1301" s="188" t="s">
        <v>1906</v>
      </c>
      <c r="D1301" s="164"/>
      <c r="E1301" s="165"/>
      <c r="F1301" s="160"/>
      <c r="G1301" s="160"/>
      <c r="H1301" s="160"/>
      <c r="I1301" s="160"/>
      <c r="J1301" s="160"/>
      <c r="K1301" s="160"/>
      <c r="L1301" s="160"/>
      <c r="M1301" s="160"/>
      <c r="N1301" s="160"/>
      <c r="O1301" s="160"/>
      <c r="P1301" s="160"/>
      <c r="Q1301" s="160"/>
      <c r="R1301" s="160"/>
      <c r="S1301" s="160"/>
      <c r="T1301" s="160"/>
      <c r="U1301" s="160"/>
      <c r="V1301" s="160"/>
      <c r="W1301" s="160"/>
      <c r="X1301" s="160"/>
      <c r="Y1301" s="151"/>
      <c r="Z1301" s="151"/>
      <c r="AA1301" s="151"/>
      <c r="AB1301" s="151"/>
      <c r="AC1301" s="151"/>
      <c r="AD1301" s="151"/>
      <c r="AE1301" s="151"/>
      <c r="AF1301" s="151"/>
      <c r="AG1301" s="151" t="s">
        <v>192</v>
      </c>
      <c r="AH1301" s="151">
        <v>0</v>
      </c>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c r="BG1301" s="151"/>
      <c r="BH1301" s="151"/>
    </row>
    <row r="1302" spans="1:60" outlineLevel="1" x14ac:dyDescent="0.25">
      <c r="A1302" s="158"/>
      <c r="B1302" s="159"/>
      <c r="C1302" s="188" t="s">
        <v>1907</v>
      </c>
      <c r="D1302" s="164"/>
      <c r="E1302" s="165">
        <v>1.2999999999999999E-3</v>
      </c>
      <c r="F1302" s="160"/>
      <c r="G1302" s="160"/>
      <c r="H1302" s="160"/>
      <c r="I1302" s="160"/>
      <c r="J1302" s="160"/>
      <c r="K1302" s="160"/>
      <c r="L1302" s="160"/>
      <c r="M1302" s="160"/>
      <c r="N1302" s="160"/>
      <c r="O1302" s="160"/>
      <c r="P1302" s="160"/>
      <c r="Q1302" s="160"/>
      <c r="R1302" s="160"/>
      <c r="S1302" s="160"/>
      <c r="T1302" s="160"/>
      <c r="U1302" s="160"/>
      <c r="V1302" s="160"/>
      <c r="W1302" s="160"/>
      <c r="X1302" s="160"/>
      <c r="Y1302" s="151"/>
      <c r="Z1302" s="151"/>
      <c r="AA1302" s="151"/>
      <c r="AB1302" s="151"/>
      <c r="AC1302" s="151"/>
      <c r="AD1302" s="151"/>
      <c r="AE1302" s="151"/>
      <c r="AF1302" s="151"/>
      <c r="AG1302" s="151" t="s">
        <v>192</v>
      </c>
      <c r="AH1302" s="151">
        <v>0</v>
      </c>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c r="BG1302" s="151"/>
      <c r="BH1302" s="151"/>
    </row>
    <row r="1303" spans="1:60" ht="30.6" outlineLevel="1" x14ac:dyDescent="0.25">
      <c r="A1303" s="177">
        <v>111</v>
      </c>
      <c r="B1303" s="178" t="s">
        <v>326</v>
      </c>
      <c r="C1303" s="187" t="s">
        <v>327</v>
      </c>
      <c r="D1303" s="179" t="s">
        <v>299</v>
      </c>
      <c r="E1303" s="180">
        <v>1.2999999999999999E-3</v>
      </c>
      <c r="F1303" s="181">
        <v>787</v>
      </c>
      <c r="G1303" s="182">
        <f>ROUND(E1303*F1303,2)</f>
        <v>1.02</v>
      </c>
      <c r="H1303" s="181"/>
      <c r="I1303" s="182">
        <f>ROUND(E1303*H1303,2)</f>
        <v>0</v>
      </c>
      <c r="J1303" s="181"/>
      <c r="K1303" s="182">
        <f>ROUND(E1303*J1303,2)</f>
        <v>0</v>
      </c>
      <c r="L1303" s="182">
        <v>21</v>
      </c>
      <c r="M1303" s="182">
        <f>G1303*(1+L1303/100)</f>
        <v>1.2342</v>
      </c>
      <c r="N1303" s="182">
        <v>0</v>
      </c>
      <c r="O1303" s="182">
        <f>ROUND(E1303*N1303,2)</f>
        <v>0</v>
      </c>
      <c r="P1303" s="182">
        <v>0</v>
      </c>
      <c r="Q1303" s="182">
        <f>ROUND(E1303*P1303,2)</f>
        <v>0</v>
      </c>
      <c r="R1303" s="182" t="s">
        <v>322</v>
      </c>
      <c r="S1303" s="182" t="s">
        <v>185</v>
      </c>
      <c r="T1303" s="183" t="s">
        <v>185</v>
      </c>
      <c r="U1303" s="160">
        <v>0.95</v>
      </c>
      <c r="V1303" s="160">
        <f>ROUND(E1303*U1303,2)</f>
        <v>0</v>
      </c>
      <c r="W1303" s="160"/>
      <c r="X1303" s="160" t="s">
        <v>300</v>
      </c>
      <c r="Y1303" s="151"/>
      <c r="Z1303" s="151"/>
      <c r="AA1303" s="151"/>
      <c r="AB1303" s="151"/>
      <c r="AC1303" s="151"/>
      <c r="AD1303" s="151"/>
      <c r="AE1303" s="151"/>
      <c r="AF1303" s="151"/>
      <c r="AG1303" s="151" t="s">
        <v>301</v>
      </c>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c r="BG1303" s="151"/>
      <c r="BH1303" s="151"/>
    </row>
    <row r="1304" spans="1:60" outlineLevel="1" x14ac:dyDescent="0.25">
      <c r="A1304" s="158"/>
      <c r="B1304" s="159"/>
      <c r="C1304" s="269" t="s">
        <v>323</v>
      </c>
      <c r="D1304" s="270"/>
      <c r="E1304" s="270"/>
      <c r="F1304" s="270"/>
      <c r="G1304" s="270"/>
      <c r="H1304" s="160"/>
      <c r="I1304" s="160"/>
      <c r="J1304" s="160"/>
      <c r="K1304" s="160"/>
      <c r="L1304" s="160"/>
      <c r="M1304" s="160"/>
      <c r="N1304" s="160"/>
      <c r="O1304" s="160"/>
      <c r="P1304" s="160"/>
      <c r="Q1304" s="160"/>
      <c r="R1304" s="160"/>
      <c r="S1304" s="160"/>
      <c r="T1304" s="160"/>
      <c r="U1304" s="160"/>
      <c r="V1304" s="160"/>
      <c r="W1304" s="160"/>
      <c r="X1304" s="160"/>
      <c r="Y1304" s="151"/>
      <c r="Z1304" s="151"/>
      <c r="AA1304" s="151"/>
      <c r="AB1304" s="151"/>
      <c r="AC1304" s="151"/>
      <c r="AD1304" s="151"/>
      <c r="AE1304" s="151"/>
      <c r="AF1304" s="151"/>
      <c r="AG1304" s="151" t="s">
        <v>251</v>
      </c>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c r="BG1304" s="151"/>
      <c r="BH1304" s="151"/>
    </row>
    <row r="1305" spans="1:60" outlineLevel="1" x14ac:dyDescent="0.25">
      <c r="A1305" s="158"/>
      <c r="B1305" s="159"/>
      <c r="C1305" s="188" t="s">
        <v>303</v>
      </c>
      <c r="D1305" s="164"/>
      <c r="E1305" s="165"/>
      <c r="F1305" s="160"/>
      <c r="G1305" s="160"/>
      <c r="H1305" s="160"/>
      <c r="I1305" s="160"/>
      <c r="J1305" s="160"/>
      <c r="K1305" s="160"/>
      <c r="L1305" s="160"/>
      <c r="M1305" s="160"/>
      <c r="N1305" s="160"/>
      <c r="O1305" s="160"/>
      <c r="P1305" s="160"/>
      <c r="Q1305" s="160"/>
      <c r="R1305" s="160"/>
      <c r="S1305" s="160"/>
      <c r="T1305" s="160"/>
      <c r="U1305" s="160"/>
      <c r="V1305" s="160"/>
      <c r="W1305" s="160"/>
      <c r="X1305" s="160"/>
      <c r="Y1305" s="151"/>
      <c r="Z1305" s="151"/>
      <c r="AA1305" s="151"/>
      <c r="AB1305" s="151"/>
      <c r="AC1305" s="151"/>
      <c r="AD1305" s="151"/>
      <c r="AE1305" s="151"/>
      <c r="AF1305" s="151"/>
      <c r="AG1305" s="151" t="s">
        <v>192</v>
      </c>
      <c r="AH1305" s="151">
        <v>0</v>
      </c>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row>
    <row r="1306" spans="1:60" outlineLevel="1" x14ac:dyDescent="0.25">
      <c r="A1306" s="158"/>
      <c r="B1306" s="159"/>
      <c r="C1306" s="188" t="s">
        <v>1906</v>
      </c>
      <c r="D1306" s="164"/>
      <c r="E1306" s="165"/>
      <c r="F1306" s="160"/>
      <c r="G1306" s="160"/>
      <c r="H1306" s="160"/>
      <c r="I1306" s="160"/>
      <c r="J1306" s="160"/>
      <c r="K1306" s="160"/>
      <c r="L1306" s="160"/>
      <c r="M1306" s="160"/>
      <c r="N1306" s="160"/>
      <c r="O1306" s="160"/>
      <c r="P1306" s="160"/>
      <c r="Q1306" s="160"/>
      <c r="R1306" s="160"/>
      <c r="S1306" s="160"/>
      <c r="T1306" s="160"/>
      <c r="U1306" s="160"/>
      <c r="V1306" s="160"/>
      <c r="W1306" s="160"/>
      <c r="X1306" s="160"/>
      <c r="Y1306" s="151"/>
      <c r="Z1306" s="151"/>
      <c r="AA1306" s="151"/>
      <c r="AB1306" s="151"/>
      <c r="AC1306" s="151"/>
      <c r="AD1306" s="151"/>
      <c r="AE1306" s="151"/>
      <c r="AF1306" s="151"/>
      <c r="AG1306" s="151" t="s">
        <v>192</v>
      </c>
      <c r="AH1306" s="151">
        <v>0</v>
      </c>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row>
    <row r="1307" spans="1:60" outlineLevel="1" x14ac:dyDescent="0.25">
      <c r="A1307" s="158"/>
      <c r="B1307" s="159"/>
      <c r="C1307" s="188" t="s">
        <v>1907</v>
      </c>
      <c r="D1307" s="164"/>
      <c r="E1307" s="165">
        <v>1.2999999999999999E-3</v>
      </c>
      <c r="F1307" s="160"/>
      <c r="G1307" s="160"/>
      <c r="H1307" s="160"/>
      <c r="I1307" s="160"/>
      <c r="J1307" s="160"/>
      <c r="K1307" s="160"/>
      <c r="L1307" s="160"/>
      <c r="M1307" s="160"/>
      <c r="N1307" s="160"/>
      <c r="O1307" s="160"/>
      <c r="P1307" s="160"/>
      <c r="Q1307" s="160"/>
      <c r="R1307" s="160"/>
      <c r="S1307" s="160"/>
      <c r="T1307" s="160"/>
      <c r="U1307" s="160"/>
      <c r="V1307" s="160"/>
      <c r="W1307" s="160"/>
      <c r="X1307" s="160"/>
      <c r="Y1307" s="151"/>
      <c r="Z1307" s="151"/>
      <c r="AA1307" s="151"/>
      <c r="AB1307" s="151"/>
      <c r="AC1307" s="151"/>
      <c r="AD1307" s="151"/>
      <c r="AE1307" s="151"/>
      <c r="AF1307" s="151"/>
      <c r="AG1307" s="151" t="s">
        <v>192</v>
      </c>
      <c r="AH1307" s="151">
        <v>0</v>
      </c>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row>
    <row r="1308" spans="1:60" x14ac:dyDescent="0.25">
      <c r="A1308" s="167" t="s">
        <v>181</v>
      </c>
      <c r="B1308" s="168" t="s">
        <v>136</v>
      </c>
      <c r="C1308" s="186" t="s">
        <v>137</v>
      </c>
      <c r="D1308" s="169"/>
      <c r="E1308" s="170"/>
      <c r="F1308" s="171"/>
      <c r="G1308" s="171">
        <f>SUMIF(AG1309:AG1327,"&lt;&gt;NOR",G1309:G1327)</f>
        <v>25894.859999999997</v>
      </c>
      <c r="H1308" s="171"/>
      <c r="I1308" s="171">
        <f>SUM(I1309:I1327)</f>
        <v>0</v>
      </c>
      <c r="J1308" s="171"/>
      <c r="K1308" s="171">
        <f>SUM(K1309:K1327)</f>
        <v>0</v>
      </c>
      <c r="L1308" s="171"/>
      <c r="M1308" s="171">
        <f>SUM(M1309:M1327)</f>
        <v>31332.780600000002</v>
      </c>
      <c r="N1308" s="171"/>
      <c r="O1308" s="171">
        <f>SUM(O1309:O1327)</f>
        <v>0.73</v>
      </c>
      <c r="P1308" s="171"/>
      <c r="Q1308" s="171">
        <f>SUM(Q1309:Q1327)</f>
        <v>0</v>
      </c>
      <c r="R1308" s="171"/>
      <c r="S1308" s="171"/>
      <c r="T1308" s="172"/>
      <c r="U1308" s="166"/>
      <c r="V1308" s="166">
        <f>SUM(V1309:V1327)</f>
        <v>8.73</v>
      </c>
      <c r="W1308" s="166"/>
      <c r="X1308" s="166"/>
      <c r="AG1308" t="s">
        <v>182</v>
      </c>
    </row>
    <row r="1309" spans="1:60" outlineLevel="1" x14ac:dyDescent="0.25">
      <c r="A1309" s="177">
        <v>112</v>
      </c>
      <c r="B1309" s="178" t="s">
        <v>1908</v>
      </c>
      <c r="C1309" s="187" t="s">
        <v>1909</v>
      </c>
      <c r="D1309" s="179" t="s">
        <v>237</v>
      </c>
      <c r="E1309" s="180">
        <v>5.8</v>
      </c>
      <c r="F1309" s="181">
        <v>1530</v>
      </c>
      <c r="G1309" s="182">
        <f>ROUND(E1309*F1309,2)</f>
        <v>8874</v>
      </c>
      <c r="H1309" s="181"/>
      <c r="I1309" s="182">
        <f>ROUND(E1309*H1309,2)</f>
        <v>0</v>
      </c>
      <c r="J1309" s="181"/>
      <c r="K1309" s="182">
        <f>ROUND(E1309*J1309,2)</f>
        <v>0</v>
      </c>
      <c r="L1309" s="182">
        <v>21</v>
      </c>
      <c r="M1309" s="182">
        <f>G1309*(1+L1309/100)</f>
        <v>10737.539999999999</v>
      </c>
      <c r="N1309" s="182">
        <v>6.3780000000000003E-2</v>
      </c>
      <c r="O1309" s="182">
        <f>ROUND(E1309*N1309,2)</f>
        <v>0.37</v>
      </c>
      <c r="P1309" s="182">
        <v>0</v>
      </c>
      <c r="Q1309" s="182">
        <f>ROUND(E1309*P1309,2)</f>
        <v>0</v>
      </c>
      <c r="R1309" s="182" t="s">
        <v>1910</v>
      </c>
      <c r="S1309" s="182" t="s">
        <v>185</v>
      </c>
      <c r="T1309" s="183" t="s">
        <v>185</v>
      </c>
      <c r="U1309" s="160">
        <v>1.3</v>
      </c>
      <c r="V1309" s="160">
        <f>ROUND(E1309*U1309,2)</f>
        <v>7.54</v>
      </c>
      <c r="W1309" s="160"/>
      <c r="X1309" s="160" t="s">
        <v>239</v>
      </c>
      <c r="Y1309" s="151"/>
      <c r="Z1309" s="151"/>
      <c r="AA1309" s="151"/>
      <c r="AB1309" s="151"/>
      <c r="AC1309" s="151"/>
      <c r="AD1309" s="151"/>
      <c r="AE1309" s="151"/>
      <c r="AF1309" s="151"/>
      <c r="AG1309" s="151" t="s">
        <v>240</v>
      </c>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c r="BG1309" s="151"/>
      <c r="BH1309" s="151"/>
    </row>
    <row r="1310" spans="1:60" outlineLevel="1" x14ac:dyDescent="0.25">
      <c r="A1310" s="158"/>
      <c r="B1310" s="159"/>
      <c r="C1310" s="269" t="s">
        <v>1911</v>
      </c>
      <c r="D1310" s="270"/>
      <c r="E1310" s="270"/>
      <c r="F1310" s="270"/>
      <c r="G1310" s="270"/>
      <c r="H1310" s="160"/>
      <c r="I1310" s="160"/>
      <c r="J1310" s="160"/>
      <c r="K1310" s="160"/>
      <c r="L1310" s="160"/>
      <c r="M1310" s="160"/>
      <c r="N1310" s="160"/>
      <c r="O1310" s="160"/>
      <c r="P1310" s="160"/>
      <c r="Q1310" s="160"/>
      <c r="R1310" s="160"/>
      <c r="S1310" s="160"/>
      <c r="T1310" s="160"/>
      <c r="U1310" s="160"/>
      <c r="V1310" s="160"/>
      <c r="W1310" s="160"/>
      <c r="X1310" s="160"/>
      <c r="Y1310" s="151"/>
      <c r="Z1310" s="151"/>
      <c r="AA1310" s="151"/>
      <c r="AB1310" s="151"/>
      <c r="AC1310" s="151"/>
      <c r="AD1310" s="151"/>
      <c r="AE1310" s="151"/>
      <c r="AF1310" s="151"/>
      <c r="AG1310" s="151" t="s">
        <v>251</v>
      </c>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c r="BG1310" s="151"/>
      <c r="BH1310" s="151"/>
    </row>
    <row r="1311" spans="1:60" outlineLevel="1" x14ac:dyDescent="0.25">
      <c r="A1311" s="158"/>
      <c r="B1311" s="159"/>
      <c r="C1311" s="188" t="s">
        <v>1912</v>
      </c>
      <c r="D1311" s="164"/>
      <c r="E1311" s="165"/>
      <c r="F1311" s="160"/>
      <c r="G1311" s="160"/>
      <c r="H1311" s="160"/>
      <c r="I1311" s="160"/>
      <c r="J1311" s="160"/>
      <c r="K1311" s="160"/>
      <c r="L1311" s="160"/>
      <c r="M1311" s="160"/>
      <c r="N1311" s="160"/>
      <c r="O1311" s="160"/>
      <c r="P1311" s="160"/>
      <c r="Q1311" s="160"/>
      <c r="R1311" s="160"/>
      <c r="S1311" s="160"/>
      <c r="T1311" s="160"/>
      <c r="U1311" s="160"/>
      <c r="V1311" s="160"/>
      <c r="W1311" s="160"/>
      <c r="X1311" s="160"/>
      <c r="Y1311" s="151"/>
      <c r="Z1311" s="151"/>
      <c r="AA1311" s="151"/>
      <c r="AB1311" s="151"/>
      <c r="AC1311" s="151"/>
      <c r="AD1311" s="151"/>
      <c r="AE1311" s="151"/>
      <c r="AF1311" s="151"/>
      <c r="AG1311" s="151" t="s">
        <v>192</v>
      </c>
      <c r="AH1311" s="151">
        <v>0</v>
      </c>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c r="BG1311" s="151"/>
      <c r="BH1311" s="151"/>
    </row>
    <row r="1312" spans="1:60" outlineLevel="1" x14ac:dyDescent="0.25">
      <c r="A1312" s="158"/>
      <c r="B1312" s="159"/>
      <c r="C1312" s="188" t="s">
        <v>1501</v>
      </c>
      <c r="D1312" s="164"/>
      <c r="E1312" s="165"/>
      <c r="F1312" s="160"/>
      <c r="G1312" s="160"/>
      <c r="H1312" s="160"/>
      <c r="I1312" s="160"/>
      <c r="J1312" s="160"/>
      <c r="K1312" s="160"/>
      <c r="L1312" s="160"/>
      <c r="M1312" s="160"/>
      <c r="N1312" s="160"/>
      <c r="O1312" s="160"/>
      <c r="P1312" s="160"/>
      <c r="Q1312" s="160"/>
      <c r="R1312" s="160"/>
      <c r="S1312" s="160"/>
      <c r="T1312" s="160"/>
      <c r="U1312" s="160"/>
      <c r="V1312" s="160"/>
      <c r="W1312" s="160"/>
      <c r="X1312" s="160"/>
      <c r="Y1312" s="151"/>
      <c r="Z1312" s="151"/>
      <c r="AA1312" s="151"/>
      <c r="AB1312" s="151"/>
      <c r="AC1312" s="151"/>
      <c r="AD1312" s="151"/>
      <c r="AE1312" s="151"/>
      <c r="AF1312" s="151"/>
      <c r="AG1312" s="151" t="s">
        <v>192</v>
      </c>
      <c r="AH1312" s="151">
        <v>0</v>
      </c>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c r="BG1312" s="151"/>
      <c r="BH1312" s="151"/>
    </row>
    <row r="1313" spans="1:60" outlineLevel="1" x14ac:dyDescent="0.25">
      <c r="A1313" s="158"/>
      <c r="B1313" s="159"/>
      <c r="C1313" s="188" t="s">
        <v>1529</v>
      </c>
      <c r="D1313" s="164"/>
      <c r="E1313" s="165">
        <v>5.8</v>
      </c>
      <c r="F1313" s="160"/>
      <c r="G1313" s="160"/>
      <c r="H1313" s="160"/>
      <c r="I1313" s="160"/>
      <c r="J1313" s="160"/>
      <c r="K1313" s="160"/>
      <c r="L1313" s="160"/>
      <c r="M1313" s="160"/>
      <c r="N1313" s="160"/>
      <c r="O1313" s="160"/>
      <c r="P1313" s="160"/>
      <c r="Q1313" s="160"/>
      <c r="R1313" s="160"/>
      <c r="S1313" s="160"/>
      <c r="T1313" s="160"/>
      <c r="U1313" s="160"/>
      <c r="V1313" s="160"/>
      <c r="W1313" s="160"/>
      <c r="X1313" s="160"/>
      <c r="Y1313" s="151"/>
      <c r="Z1313" s="151"/>
      <c r="AA1313" s="151"/>
      <c r="AB1313" s="151"/>
      <c r="AC1313" s="151"/>
      <c r="AD1313" s="151"/>
      <c r="AE1313" s="151"/>
      <c r="AF1313" s="151"/>
      <c r="AG1313" s="151" t="s">
        <v>192</v>
      </c>
      <c r="AH1313" s="151">
        <v>0</v>
      </c>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c r="BG1313" s="151"/>
      <c r="BH1313" s="151"/>
    </row>
    <row r="1314" spans="1:60" outlineLevel="1" x14ac:dyDescent="0.25">
      <c r="A1314" s="177">
        <v>113</v>
      </c>
      <c r="B1314" s="178" t="s">
        <v>512</v>
      </c>
      <c r="C1314" s="187" t="s">
        <v>513</v>
      </c>
      <c r="D1314" s="179" t="s">
        <v>237</v>
      </c>
      <c r="E1314" s="180">
        <v>6.09</v>
      </c>
      <c r="F1314" s="181">
        <v>2650</v>
      </c>
      <c r="G1314" s="182">
        <f>ROUND(E1314*F1314,2)</f>
        <v>16138.5</v>
      </c>
      <c r="H1314" s="181"/>
      <c r="I1314" s="182">
        <f>ROUND(E1314*H1314,2)</f>
        <v>0</v>
      </c>
      <c r="J1314" s="181"/>
      <c r="K1314" s="182">
        <f>ROUND(E1314*J1314,2)</f>
        <v>0</v>
      </c>
      <c r="L1314" s="182">
        <v>21</v>
      </c>
      <c r="M1314" s="182">
        <f>G1314*(1+L1314/100)</f>
        <v>19527.584999999999</v>
      </c>
      <c r="N1314" s="182">
        <v>5.8999999999999997E-2</v>
      </c>
      <c r="O1314" s="182">
        <f>ROUND(E1314*N1314,2)</f>
        <v>0.36</v>
      </c>
      <c r="P1314" s="182">
        <v>0</v>
      </c>
      <c r="Q1314" s="182">
        <f>ROUND(E1314*P1314,2)</f>
        <v>0</v>
      </c>
      <c r="R1314" s="182" t="s">
        <v>514</v>
      </c>
      <c r="S1314" s="182" t="s">
        <v>185</v>
      </c>
      <c r="T1314" s="183" t="s">
        <v>185</v>
      </c>
      <c r="U1314" s="160">
        <v>0</v>
      </c>
      <c r="V1314" s="160">
        <f>ROUND(E1314*U1314,2)</f>
        <v>0</v>
      </c>
      <c r="W1314" s="160"/>
      <c r="X1314" s="160" t="s">
        <v>310</v>
      </c>
      <c r="Y1314" s="151"/>
      <c r="Z1314" s="151"/>
      <c r="AA1314" s="151"/>
      <c r="AB1314" s="151"/>
      <c r="AC1314" s="151"/>
      <c r="AD1314" s="151"/>
      <c r="AE1314" s="151"/>
      <c r="AF1314" s="151"/>
      <c r="AG1314" s="151" t="s">
        <v>515</v>
      </c>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c r="BG1314" s="151"/>
      <c r="BH1314" s="151"/>
    </row>
    <row r="1315" spans="1:60" outlineLevel="1" x14ac:dyDescent="0.25">
      <c r="A1315" s="158"/>
      <c r="B1315" s="159"/>
      <c r="C1315" s="188" t="s">
        <v>1912</v>
      </c>
      <c r="D1315" s="164"/>
      <c r="E1315" s="165"/>
      <c r="F1315" s="160"/>
      <c r="G1315" s="160"/>
      <c r="H1315" s="160"/>
      <c r="I1315" s="160"/>
      <c r="J1315" s="160"/>
      <c r="K1315" s="160"/>
      <c r="L1315" s="160"/>
      <c r="M1315" s="160"/>
      <c r="N1315" s="160"/>
      <c r="O1315" s="160"/>
      <c r="P1315" s="160"/>
      <c r="Q1315" s="160"/>
      <c r="R1315" s="160"/>
      <c r="S1315" s="160"/>
      <c r="T1315" s="160"/>
      <c r="U1315" s="160"/>
      <c r="V1315" s="160"/>
      <c r="W1315" s="160"/>
      <c r="X1315" s="160"/>
      <c r="Y1315" s="151"/>
      <c r="Z1315" s="151"/>
      <c r="AA1315" s="151"/>
      <c r="AB1315" s="151"/>
      <c r="AC1315" s="151"/>
      <c r="AD1315" s="151"/>
      <c r="AE1315" s="151"/>
      <c r="AF1315" s="151"/>
      <c r="AG1315" s="151" t="s">
        <v>192</v>
      </c>
      <c r="AH1315" s="151">
        <v>0</v>
      </c>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row>
    <row r="1316" spans="1:60" outlineLevel="1" x14ac:dyDescent="0.25">
      <c r="A1316" s="158"/>
      <c r="B1316" s="159"/>
      <c r="C1316" s="188" t="s">
        <v>1501</v>
      </c>
      <c r="D1316" s="164"/>
      <c r="E1316" s="165"/>
      <c r="F1316" s="160"/>
      <c r="G1316" s="160"/>
      <c r="H1316" s="160"/>
      <c r="I1316" s="160"/>
      <c r="J1316" s="160"/>
      <c r="K1316" s="160"/>
      <c r="L1316" s="160"/>
      <c r="M1316" s="160"/>
      <c r="N1316" s="160"/>
      <c r="O1316" s="160"/>
      <c r="P1316" s="160"/>
      <c r="Q1316" s="160"/>
      <c r="R1316" s="160"/>
      <c r="S1316" s="160"/>
      <c r="T1316" s="160"/>
      <c r="U1316" s="160"/>
      <c r="V1316" s="160"/>
      <c r="W1316" s="160"/>
      <c r="X1316" s="160"/>
      <c r="Y1316" s="151"/>
      <c r="Z1316" s="151"/>
      <c r="AA1316" s="151"/>
      <c r="AB1316" s="151"/>
      <c r="AC1316" s="151"/>
      <c r="AD1316" s="151"/>
      <c r="AE1316" s="151"/>
      <c r="AF1316" s="151"/>
      <c r="AG1316" s="151" t="s">
        <v>192</v>
      </c>
      <c r="AH1316" s="151">
        <v>0</v>
      </c>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row>
    <row r="1317" spans="1:60" outlineLevel="1" x14ac:dyDescent="0.25">
      <c r="A1317" s="158"/>
      <c r="B1317" s="159"/>
      <c r="C1317" s="188" t="s">
        <v>1913</v>
      </c>
      <c r="D1317" s="164"/>
      <c r="E1317" s="165">
        <v>6.09</v>
      </c>
      <c r="F1317" s="160"/>
      <c r="G1317" s="160"/>
      <c r="H1317" s="160"/>
      <c r="I1317" s="160"/>
      <c r="J1317" s="160"/>
      <c r="K1317" s="160"/>
      <c r="L1317" s="160"/>
      <c r="M1317" s="160"/>
      <c r="N1317" s="160"/>
      <c r="O1317" s="160"/>
      <c r="P1317" s="160"/>
      <c r="Q1317" s="160"/>
      <c r="R1317" s="160"/>
      <c r="S1317" s="160"/>
      <c r="T1317" s="160"/>
      <c r="U1317" s="160"/>
      <c r="V1317" s="160"/>
      <c r="W1317" s="160"/>
      <c r="X1317" s="160"/>
      <c r="Y1317" s="151"/>
      <c r="Z1317" s="151"/>
      <c r="AA1317" s="151"/>
      <c r="AB1317" s="151"/>
      <c r="AC1317" s="151"/>
      <c r="AD1317" s="151"/>
      <c r="AE1317" s="151"/>
      <c r="AF1317" s="151"/>
      <c r="AG1317" s="151" t="s">
        <v>192</v>
      </c>
      <c r="AH1317" s="151">
        <v>0</v>
      </c>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row>
    <row r="1318" spans="1:60" outlineLevel="1" x14ac:dyDescent="0.25">
      <c r="A1318" s="177">
        <v>114</v>
      </c>
      <c r="B1318" s="178" t="s">
        <v>1914</v>
      </c>
      <c r="C1318" s="187" t="s">
        <v>1915</v>
      </c>
      <c r="D1318" s="179" t="s">
        <v>299</v>
      </c>
      <c r="E1318" s="180">
        <v>0.72923000000000004</v>
      </c>
      <c r="F1318" s="181">
        <v>773</v>
      </c>
      <c r="G1318" s="182">
        <f>ROUND(E1318*F1318,2)</f>
        <v>563.69000000000005</v>
      </c>
      <c r="H1318" s="181"/>
      <c r="I1318" s="182">
        <f>ROUND(E1318*H1318,2)</f>
        <v>0</v>
      </c>
      <c r="J1318" s="181"/>
      <c r="K1318" s="182">
        <f>ROUND(E1318*J1318,2)</f>
        <v>0</v>
      </c>
      <c r="L1318" s="182">
        <v>21</v>
      </c>
      <c r="M1318" s="182">
        <f>G1318*(1+L1318/100)</f>
        <v>682.06490000000008</v>
      </c>
      <c r="N1318" s="182">
        <v>0</v>
      </c>
      <c r="O1318" s="182">
        <f>ROUND(E1318*N1318,2)</f>
        <v>0</v>
      </c>
      <c r="P1318" s="182">
        <v>0</v>
      </c>
      <c r="Q1318" s="182">
        <f>ROUND(E1318*P1318,2)</f>
        <v>0</v>
      </c>
      <c r="R1318" s="182" t="s">
        <v>1910</v>
      </c>
      <c r="S1318" s="182" t="s">
        <v>185</v>
      </c>
      <c r="T1318" s="183" t="s">
        <v>185</v>
      </c>
      <c r="U1318" s="160">
        <v>1.3859999999999999</v>
      </c>
      <c r="V1318" s="160">
        <f>ROUND(E1318*U1318,2)</f>
        <v>1.01</v>
      </c>
      <c r="W1318" s="160"/>
      <c r="X1318" s="160" t="s">
        <v>300</v>
      </c>
      <c r="Y1318" s="151"/>
      <c r="Z1318" s="151"/>
      <c r="AA1318" s="151"/>
      <c r="AB1318" s="151"/>
      <c r="AC1318" s="151"/>
      <c r="AD1318" s="151"/>
      <c r="AE1318" s="151"/>
      <c r="AF1318" s="151"/>
      <c r="AG1318" s="151" t="s">
        <v>301</v>
      </c>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row>
    <row r="1319" spans="1:60" outlineLevel="1" x14ac:dyDescent="0.25">
      <c r="A1319" s="158"/>
      <c r="B1319" s="159"/>
      <c r="C1319" s="269" t="s">
        <v>323</v>
      </c>
      <c r="D1319" s="270"/>
      <c r="E1319" s="270"/>
      <c r="F1319" s="270"/>
      <c r="G1319" s="270"/>
      <c r="H1319" s="160"/>
      <c r="I1319" s="160"/>
      <c r="J1319" s="160"/>
      <c r="K1319" s="160"/>
      <c r="L1319" s="160"/>
      <c r="M1319" s="160"/>
      <c r="N1319" s="160"/>
      <c r="O1319" s="160"/>
      <c r="P1319" s="160"/>
      <c r="Q1319" s="160"/>
      <c r="R1319" s="160"/>
      <c r="S1319" s="160"/>
      <c r="T1319" s="160"/>
      <c r="U1319" s="160"/>
      <c r="V1319" s="160"/>
      <c r="W1319" s="160"/>
      <c r="X1319" s="160"/>
      <c r="Y1319" s="151"/>
      <c r="Z1319" s="151"/>
      <c r="AA1319" s="151"/>
      <c r="AB1319" s="151"/>
      <c r="AC1319" s="151"/>
      <c r="AD1319" s="151"/>
      <c r="AE1319" s="151"/>
      <c r="AF1319" s="151"/>
      <c r="AG1319" s="151" t="s">
        <v>251</v>
      </c>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row>
    <row r="1320" spans="1:60" outlineLevel="1" x14ac:dyDescent="0.25">
      <c r="A1320" s="158"/>
      <c r="B1320" s="159"/>
      <c r="C1320" s="188" t="s">
        <v>303</v>
      </c>
      <c r="D1320" s="164"/>
      <c r="E1320" s="165"/>
      <c r="F1320" s="160"/>
      <c r="G1320" s="160"/>
      <c r="H1320" s="160"/>
      <c r="I1320" s="160"/>
      <c r="J1320" s="160"/>
      <c r="K1320" s="160"/>
      <c r="L1320" s="160"/>
      <c r="M1320" s="160"/>
      <c r="N1320" s="160"/>
      <c r="O1320" s="160"/>
      <c r="P1320" s="160"/>
      <c r="Q1320" s="160"/>
      <c r="R1320" s="160"/>
      <c r="S1320" s="160"/>
      <c r="T1320" s="160"/>
      <c r="U1320" s="160"/>
      <c r="V1320" s="160"/>
      <c r="W1320" s="160"/>
      <c r="X1320" s="160"/>
      <c r="Y1320" s="151"/>
      <c r="Z1320" s="151"/>
      <c r="AA1320" s="151"/>
      <c r="AB1320" s="151"/>
      <c r="AC1320" s="151"/>
      <c r="AD1320" s="151"/>
      <c r="AE1320" s="151"/>
      <c r="AF1320" s="151"/>
      <c r="AG1320" s="151" t="s">
        <v>192</v>
      </c>
      <c r="AH1320" s="151">
        <v>0</v>
      </c>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row>
    <row r="1321" spans="1:60" outlineLevel="1" x14ac:dyDescent="0.25">
      <c r="A1321" s="158"/>
      <c r="B1321" s="159"/>
      <c r="C1321" s="188" t="s">
        <v>1916</v>
      </c>
      <c r="D1321" s="164"/>
      <c r="E1321" s="165"/>
      <c r="F1321" s="160"/>
      <c r="G1321" s="160"/>
      <c r="H1321" s="160"/>
      <c r="I1321" s="160"/>
      <c r="J1321" s="160"/>
      <c r="K1321" s="160"/>
      <c r="L1321" s="160"/>
      <c r="M1321" s="160"/>
      <c r="N1321" s="160"/>
      <c r="O1321" s="160"/>
      <c r="P1321" s="160"/>
      <c r="Q1321" s="160"/>
      <c r="R1321" s="160"/>
      <c r="S1321" s="160"/>
      <c r="T1321" s="160"/>
      <c r="U1321" s="160"/>
      <c r="V1321" s="160"/>
      <c r="W1321" s="160"/>
      <c r="X1321" s="160"/>
      <c r="Y1321" s="151"/>
      <c r="Z1321" s="151"/>
      <c r="AA1321" s="151"/>
      <c r="AB1321" s="151"/>
      <c r="AC1321" s="151"/>
      <c r="AD1321" s="151"/>
      <c r="AE1321" s="151"/>
      <c r="AF1321" s="151"/>
      <c r="AG1321" s="151" t="s">
        <v>192</v>
      </c>
      <c r="AH1321" s="151">
        <v>0</v>
      </c>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row>
    <row r="1322" spans="1:60" outlineLevel="1" x14ac:dyDescent="0.25">
      <c r="A1322" s="158"/>
      <c r="B1322" s="159"/>
      <c r="C1322" s="188" t="s">
        <v>1917</v>
      </c>
      <c r="D1322" s="164"/>
      <c r="E1322" s="165">
        <v>0.72923000000000004</v>
      </c>
      <c r="F1322" s="160"/>
      <c r="G1322" s="160"/>
      <c r="H1322" s="160"/>
      <c r="I1322" s="160"/>
      <c r="J1322" s="160"/>
      <c r="K1322" s="160"/>
      <c r="L1322" s="160"/>
      <c r="M1322" s="160"/>
      <c r="N1322" s="160"/>
      <c r="O1322" s="160"/>
      <c r="P1322" s="160"/>
      <c r="Q1322" s="160"/>
      <c r="R1322" s="160"/>
      <c r="S1322" s="160"/>
      <c r="T1322" s="160"/>
      <c r="U1322" s="160"/>
      <c r="V1322" s="160"/>
      <c r="W1322" s="160"/>
      <c r="X1322" s="160"/>
      <c r="Y1322" s="151"/>
      <c r="Z1322" s="151"/>
      <c r="AA1322" s="151"/>
      <c r="AB1322" s="151"/>
      <c r="AC1322" s="151"/>
      <c r="AD1322" s="151"/>
      <c r="AE1322" s="151"/>
      <c r="AF1322" s="151"/>
      <c r="AG1322" s="151" t="s">
        <v>192</v>
      </c>
      <c r="AH1322" s="151">
        <v>0</v>
      </c>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row>
    <row r="1323" spans="1:60" ht="30.6" outlineLevel="1" x14ac:dyDescent="0.25">
      <c r="A1323" s="177">
        <v>115</v>
      </c>
      <c r="B1323" s="178" t="s">
        <v>1918</v>
      </c>
      <c r="C1323" s="187" t="s">
        <v>1919</v>
      </c>
      <c r="D1323" s="179" t="s">
        <v>299</v>
      </c>
      <c r="E1323" s="180">
        <v>0.72923000000000004</v>
      </c>
      <c r="F1323" s="181">
        <v>437</v>
      </c>
      <c r="G1323" s="182">
        <f>ROUND(E1323*F1323,2)</f>
        <v>318.67</v>
      </c>
      <c r="H1323" s="181"/>
      <c r="I1323" s="182">
        <f>ROUND(E1323*H1323,2)</f>
        <v>0</v>
      </c>
      <c r="J1323" s="181"/>
      <c r="K1323" s="182">
        <f>ROUND(E1323*J1323,2)</f>
        <v>0</v>
      </c>
      <c r="L1323" s="182">
        <v>21</v>
      </c>
      <c r="M1323" s="182">
        <f>G1323*(1+L1323/100)</f>
        <v>385.59070000000003</v>
      </c>
      <c r="N1323" s="182">
        <v>0</v>
      </c>
      <c r="O1323" s="182">
        <f>ROUND(E1323*N1323,2)</f>
        <v>0</v>
      </c>
      <c r="P1323" s="182">
        <v>0</v>
      </c>
      <c r="Q1323" s="182">
        <f>ROUND(E1323*P1323,2)</f>
        <v>0</v>
      </c>
      <c r="R1323" s="182" t="s">
        <v>1910</v>
      </c>
      <c r="S1323" s="182" t="s">
        <v>185</v>
      </c>
      <c r="T1323" s="183" t="s">
        <v>185</v>
      </c>
      <c r="U1323" s="160">
        <v>0.245</v>
      </c>
      <c r="V1323" s="160">
        <f>ROUND(E1323*U1323,2)</f>
        <v>0.18</v>
      </c>
      <c r="W1323" s="160"/>
      <c r="X1323" s="160" t="s">
        <v>300</v>
      </c>
      <c r="Y1323" s="151"/>
      <c r="Z1323" s="151"/>
      <c r="AA1323" s="151"/>
      <c r="AB1323" s="151"/>
      <c r="AC1323" s="151"/>
      <c r="AD1323" s="151"/>
      <c r="AE1323" s="151"/>
      <c r="AF1323" s="151"/>
      <c r="AG1323" s="151" t="s">
        <v>301</v>
      </c>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row>
    <row r="1324" spans="1:60" outlineLevel="1" x14ac:dyDescent="0.25">
      <c r="A1324" s="158"/>
      <c r="B1324" s="159"/>
      <c r="C1324" s="269" t="s">
        <v>323</v>
      </c>
      <c r="D1324" s="270"/>
      <c r="E1324" s="270"/>
      <c r="F1324" s="270"/>
      <c r="G1324" s="270"/>
      <c r="H1324" s="160"/>
      <c r="I1324" s="160"/>
      <c r="J1324" s="160"/>
      <c r="K1324" s="160"/>
      <c r="L1324" s="160"/>
      <c r="M1324" s="160"/>
      <c r="N1324" s="160"/>
      <c r="O1324" s="160"/>
      <c r="P1324" s="160"/>
      <c r="Q1324" s="160"/>
      <c r="R1324" s="160"/>
      <c r="S1324" s="160"/>
      <c r="T1324" s="160"/>
      <c r="U1324" s="160"/>
      <c r="V1324" s="160"/>
      <c r="W1324" s="160"/>
      <c r="X1324" s="160"/>
      <c r="Y1324" s="151"/>
      <c r="Z1324" s="151"/>
      <c r="AA1324" s="151"/>
      <c r="AB1324" s="151"/>
      <c r="AC1324" s="151"/>
      <c r="AD1324" s="151"/>
      <c r="AE1324" s="151"/>
      <c r="AF1324" s="151"/>
      <c r="AG1324" s="151" t="s">
        <v>251</v>
      </c>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row>
    <row r="1325" spans="1:60" outlineLevel="1" x14ac:dyDescent="0.25">
      <c r="A1325" s="158"/>
      <c r="B1325" s="159"/>
      <c r="C1325" s="188" t="s">
        <v>303</v>
      </c>
      <c r="D1325" s="164"/>
      <c r="E1325" s="165"/>
      <c r="F1325" s="160"/>
      <c r="G1325" s="160"/>
      <c r="H1325" s="160"/>
      <c r="I1325" s="160"/>
      <c r="J1325" s="160"/>
      <c r="K1325" s="160"/>
      <c r="L1325" s="160"/>
      <c r="M1325" s="160"/>
      <c r="N1325" s="160"/>
      <c r="O1325" s="160"/>
      <c r="P1325" s="160"/>
      <c r="Q1325" s="160"/>
      <c r="R1325" s="160"/>
      <c r="S1325" s="160"/>
      <c r="T1325" s="160"/>
      <c r="U1325" s="160"/>
      <c r="V1325" s="160"/>
      <c r="W1325" s="160"/>
      <c r="X1325" s="160"/>
      <c r="Y1325" s="151"/>
      <c r="Z1325" s="151"/>
      <c r="AA1325" s="151"/>
      <c r="AB1325" s="151"/>
      <c r="AC1325" s="151"/>
      <c r="AD1325" s="151"/>
      <c r="AE1325" s="151"/>
      <c r="AF1325" s="151"/>
      <c r="AG1325" s="151" t="s">
        <v>192</v>
      </c>
      <c r="AH1325" s="151">
        <v>0</v>
      </c>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row>
    <row r="1326" spans="1:60" outlineLevel="1" x14ac:dyDescent="0.25">
      <c r="A1326" s="158"/>
      <c r="B1326" s="159"/>
      <c r="C1326" s="188" t="s">
        <v>1916</v>
      </c>
      <c r="D1326" s="164"/>
      <c r="E1326" s="165"/>
      <c r="F1326" s="160"/>
      <c r="G1326" s="160"/>
      <c r="H1326" s="160"/>
      <c r="I1326" s="160"/>
      <c r="J1326" s="160"/>
      <c r="K1326" s="160"/>
      <c r="L1326" s="160"/>
      <c r="M1326" s="160"/>
      <c r="N1326" s="160"/>
      <c r="O1326" s="160"/>
      <c r="P1326" s="160"/>
      <c r="Q1326" s="160"/>
      <c r="R1326" s="160"/>
      <c r="S1326" s="160"/>
      <c r="T1326" s="160"/>
      <c r="U1326" s="160"/>
      <c r="V1326" s="160"/>
      <c r="W1326" s="160"/>
      <c r="X1326" s="160"/>
      <c r="Y1326" s="151"/>
      <c r="Z1326" s="151"/>
      <c r="AA1326" s="151"/>
      <c r="AB1326" s="151"/>
      <c r="AC1326" s="151"/>
      <c r="AD1326" s="151"/>
      <c r="AE1326" s="151"/>
      <c r="AF1326" s="151"/>
      <c r="AG1326" s="151" t="s">
        <v>192</v>
      </c>
      <c r="AH1326" s="151">
        <v>0</v>
      </c>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row>
    <row r="1327" spans="1:60" outlineLevel="1" x14ac:dyDescent="0.25">
      <c r="A1327" s="158"/>
      <c r="B1327" s="159"/>
      <c r="C1327" s="188" t="s">
        <v>1917</v>
      </c>
      <c r="D1327" s="164"/>
      <c r="E1327" s="165">
        <v>0.72923000000000004</v>
      </c>
      <c r="F1327" s="160"/>
      <c r="G1327" s="160"/>
      <c r="H1327" s="160"/>
      <c r="I1327" s="160"/>
      <c r="J1327" s="160"/>
      <c r="K1327" s="160"/>
      <c r="L1327" s="160"/>
      <c r="M1327" s="160"/>
      <c r="N1327" s="160"/>
      <c r="O1327" s="160"/>
      <c r="P1327" s="160"/>
      <c r="Q1327" s="160"/>
      <c r="R1327" s="160"/>
      <c r="S1327" s="160"/>
      <c r="T1327" s="160"/>
      <c r="U1327" s="160"/>
      <c r="V1327" s="160"/>
      <c r="W1327" s="160"/>
      <c r="X1327" s="160"/>
      <c r="Y1327" s="151"/>
      <c r="Z1327" s="151"/>
      <c r="AA1327" s="151"/>
      <c r="AB1327" s="151"/>
      <c r="AC1327" s="151"/>
      <c r="AD1327" s="151"/>
      <c r="AE1327" s="151"/>
      <c r="AF1327" s="151"/>
      <c r="AG1327" s="151" t="s">
        <v>192</v>
      </c>
      <c r="AH1327" s="151">
        <v>0</v>
      </c>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row>
    <row r="1328" spans="1:60" x14ac:dyDescent="0.25">
      <c r="A1328" s="154" t="s">
        <v>181</v>
      </c>
      <c r="B1328" s="155" t="s">
        <v>138</v>
      </c>
      <c r="C1328" s="190" t="s">
        <v>139</v>
      </c>
      <c r="D1328" s="173"/>
      <c r="E1328" s="174"/>
      <c r="F1328" s="175"/>
      <c r="G1328" s="175">
        <f>SUMIF(AG1329:AG1433,"&lt;&gt;NOR",G1329:G1433)</f>
        <v>62407.4</v>
      </c>
      <c r="H1328" s="175"/>
      <c r="I1328" s="175">
        <f>SUM(I1329:I1433)</f>
        <v>0</v>
      </c>
      <c r="J1328" s="175"/>
      <c r="K1328" s="175">
        <f>SUM(K1329:K1433)</f>
        <v>0</v>
      </c>
      <c r="L1328" s="175"/>
      <c r="M1328" s="175">
        <f>SUM(M1329:M1433)</f>
        <v>75512.953999999998</v>
      </c>
      <c r="N1328" s="175"/>
      <c r="O1328" s="175">
        <f>SUM(O1329:O1433)</f>
        <v>0</v>
      </c>
      <c r="P1328" s="175"/>
      <c r="Q1328" s="175">
        <f>SUM(Q1329:Q1433)</f>
        <v>0</v>
      </c>
      <c r="R1328" s="175"/>
      <c r="S1328" s="175"/>
      <c r="T1328" s="176"/>
      <c r="U1328" s="166"/>
      <c r="V1328" s="166">
        <f>SUM(V1329:V1433)</f>
        <v>0.01</v>
      </c>
      <c r="W1328" s="166"/>
      <c r="X1328" s="166"/>
      <c r="AG1328" t="s">
        <v>182</v>
      </c>
    </row>
    <row r="1329" spans="1:60" outlineLevel="1" x14ac:dyDescent="0.25">
      <c r="A1329" s="158"/>
      <c r="B1329" s="159"/>
      <c r="C1329" s="260" t="s">
        <v>711</v>
      </c>
      <c r="D1329" s="261"/>
      <c r="E1329" s="261"/>
      <c r="F1329" s="261"/>
      <c r="G1329" s="261"/>
      <c r="H1329" s="160"/>
      <c r="I1329" s="160"/>
      <c r="J1329" s="160"/>
      <c r="K1329" s="160"/>
      <c r="L1329" s="160"/>
      <c r="M1329" s="160"/>
      <c r="N1329" s="160"/>
      <c r="O1329" s="160"/>
      <c r="P1329" s="160"/>
      <c r="Q1329" s="160"/>
      <c r="R1329" s="160"/>
      <c r="S1329" s="160"/>
      <c r="T1329" s="160"/>
      <c r="U1329" s="160"/>
      <c r="V1329" s="160"/>
      <c r="W1329" s="160"/>
      <c r="X1329" s="160"/>
      <c r="Y1329" s="151"/>
      <c r="Z1329" s="151"/>
      <c r="AA1329" s="151"/>
      <c r="AB1329" s="151"/>
      <c r="AC1329" s="151"/>
      <c r="AD1329" s="151"/>
      <c r="AE1329" s="151"/>
      <c r="AF1329" s="151"/>
      <c r="AG1329" s="151" t="s">
        <v>190</v>
      </c>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row>
    <row r="1330" spans="1:60" ht="21" outlineLevel="1" x14ac:dyDescent="0.25">
      <c r="A1330" s="158"/>
      <c r="B1330" s="159"/>
      <c r="C1330" s="271" t="s">
        <v>843</v>
      </c>
      <c r="D1330" s="272"/>
      <c r="E1330" s="272"/>
      <c r="F1330" s="272"/>
      <c r="G1330" s="272"/>
      <c r="H1330" s="160"/>
      <c r="I1330" s="160"/>
      <c r="J1330" s="160"/>
      <c r="K1330" s="160"/>
      <c r="L1330" s="160"/>
      <c r="M1330" s="160"/>
      <c r="N1330" s="160"/>
      <c r="O1330" s="160"/>
      <c r="P1330" s="160"/>
      <c r="Q1330" s="160"/>
      <c r="R1330" s="160"/>
      <c r="S1330" s="160"/>
      <c r="T1330" s="160"/>
      <c r="U1330" s="160"/>
      <c r="V1330" s="160"/>
      <c r="W1330" s="160"/>
      <c r="X1330" s="160"/>
      <c r="Y1330" s="151"/>
      <c r="Z1330" s="151"/>
      <c r="AA1330" s="151"/>
      <c r="AB1330" s="151"/>
      <c r="AC1330" s="151"/>
      <c r="AD1330" s="151"/>
      <c r="AE1330" s="151"/>
      <c r="AF1330" s="151"/>
      <c r="AG1330" s="151" t="s">
        <v>190</v>
      </c>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84" t="str">
        <f>C1330</f>
        <v>- před zahájením restaurátorské opravy budou projektantem, investorem a odpovědnými zástupci (pracovníky) Národního památkového ústavu a Krajského úřadu Karlovarského kraje odsouhlaseny vzorky zpracování a povrchové úpravy.</v>
      </c>
      <c r="BB1330" s="151"/>
      <c r="BC1330" s="151"/>
      <c r="BD1330" s="151"/>
      <c r="BE1330" s="151"/>
      <c r="BF1330" s="151"/>
      <c r="BG1330" s="151"/>
      <c r="BH1330" s="151"/>
    </row>
    <row r="1331" spans="1:60" ht="31.2" outlineLevel="1" x14ac:dyDescent="0.25">
      <c r="A1331" s="158"/>
      <c r="B1331" s="159"/>
      <c r="C1331" s="271" t="s">
        <v>1420</v>
      </c>
      <c r="D1331" s="272"/>
      <c r="E1331" s="272"/>
      <c r="F1331" s="272"/>
      <c r="G1331" s="272"/>
      <c r="H1331" s="160"/>
      <c r="I1331" s="160"/>
      <c r="J1331" s="160"/>
      <c r="K1331" s="160"/>
      <c r="L1331" s="160"/>
      <c r="M1331" s="160"/>
      <c r="N1331" s="160"/>
      <c r="O1331" s="160"/>
      <c r="P1331" s="160"/>
      <c r="Q1331" s="160"/>
      <c r="R1331" s="160"/>
      <c r="S1331" s="160"/>
      <c r="T1331" s="160"/>
      <c r="U1331" s="160"/>
      <c r="V1331" s="160"/>
      <c r="W1331" s="160"/>
      <c r="X1331" s="160"/>
      <c r="Y1331" s="151"/>
      <c r="Z1331" s="151"/>
      <c r="AA1331" s="151"/>
      <c r="AB1331" s="151"/>
      <c r="AC1331" s="151"/>
      <c r="AD1331" s="151"/>
      <c r="AE1331" s="151"/>
      <c r="AF1331" s="151"/>
      <c r="AG1331" s="151" t="s">
        <v>190</v>
      </c>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84" t="str">
        <f>C1331</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1331" s="151"/>
      <c r="BC1331" s="151"/>
      <c r="BD1331" s="151"/>
      <c r="BE1331" s="151"/>
      <c r="BF1331" s="151"/>
      <c r="BG1331" s="151"/>
      <c r="BH1331" s="151"/>
    </row>
    <row r="1332" spans="1:60" outlineLevel="1" x14ac:dyDescent="0.25">
      <c r="A1332" s="177">
        <v>116</v>
      </c>
      <c r="B1332" s="178" t="s">
        <v>1920</v>
      </c>
      <c r="C1332" s="187" t="s">
        <v>1921</v>
      </c>
      <c r="D1332" s="179" t="s">
        <v>255</v>
      </c>
      <c r="E1332" s="180">
        <v>1</v>
      </c>
      <c r="F1332" s="181">
        <v>16800</v>
      </c>
      <c r="G1332" s="182">
        <f>ROUND(E1332*F1332,2)</f>
        <v>16800</v>
      </c>
      <c r="H1332" s="181"/>
      <c r="I1332" s="182">
        <f>ROUND(E1332*H1332,2)</f>
        <v>0</v>
      </c>
      <c r="J1332" s="181"/>
      <c r="K1332" s="182">
        <f>ROUND(E1332*J1332,2)</f>
        <v>0</v>
      </c>
      <c r="L1332" s="182">
        <v>21</v>
      </c>
      <c r="M1332" s="182">
        <f>G1332*(1+L1332/100)</f>
        <v>20328</v>
      </c>
      <c r="N1332" s="182">
        <v>1E-3</v>
      </c>
      <c r="O1332" s="182">
        <f>ROUND(E1332*N1332,2)</f>
        <v>0</v>
      </c>
      <c r="P1332" s="182">
        <v>0</v>
      </c>
      <c r="Q1332" s="182">
        <f>ROUND(E1332*P1332,2)</f>
        <v>0</v>
      </c>
      <c r="R1332" s="182"/>
      <c r="S1332" s="182" t="s">
        <v>277</v>
      </c>
      <c r="T1332" s="183" t="s">
        <v>186</v>
      </c>
      <c r="U1332" s="160">
        <v>0</v>
      </c>
      <c r="V1332" s="160">
        <f>ROUND(E1332*U1332,2)</f>
        <v>0</v>
      </c>
      <c r="W1332" s="160"/>
      <c r="X1332" s="160" t="s">
        <v>310</v>
      </c>
      <c r="Y1332" s="151"/>
      <c r="Z1332" s="151"/>
      <c r="AA1332" s="151"/>
      <c r="AB1332" s="151"/>
      <c r="AC1332" s="151"/>
      <c r="AD1332" s="151"/>
      <c r="AE1332" s="151"/>
      <c r="AF1332" s="151"/>
      <c r="AG1332" s="151" t="s">
        <v>311</v>
      </c>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row>
    <row r="1333" spans="1:60" outlineLevel="1" x14ac:dyDescent="0.25">
      <c r="A1333" s="158"/>
      <c r="B1333" s="159"/>
      <c r="C1333" s="260" t="s">
        <v>1922</v>
      </c>
      <c r="D1333" s="261"/>
      <c r="E1333" s="261"/>
      <c r="F1333" s="261"/>
      <c r="G1333" s="261"/>
      <c r="H1333" s="160"/>
      <c r="I1333" s="160"/>
      <c r="J1333" s="160"/>
      <c r="K1333" s="160"/>
      <c r="L1333" s="160"/>
      <c r="M1333" s="160"/>
      <c r="N1333" s="160"/>
      <c r="O1333" s="160"/>
      <c r="P1333" s="160"/>
      <c r="Q1333" s="160"/>
      <c r="R1333" s="160"/>
      <c r="S1333" s="160"/>
      <c r="T1333" s="160"/>
      <c r="U1333" s="160"/>
      <c r="V1333" s="160"/>
      <c r="W1333" s="160"/>
      <c r="X1333" s="160"/>
      <c r="Y1333" s="151"/>
      <c r="Z1333" s="151"/>
      <c r="AA1333" s="151"/>
      <c r="AB1333" s="151"/>
      <c r="AC1333" s="151"/>
      <c r="AD1333" s="151"/>
      <c r="AE1333" s="151"/>
      <c r="AF1333" s="151"/>
      <c r="AG1333" s="151" t="s">
        <v>190</v>
      </c>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84" t="str">
        <f>C1333</f>
        <v>4.NP - 3. patro, popis prvku a návrh na jeho opravu nebo restaurování viz D1.1.9 Tabulky kamenických prvků</v>
      </c>
      <c r="BB1333" s="151"/>
      <c r="BC1333" s="151"/>
      <c r="BD1333" s="151"/>
      <c r="BE1333" s="151"/>
      <c r="BF1333" s="151"/>
      <c r="BG1333" s="151"/>
      <c r="BH1333" s="151"/>
    </row>
    <row r="1334" spans="1:60" outlineLevel="1" x14ac:dyDescent="0.25">
      <c r="A1334" s="158"/>
      <c r="B1334" s="159"/>
      <c r="C1334" s="192" t="s">
        <v>204</v>
      </c>
      <c r="D1334" s="161"/>
      <c r="E1334" s="162"/>
      <c r="F1334" s="163"/>
      <c r="G1334" s="163"/>
      <c r="H1334" s="160"/>
      <c r="I1334" s="160"/>
      <c r="J1334" s="160"/>
      <c r="K1334" s="160"/>
      <c r="L1334" s="160"/>
      <c r="M1334" s="160"/>
      <c r="N1334" s="160"/>
      <c r="O1334" s="160"/>
      <c r="P1334" s="160"/>
      <c r="Q1334" s="160"/>
      <c r="R1334" s="160"/>
      <c r="S1334" s="160"/>
      <c r="T1334" s="160"/>
      <c r="U1334" s="160"/>
      <c r="V1334" s="160"/>
      <c r="W1334" s="160"/>
      <c r="X1334" s="160"/>
      <c r="Y1334" s="151"/>
      <c r="Z1334" s="151"/>
      <c r="AA1334" s="151"/>
      <c r="AB1334" s="151"/>
      <c r="AC1334" s="151"/>
      <c r="AD1334" s="151"/>
      <c r="AE1334" s="151"/>
      <c r="AF1334" s="151"/>
      <c r="AG1334" s="151" t="s">
        <v>190</v>
      </c>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row>
    <row r="1335" spans="1:60" outlineLevel="1" x14ac:dyDescent="0.25">
      <c r="A1335" s="158"/>
      <c r="B1335" s="159"/>
      <c r="C1335" s="271" t="s">
        <v>1923</v>
      </c>
      <c r="D1335" s="272"/>
      <c r="E1335" s="272"/>
      <c r="F1335" s="272"/>
      <c r="G1335" s="272"/>
      <c r="H1335" s="160"/>
      <c r="I1335" s="160"/>
      <c r="J1335" s="160"/>
      <c r="K1335" s="160"/>
      <c r="L1335" s="160"/>
      <c r="M1335" s="160"/>
      <c r="N1335" s="160"/>
      <c r="O1335" s="160"/>
      <c r="P1335" s="160"/>
      <c r="Q1335" s="160"/>
      <c r="R1335" s="160"/>
      <c r="S1335" s="160"/>
      <c r="T1335" s="160"/>
      <c r="U1335" s="160"/>
      <c r="V1335" s="160"/>
      <c r="W1335" s="160"/>
      <c r="X1335" s="160"/>
      <c r="Y1335" s="151"/>
      <c r="Z1335" s="151"/>
      <c r="AA1335" s="151"/>
      <c r="AB1335" s="151"/>
      <c r="AC1335" s="151"/>
      <c r="AD1335" s="151"/>
      <c r="AE1335" s="151"/>
      <c r="AF1335" s="151"/>
      <c r="AG1335" s="151" t="s">
        <v>190</v>
      </c>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row>
    <row r="1336" spans="1:60" outlineLevel="1" x14ac:dyDescent="0.25">
      <c r="A1336" s="158"/>
      <c r="B1336" s="159"/>
      <c r="C1336" s="271" t="s">
        <v>1924</v>
      </c>
      <c r="D1336" s="272"/>
      <c r="E1336" s="272"/>
      <c r="F1336" s="272"/>
      <c r="G1336" s="272"/>
      <c r="H1336" s="160"/>
      <c r="I1336" s="160"/>
      <c r="J1336" s="160"/>
      <c r="K1336" s="160"/>
      <c r="L1336" s="160"/>
      <c r="M1336" s="160"/>
      <c r="N1336" s="160"/>
      <c r="O1336" s="160"/>
      <c r="P1336" s="160"/>
      <c r="Q1336" s="160"/>
      <c r="R1336" s="160"/>
      <c r="S1336" s="160"/>
      <c r="T1336" s="160"/>
      <c r="U1336" s="160"/>
      <c r="V1336" s="160"/>
      <c r="W1336" s="160"/>
      <c r="X1336" s="160"/>
      <c r="Y1336" s="151"/>
      <c r="Z1336" s="151"/>
      <c r="AA1336" s="151"/>
      <c r="AB1336" s="151"/>
      <c r="AC1336" s="151"/>
      <c r="AD1336" s="151"/>
      <c r="AE1336" s="151"/>
      <c r="AF1336" s="151"/>
      <c r="AG1336" s="151" t="s">
        <v>190</v>
      </c>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row>
    <row r="1337" spans="1:60" outlineLevel="1" x14ac:dyDescent="0.25">
      <c r="A1337" s="158"/>
      <c r="B1337" s="159"/>
      <c r="C1337" s="192" t="s">
        <v>204</v>
      </c>
      <c r="D1337" s="161"/>
      <c r="E1337" s="162"/>
      <c r="F1337" s="163"/>
      <c r="G1337" s="163"/>
      <c r="H1337" s="160"/>
      <c r="I1337" s="160"/>
      <c r="J1337" s="160"/>
      <c r="K1337" s="160"/>
      <c r="L1337" s="160"/>
      <c r="M1337" s="160"/>
      <c r="N1337" s="160"/>
      <c r="O1337" s="160"/>
      <c r="P1337" s="160"/>
      <c r="Q1337" s="160"/>
      <c r="R1337" s="160"/>
      <c r="S1337" s="160"/>
      <c r="T1337" s="160"/>
      <c r="U1337" s="160"/>
      <c r="V1337" s="160"/>
      <c r="W1337" s="160"/>
      <c r="X1337" s="160"/>
      <c r="Y1337" s="151"/>
      <c r="Z1337" s="151"/>
      <c r="AA1337" s="151"/>
      <c r="AB1337" s="151"/>
      <c r="AC1337" s="151"/>
      <c r="AD1337" s="151"/>
      <c r="AE1337" s="151"/>
      <c r="AF1337" s="151"/>
      <c r="AG1337" s="151" t="s">
        <v>190</v>
      </c>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row>
    <row r="1338" spans="1:60" outlineLevel="1" x14ac:dyDescent="0.25">
      <c r="A1338" s="158"/>
      <c r="B1338" s="159"/>
      <c r="C1338" s="271" t="s">
        <v>313</v>
      </c>
      <c r="D1338" s="272"/>
      <c r="E1338" s="272"/>
      <c r="F1338" s="272"/>
      <c r="G1338" s="272"/>
      <c r="H1338" s="160"/>
      <c r="I1338" s="160"/>
      <c r="J1338" s="160"/>
      <c r="K1338" s="160"/>
      <c r="L1338" s="160"/>
      <c r="M1338" s="160"/>
      <c r="N1338" s="160"/>
      <c r="O1338" s="160"/>
      <c r="P1338" s="160"/>
      <c r="Q1338" s="160"/>
      <c r="R1338" s="160"/>
      <c r="S1338" s="160"/>
      <c r="T1338" s="160"/>
      <c r="U1338" s="160"/>
      <c r="V1338" s="160"/>
      <c r="W1338" s="160"/>
      <c r="X1338" s="160"/>
      <c r="Y1338" s="151"/>
      <c r="Z1338" s="151"/>
      <c r="AA1338" s="151"/>
      <c r="AB1338" s="151"/>
      <c r="AC1338" s="151"/>
      <c r="AD1338" s="151"/>
      <c r="AE1338" s="151"/>
      <c r="AF1338" s="151"/>
      <c r="AG1338" s="151" t="s">
        <v>190</v>
      </c>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row>
    <row r="1339" spans="1:60" ht="41.4" outlineLevel="1" x14ac:dyDescent="0.25">
      <c r="A1339" s="158"/>
      <c r="B1339" s="159"/>
      <c r="C1339" s="271" t="s">
        <v>1925</v>
      </c>
      <c r="D1339" s="272"/>
      <c r="E1339" s="272"/>
      <c r="F1339" s="272"/>
      <c r="G1339" s="272"/>
      <c r="H1339" s="160"/>
      <c r="I1339" s="160"/>
      <c r="J1339" s="160"/>
      <c r="K1339" s="160"/>
      <c r="L1339" s="160"/>
      <c r="M1339" s="160"/>
      <c r="N1339" s="160"/>
      <c r="O1339" s="160"/>
      <c r="P1339" s="160"/>
      <c r="Q1339" s="160"/>
      <c r="R1339" s="160"/>
      <c r="S1339" s="160"/>
      <c r="T1339" s="160"/>
      <c r="U1339" s="160"/>
      <c r="V1339" s="160"/>
      <c r="W1339" s="160"/>
      <c r="X1339" s="160"/>
      <c r="Y1339" s="151"/>
      <c r="Z1339" s="151"/>
      <c r="AA1339" s="151"/>
      <c r="AB1339" s="151"/>
      <c r="AC1339" s="151"/>
      <c r="AD1339" s="151"/>
      <c r="AE1339" s="151"/>
      <c r="AF1339" s="151"/>
      <c r="AG1339" s="151" t="s">
        <v>190</v>
      </c>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84" t="str">
        <f>C1339</f>
        <v>Jedná se o kamenné ostění jednoduchého obdélného okna tvořeného dvěma stojkami, parapetem a přímým překladem. Parapet se skládá ze dvou částí, levá stojka ze tří. Zejména na překladu a stojkách je povrch kamene překryt vrstvičkami omítek a nátěrů přecházejících na kamenný prvek z okolní špalety okenního výklenku. Spárování mezi díly okna bylo doplněno nedávno, je soudržné a bez poruch. Jediné poškození prvku představují prachové depozity na jeho povrchu. Na pravé stojce kamenická značka.</v>
      </c>
      <c r="BB1339" s="151"/>
      <c r="BC1339" s="151"/>
      <c r="BD1339" s="151"/>
      <c r="BE1339" s="151"/>
      <c r="BF1339" s="151"/>
      <c r="BG1339" s="151"/>
      <c r="BH1339" s="151"/>
    </row>
    <row r="1340" spans="1:60" outlineLevel="1" x14ac:dyDescent="0.25">
      <c r="A1340" s="158"/>
      <c r="B1340" s="159"/>
      <c r="C1340" s="192" t="s">
        <v>204</v>
      </c>
      <c r="D1340" s="161"/>
      <c r="E1340" s="162"/>
      <c r="F1340" s="163"/>
      <c r="G1340" s="163"/>
      <c r="H1340" s="160"/>
      <c r="I1340" s="160"/>
      <c r="J1340" s="160"/>
      <c r="K1340" s="160"/>
      <c r="L1340" s="160"/>
      <c r="M1340" s="160"/>
      <c r="N1340" s="160"/>
      <c r="O1340" s="160"/>
      <c r="P1340" s="160"/>
      <c r="Q1340" s="160"/>
      <c r="R1340" s="160"/>
      <c r="S1340" s="160"/>
      <c r="T1340" s="160"/>
      <c r="U1340" s="160"/>
      <c r="V1340" s="160"/>
      <c r="W1340" s="160"/>
      <c r="X1340" s="160"/>
      <c r="Y1340" s="151"/>
      <c r="Z1340" s="151"/>
      <c r="AA1340" s="151"/>
      <c r="AB1340" s="151"/>
      <c r="AC1340" s="151"/>
      <c r="AD1340" s="151"/>
      <c r="AE1340" s="151"/>
      <c r="AF1340" s="151"/>
      <c r="AG1340" s="151" t="s">
        <v>190</v>
      </c>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c r="BG1340" s="151"/>
      <c r="BH1340" s="151"/>
    </row>
    <row r="1341" spans="1:60" outlineLevel="1" x14ac:dyDescent="0.25">
      <c r="A1341" s="158"/>
      <c r="B1341" s="159"/>
      <c r="C1341" s="271" t="s">
        <v>1428</v>
      </c>
      <c r="D1341" s="272"/>
      <c r="E1341" s="272"/>
      <c r="F1341" s="272"/>
      <c r="G1341" s="272"/>
      <c r="H1341" s="160"/>
      <c r="I1341" s="160"/>
      <c r="J1341" s="160"/>
      <c r="K1341" s="160"/>
      <c r="L1341" s="160"/>
      <c r="M1341" s="160"/>
      <c r="N1341" s="160"/>
      <c r="O1341" s="160"/>
      <c r="P1341" s="160"/>
      <c r="Q1341" s="160"/>
      <c r="R1341" s="160"/>
      <c r="S1341" s="160"/>
      <c r="T1341" s="160"/>
      <c r="U1341" s="160"/>
      <c r="V1341" s="160"/>
      <c r="W1341" s="160"/>
      <c r="X1341" s="160"/>
      <c r="Y1341" s="151"/>
      <c r="Z1341" s="151"/>
      <c r="AA1341" s="151"/>
      <c r="AB1341" s="151"/>
      <c r="AC1341" s="151"/>
      <c r="AD1341" s="151"/>
      <c r="AE1341" s="151"/>
      <c r="AF1341" s="151"/>
      <c r="AG1341" s="151" t="s">
        <v>190</v>
      </c>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c r="BG1341" s="151"/>
      <c r="BH1341" s="151"/>
    </row>
    <row r="1342" spans="1:60" outlineLevel="1" x14ac:dyDescent="0.25">
      <c r="A1342" s="158"/>
      <c r="B1342" s="159"/>
      <c r="C1342" s="271" t="s">
        <v>1429</v>
      </c>
      <c r="D1342" s="272"/>
      <c r="E1342" s="272"/>
      <c r="F1342" s="272"/>
      <c r="G1342" s="272"/>
      <c r="H1342" s="160"/>
      <c r="I1342" s="160"/>
      <c r="J1342" s="160"/>
      <c r="K1342" s="160"/>
      <c r="L1342" s="160"/>
      <c r="M1342" s="160"/>
      <c r="N1342" s="160"/>
      <c r="O1342" s="160"/>
      <c r="P1342" s="160"/>
      <c r="Q1342" s="160"/>
      <c r="R1342" s="160"/>
      <c r="S1342" s="160"/>
      <c r="T1342" s="160"/>
      <c r="U1342" s="160"/>
      <c r="V1342" s="160"/>
      <c r="W1342" s="160"/>
      <c r="X1342" s="160"/>
      <c r="Y1342" s="151"/>
      <c r="Z1342" s="151"/>
      <c r="AA1342" s="151"/>
      <c r="AB1342" s="151"/>
      <c r="AC1342" s="151"/>
      <c r="AD1342" s="151"/>
      <c r="AE1342" s="151"/>
      <c r="AF1342" s="151"/>
      <c r="AG1342" s="151" t="s">
        <v>190</v>
      </c>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c r="BG1342" s="151"/>
      <c r="BH1342" s="151"/>
    </row>
    <row r="1343" spans="1:60" outlineLevel="1" x14ac:dyDescent="0.25">
      <c r="A1343" s="158"/>
      <c r="B1343" s="159"/>
      <c r="C1343" s="192" t="s">
        <v>204</v>
      </c>
      <c r="D1343" s="161"/>
      <c r="E1343" s="162"/>
      <c r="F1343" s="163"/>
      <c r="G1343" s="163"/>
      <c r="H1343" s="160"/>
      <c r="I1343" s="160"/>
      <c r="J1343" s="160"/>
      <c r="K1343" s="160"/>
      <c r="L1343" s="160"/>
      <c r="M1343" s="160"/>
      <c r="N1343" s="160"/>
      <c r="O1343" s="160"/>
      <c r="P1343" s="160"/>
      <c r="Q1343" s="160"/>
      <c r="R1343" s="160"/>
      <c r="S1343" s="160"/>
      <c r="T1343" s="160"/>
      <c r="U1343" s="160"/>
      <c r="V1343" s="160"/>
      <c r="W1343" s="160"/>
      <c r="X1343" s="160"/>
      <c r="Y1343" s="151"/>
      <c r="Z1343" s="151"/>
      <c r="AA1343" s="151"/>
      <c r="AB1343" s="151"/>
      <c r="AC1343" s="151"/>
      <c r="AD1343" s="151"/>
      <c r="AE1343" s="151"/>
      <c r="AF1343" s="151"/>
      <c r="AG1343" s="151" t="s">
        <v>190</v>
      </c>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c r="BG1343" s="151"/>
      <c r="BH1343" s="151"/>
    </row>
    <row r="1344" spans="1:60" outlineLevel="1" x14ac:dyDescent="0.25">
      <c r="A1344" s="158"/>
      <c r="B1344" s="159"/>
      <c r="C1344" s="271" t="s">
        <v>317</v>
      </c>
      <c r="D1344" s="272"/>
      <c r="E1344" s="272"/>
      <c r="F1344" s="272"/>
      <c r="G1344" s="272"/>
      <c r="H1344" s="160"/>
      <c r="I1344" s="160"/>
      <c r="J1344" s="160"/>
      <c r="K1344" s="160"/>
      <c r="L1344" s="160"/>
      <c r="M1344" s="160"/>
      <c r="N1344" s="160"/>
      <c r="O1344" s="160"/>
      <c r="P1344" s="160"/>
      <c r="Q1344" s="160"/>
      <c r="R1344" s="160"/>
      <c r="S1344" s="160"/>
      <c r="T1344" s="160"/>
      <c r="U1344" s="160"/>
      <c r="V1344" s="160"/>
      <c r="W1344" s="160"/>
      <c r="X1344" s="160"/>
      <c r="Y1344" s="151"/>
      <c r="Z1344" s="151"/>
      <c r="AA1344" s="151"/>
      <c r="AB1344" s="151"/>
      <c r="AC1344" s="151"/>
      <c r="AD1344" s="151"/>
      <c r="AE1344" s="151"/>
      <c r="AF1344" s="151"/>
      <c r="AG1344" s="151" t="s">
        <v>190</v>
      </c>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c r="BG1344" s="151"/>
      <c r="BH1344" s="151"/>
    </row>
    <row r="1345" spans="1:60" outlineLevel="1" x14ac:dyDescent="0.25">
      <c r="A1345" s="158"/>
      <c r="B1345" s="159"/>
      <c r="C1345" s="271" t="s">
        <v>864</v>
      </c>
      <c r="D1345" s="272"/>
      <c r="E1345" s="272"/>
      <c r="F1345" s="272"/>
      <c r="G1345" s="272"/>
      <c r="H1345" s="160"/>
      <c r="I1345" s="160"/>
      <c r="J1345" s="160"/>
      <c r="K1345" s="160"/>
      <c r="L1345" s="160"/>
      <c r="M1345" s="160"/>
      <c r="N1345" s="160"/>
      <c r="O1345" s="160"/>
      <c r="P1345" s="160"/>
      <c r="Q1345" s="160"/>
      <c r="R1345" s="160"/>
      <c r="S1345" s="160"/>
      <c r="T1345" s="160"/>
      <c r="U1345" s="160"/>
      <c r="V1345" s="160"/>
      <c r="W1345" s="160"/>
      <c r="X1345" s="160"/>
      <c r="Y1345" s="151"/>
      <c r="Z1345" s="151"/>
      <c r="AA1345" s="151"/>
      <c r="AB1345" s="151"/>
      <c r="AC1345" s="151"/>
      <c r="AD1345" s="151"/>
      <c r="AE1345" s="151"/>
      <c r="AF1345" s="151"/>
      <c r="AG1345" s="151" t="s">
        <v>190</v>
      </c>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c r="BG1345" s="151"/>
      <c r="BH1345" s="151"/>
    </row>
    <row r="1346" spans="1:60" ht="21" outlineLevel="1" x14ac:dyDescent="0.25">
      <c r="A1346" s="158"/>
      <c r="B1346" s="159"/>
      <c r="C1346" s="271" t="s">
        <v>865</v>
      </c>
      <c r="D1346" s="272"/>
      <c r="E1346" s="272"/>
      <c r="F1346" s="272"/>
      <c r="G1346" s="272"/>
      <c r="H1346" s="160"/>
      <c r="I1346" s="160"/>
      <c r="J1346" s="160"/>
      <c r="K1346" s="160"/>
      <c r="L1346" s="160"/>
      <c r="M1346" s="160"/>
      <c r="N1346" s="160"/>
      <c r="O1346" s="160"/>
      <c r="P1346" s="160"/>
      <c r="Q1346" s="160"/>
      <c r="R1346" s="160"/>
      <c r="S1346" s="160"/>
      <c r="T1346" s="160"/>
      <c r="U1346" s="160"/>
      <c r="V1346" s="160"/>
      <c r="W1346" s="160"/>
      <c r="X1346" s="160"/>
      <c r="Y1346" s="151"/>
      <c r="Z1346" s="151"/>
      <c r="AA1346" s="151"/>
      <c r="AB1346" s="151"/>
      <c r="AC1346" s="151"/>
      <c r="AD1346" s="151"/>
      <c r="AE1346" s="151"/>
      <c r="AF1346" s="151"/>
      <c r="AG1346" s="151" t="s">
        <v>190</v>
      </c>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84" t="str">
        <f>C1346</f>
        <v>- případné lokální zajištění dochovaných povrchových úprav (ve spolupráci s restaurátory s licencí MK ČR pro restaurování figurálních nástěnných maleb; přesný rozsah bude dohodnut před započetím prací)</v>
      </c>
      <c r="BB1346" s="151"/>
      <c r="BC1346" s="151"/>
      <c r="BD1346" s="151"/>
      <c r="BE1346" s="151"/>
      <c r="BF1346" s="151"/>
      <c r="BG1346" s="151"/>
      <c r="BH1346" s="151"/>
    </row>
    <row r="1347" spans="1:60" outlineLevel="1" x14ac:dyDescent="0.25">
      <c r="A1347" s="177">
        <v>117</v>
      </c>
      <c r="B1347" s="178" t="s">
        <v>1926</v>
      </c>
      <c r="C1347" s="187" t="s">
        <v>1927</v>
      </c>
      <c r="D1347" s="179" t="s">
        <v>255</v>
      </c>
      <c r="E1347" s="180">
        <v>1</v>
      </c>
      <c r="F1347" s="181">
        <v>16800</v>
      </c>
      <c r="G1347" s="182">
        <f>ROUND(E1347*F1347,2)</f>
        <v>16800</v>
      </c>
      <c r="H1347" s="181"/>
      <c r="I1347" s="182">
        <f>ROUND(E1347*H1347,2)</f>
        <v>0</v>
      </c>
      <c r="J1347" s="181"/>
      <c r="K1347" s="182">
        <f>ROUND(E1347*J1347,2)</f>
        <v>0</v>
      </c>
      <c r="L1347" s="182">
        <v>21</v>
      </c>
      <c r="M1347" s="182">
        <f>G1347*(1+L1347/100)</f>
        <v>20328</v>
      </c>
      <c r="N1347" s="182">
        <v>1E-3</v>
      </c>
      <c r="O1347" s="182">
        <f>ROUND(E1347*N1347,2)</f>
        <v>0</v>
      </c>
      <c r="P1347" s="182">
        <v>0</v>
      </c>
      <c r="Q1347" s="182">
        <f>ROUND(E1347*P1347,2)</f>
        <v>0</v>
      </c>
      <c r="R1347" s="182"/>
      <c r="S1347" s="182" t="s">
        <v>277</v>
      </c>
      <c r="T1347" s="183" t="s">
        <v>186</v>
      </c>
      <c r="U1347" s="160">
        <v>0</v>
      </c>
      <c r="V1347" s="160">
        <f>ROUND(E1347*U1347,2)</f>
        <v>0</v>
      </c>
      <c r="W1347" s="160"/>
      <c r="X1347" s="160" t="s">
        <v>310</v>
      </c>
      <c r="Y1347" s="151"/>
      <c r="Z1347" s="151"/>
      <c r="AA1347" s="151"/>
      <c r="AB1347" s="151"/>
      <c r="AC1347" s="151"/>
      <c r="AD1347" s="151"/>
      <c r="AE1347" s="151"/>
      <c r="AF1347" s="151"/>
      <c r="AG1347" s="151" t="s">
        <v>311</v>
      </c>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c r="BG1347" s="151"/>
      <c r="BH1347" s="151"/>
    </row>
    <row r="1348" spans="1:60" outlineLevel="1" x14ac:dyDescent="0.25">
      <c r="A1348" s="158"/>
      <c r="B1348" s="159"/>
      <c r="C1348" s="260" t="s">
        <v>1922</v>
      </c>
      <c r="D1348" s="261"/>
      <c r="E1348" s="261"/>
      <c r="F1348" s="261"/>
      <c r="G1348" s="261"/>
      <c r="H1348" s="160"/>
      <c r="I1348" s="160"/>
      <c r="J1348" s="160"/>
      <c r="K1348" s="160"/>
      <c r="L1348" s="160"/>
      <c r="M1348" s="160"/>
      <c r="N1348" s="160"/>
      <c r="O1348" s="160"/>
      <c r="P1348" s="160"/>
      <c r="Q1348" s="160"/>
      <c r="R1348" s="160"/>
      <c r="S1348" s="160"/>
      <c r="T1348" s="160"/>
      <c r="U1348" s="160"/>
      <c r="V1348" s="160"/>
      <c r="W1348" s="160"/>
      <c r="X1348" s="160"/>
      <c r="Y1348" s="151"/>
      <c r="Z1348" s="151"/>
      <c r="AA1348" s="151"/>
      <c r="AB1348" s="151"/>
      <c r="AC1348" s="151"/>
      <c r="AD1348" s="151"/>
      <c r="AE1348" s="151"/>
      <c r="AF1348" s="151"/>
      <c r="AG1348" s="151" t="s">
        <v>190</v>
      </c>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84" t="str">
        <f>C1348</f>
        <v>4.NP - 3. patro, popis prvku a návrh na jeho opravu nebo restaurování viz D1.1.9 Tabulky kamenických prvků</v>
      </c>
      <c r="BB1348" s="151"/>
      <c r="BC1348" s="151"/>
      <c r="BD1348" s="151"/>
      <c r="BE1348" s="151"/>
      <c r="BF1348" s="151"/>
      <c r="BG1348" s="151"/>
      <c r="BH1348" s="151"/>
    </row>
    <row r="1349" spans="1:60" outlineLevel="1" x14ac:dyDescent="0.25">
      <c r="A1349" s="158"/>
      <c r="B1349" s="159"/>
      <c r="C1349" s="192" t="s">
        <v>204</v>
      </c>
      <c r="D1349" s="161"/>
      <c r="E1349" s="162"/>
      <c r="F1349" s="163"/>
      <c r="G1349" s="163"/>
      <c r="H1349" s="160"/>
      <c r="I1349" s="160"/>
      <c r="J1349" s="160"/>
      <c r="K1349" s="160"/>
      <c r="L1349" s="160"/>
      <c r="M1349" s="160"/>
      <c r="N1349" s="160"/>
      <c r="O1349" s="160"/>
      <c r="P1349" s="160"/>
      <c r="Q1349" s="160"/>
      <c r="R1349" s="160"/>
      <c r="S1349" s="160"/>
      <c r="T1349" s="160"/>
      <c r="U1349" s="160"/>
      <c r="V1349" s="160"/>
      <c r="W1349" s="160"/>
      <c r="X1349" s="160"/>
      <c r="Y1349" s="151"/>
      <c r="Z1349" s="151"/>
      <c r="AA1349" s="151"/>
      <c r="AB1349" s="151"/>
      <c r="AC1349" s="151"/>
      <c r="AD1349" s="151"/>
      <c r="AE1349" s="151"/>
      <c r="AF1349" s="151"/>
      <c r="AG1349" s="151" t="s">
        <v>190</v>
      </c>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c r="BG1349" s="151"/>
      <c r="BH1349" s="151"/>
    </row>
    <row r="1350" spans="1:60" outlineLevel="1" x14ac:dyDescent="0.25">
      <c r="A1350" s="158"/>
      <c r="B1350" s="159"/>
      <c r="C1350" s="271" t="s">
        <v>1928</v>
      </c>
      <c r="D1350" s="272"/>
      <c r="E1350" s="272"/>
      <c r="F1350" s="272"/>
      <c r="G1350" s="272"/>
      <c r="H1350" s="160"/>
      <c r="I1350" s="160"/>
      <c r="J1350" s="160"/>
      <c r="K1350" s="160"/>
      <c r="L1350" s="160"/>
      <c r="M1350" s="160"/>
      <c r="N1350" s="160"/>
      <c r="O1350" s="160"/>
      <c r="P1350" s="160"/>
      <c r="Q1350" s="160"/>
      <c r="R1350" s="160"/>
      <c r="S1350" s="160"/>
      <c r="T1350" s="160"/>
      <c r="U1350" s="160"/>
      <c r="V1350" s="160"/>
      <c r="W1350" s="160"/>
      <c r="X1350" s="160"/>
      <c r="Y1350" s="151"/>
      <c r="Z1350" s="151"/>
      <c r="AA1350" s="151"/>
      <c r="AB1350" s="151"/>
      <c r="AC1350" s="151"/>
      <c r="AD1350" s="151"/>
      <c r="AE1350" s="151"/>
      <c r="AF1350" s="151"/>
      <c r="AG1350" s="151" t="s">
        <v>190</v>
      </c>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c r="BG1350" s="151"/>
      <c r="BH1350" s="151"/>
    </row>
    <row r="1351" spans="1:60" outlineLevel="1" x14ac:dyDescent="0.25">
      <c r="A1351" s="158"/>
      <c r="B1351" s="159"/>
      <c r="C1351" s="271" t="s">
        <v>1929</v>
      </c>
      <c r="D1351" s="272"/>
      <c r="E1351" s="272"/>
      <c r="F1351" s="272"/>
      <c r="G1351" s="272"/>
      <c r="H1351" s="160"/>
      <c r="I1351" s="160"/>
      <c r="J1351" s="160"/>
      <c r="K1351" s="160"/>
      <c r="L1351" s="160"/>
      <c r="M1351" s="160"/>
      <c r="N1351" s="160"/>
      <c r="O1351" s="160"/>
      <c r="P1351" s="160"/>
      <c r="Q1351" s="160"/>
      <c r="R1351" s="160"/>
      <c r="S1351" s="160"/>
      <c r="T1351" s="160"/>
      <c r="U1351" s="160"/>
      <c r="V1351" s="160"/>
      <c r="W1351" s="160"/>
      <c r="X1351" s="160"/>
      <c r="Y1351" s="151"/>
      <c r="Z1351" s="151"/>
      <c r="AA1351" s="151"/>
      <c r="AB1351" s="151"/>
      <c r="AC1351" s="151"/>
      <c r="AD1351" s="151"/>
      <c r="AE1351" s="151"/>
      <c r="AF1351" s="151"/>
      <c r="AG1351" s="151" t="s">
        <v>190</v>
      </c>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c r="BG1351" s="151"/>
      <c r="BH1351" s="151"/>
    </row>
    <row r="1352" spans="1:60" outlineLevel="1" x14ac:dyDescent="0.25">
      <c r="A1352" s="158"/>
      <c r="B1352" s="159"/>
      <c r="C1352" s="192" t="s">
        <v>204</v>
      </c>
      <c r="D1352" s="161"/>
      <c r="E1352" s="162"/>
      <c r="F1352" s="163"/>
      <c r="G1352" s="163"/>
      <c r="H1352" s="160"/>
      <c r="I1352" s="160"/>
      <c r="J1352" s="160"/>
      <c r="K1352" s="160"/>
      <c r="L1352" s="160"/>
      <c r="M1352" s="160"/>
      <c r="N1352" s="160"/>
      <c r="O1352" s="160"/>
      <c r="P1352" s="160"/>
      <c r="Q1352" s="160"/>
      <c r="R1352" s="160"/>
      <c r="S1352" s="160"/>
      <c r="T1352" s="160"/>
      <c r="U1352" s="160"/>
      <c r="V1352" s="160"/>
      <c r="W1352" s="160"/>
      <c r="X1352" s="160"/>
      <c r="Y1352" s="151"/>
      <c r="Z1352" s="151"/>
      <c r="AA1352" s="151"/>
      <c r="AB1352" s="151"/>
      <c r="AC1352" s="151"/>
      <c r="AD1352" s="151"/>
      <c r="AE1352" s="151"/>
      <c r="AF1352" s="151"/>
      <c r="AG1352" s="151" t="s">
        <v>190</v>
      </c>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c r="BG1352" s="151"/>
      <c r="BH1352" s="151"/>
    </row>
    <row r="1353" spans="1:60" outlineLevel="1" x14ac:dyDescent="0.25">
      <c r="A1353" s="158"/>
      <c r="B1353" s="159"/>
      <c r="C1353" s="271" t="s">
        <v>313</v>
      </c>
      <c r="D1353" s="272"/>
      <c r="E1353" s="272"/>
      <c r="F1353" s="272"/>
      <c r="G1353" s="272"/>
      <c r="H1353" s="160"/>
      <c r="I1353" s="160"/>
      <c r="J1353" s="160"/>
      <c r="K1353" s="160"/>
      <c r="L1353" s="160"/>
      <c r="M1353" s="160"/>
      <c r="N1353" s="160"/>
      <c r="O1353" s="160"/>
      <c r="P1353" s="160"/>
      <c r="Q1353" s="160"/>
      <c r="R1353" s="160"/>
      <c r="S1353" s="160"/>
      <c r="T1353" s="160"/>
      <c r="U1353" s="160"/>
      <c r="V1353" s="160"/>
      <c r="W1353" s="160"/>
      <c r="X1353" s="160"/>
      <c r="Y1353" s="151"/>
      <c r="Z1353" s="151"/>
      <c r="AA1353" s="151"/>
      <c r="AB1353" s="151"/>
      <c r="AC1353" s="151"/>
      <c r="AD1353" s="151"/>
      <c r="AE1353" s="151"/>
      <c r="AF1353" s="151"/>
      <c r="AG1353" s="151" t="s">
        <v>190</v>
      </c>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c r="BG1353" s="151"/>
      <c r="BH1353" s="151"/>
    </row>
    <row r="1354" spans="1:60" ht="31.2" outlineLevel="1" x14ac:dyDescent="0.25">
      <c r="A1354" s="158"/>
      <c r="B1354" s="159"/>
      <c r="C1354" s="271" t="s">
        <v>1930</v>
      </c>
      <c r="D1354" s="272"/>
      <c r="E1354" s="272"/>
      <c r="F1354" s="272"/>
      <c r="G1354" s="272"/>
      <c r="H1354" s="160"/>
      <c r="I1354" s="160"/>
      <c r="J1354" s="160"/>
      <c r="K1354" s="160"/>
      <c r="L1354" s="160"/>
      <c r="M1354" s="160"/>
      <c r="N1354" s="160"/>
      <c r="O1354" s="160"/>
      <c r="P1354" s="160"/>
      <c r="Q1354" s="160"/>
      <c r="R1354" s="160"/>
      <c r="S1354" s="160"/>
      <c r="T1354" s="160"/>
      <c r="U1354" s="160"/>
      <c r="V1354" s="160"/>
      <c r="W1354" s="160"/>
      <c r="X1354" s="160"/>
      <c r="Y1354" s="151"/>
      <c r="Z1354" s="151"/>
      <c r="AA1354" s="151"/>
      <c r="AB1354" s="151"/>
      <c r="AC1354" s="151"/>
      <c r="AD1354" s="151"/>
      <c r="AE1354" s="151"/>
      <c r="AF1354" s="151"/>
      <c r="AG1354" s="151" t="s">
        <v>190</v>
      </c>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84" t="str">
        <f>C1354</f>
        <v>Jedná se o kamenné ostění obdélného okna členěného původně křížem, z něhož se dochovala pouze vodorovná část a svrchní vertikální část. Celé ostění se tak dnes skládá z dvoudílného parapetu, dvou dvoudílných stojek, poutce, horního úseku pilířku a překladu. Všechny díly jsou na vnitřní straně ostění hladké. Spárování mezi nimi je místy uvolněné nebo zcela vypadlé.</v>
      </c>
      <c r="BB1354" s="151"/>
      <c r="BC1354" s="151"/>
      <c r="BD1354" s="151"/>
      <c r="BE1354" s="151"/>
      <c r="BF1354" s="151"/>
      <c r="BG1354" s="151"/>
      <c r="BH1354" s="151"/>
    </row>
    <row r="1355" spans="1:60" ht="21" outlineLevel="1" x14ac:dyDescent="0.25">
      <c r="A1355" s="158"/>
      <c r="B1355" s="159"/>
      <c r="C1355" s="271" t="s">
        <v>1931</v>
      </c>
      <c r="D1355" s="272"/>
      <c r="E1355" s="272"/>
      <c r="F1355" s="272"/>
      <c r="G1355" s="272"/>
      <c r="H1355" s="160"/>
      <c r="I1355" s="160"/>
      <c r="J1355" s="160"/>
      <c r="K1355" s="160"/>
      <c r="L1355" s="160"/>
      <c r="M1355" s="160"/>
      <c r="N1355" s="160"/>
      <c r="O1355" s="160"/>
      <c r="P1355" s="160"/>
      <c r="Q1355" s="160"/>
      <c r="R1355" s="160"/>
      <c r="S1355" s="160"/>
      <c r="T1355" s="160"/>
      <c r="U1355" s="160"/>
      <c r="V1355" s="160"/>
      <c r="W1355" s="160"/>
      <c r="X1355" s="160"/>
      <c r="Y1355" s="151"/>
      <c r="Z1355" s="151"/>
      <c r="AA1355" s="151"/>
      <c r="AB1355" s="151"/>
      <c r="AC1355" s="151"/>
      <c r="AD1355" s="151"/>
      <c r="AE1355" s="151"/>
      <c r="AF1355" s="151"/>
      <c r="AG1355" s="151" t="s">
        <v>190</v>
      </c>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84" t="str">
        <f>C1355</f>
        <v>Na parapetu se u vnitřní spáry objevuje drobné mechanické poškození. Další mechanické poškození najdeme u praskliny na střední části pravé stojky. Prasklina i vylomený objem kamene byly nejspíš zapříčiněny korozí osazovacího čepu nějakého předchozího truhlářského prvku.</v>
      </c>
      <c r="BB1355" s="151"/>
      <c r="BC1355" s="151"/>
      <c r="BD1355" s="151"/>
      <c r="BE1355" s="151"/>
      <c r="BF1355" s="151"/>
      <c r="BG1355" s="151"/>
      <c r="BH1355" s="151"/>
    </row>
    <row r="1356" spans="1:60" ht="21" outlineLevel="1" x14ac:dyDescent="0.25">
      <c r="A1356" s="158"/>
      <c r="B1356" s="159"/>
      <c r="C1356" s="271" t="s">
        <v>1932</v>
      </c>
      <c r="D1356" s="272"/>
      <c r="E1356" s="272"/>
      <c r="F1356" s="272"/>
      <c r="G1356" s="272"/>
      <c r="H1356" s="160"/>
      <c r="I1356" s="160"/>
      <c r="J1356" s="160"/>
      <c r="K1356" s="160"/>
      <c r="L1356" s="160"/>
      <c r="M1356" s="160"/>
      <c r="N1356" s="160"/>
      <c r="O1356" s="160"/>
      <c r="P1356" s="160"/>
      <c r="Q1356" s="160"/>
      <c r="R1356" s="160"/>
      <c r="S1356" s="160"/>
      <c r="T1356" s="160"/>
      <c r="U1356" s="160"/>
      <c r="V1356" s="160"/>
      <c r="W1356" s="160"/>
      <c r="X1356" s="160"/>
      <c r="Y1356" s="151"/>
      <c r="Z1356" s="151"/>
      <c r="AA1356" s="151"/>
      <c r="AB1356" s="151"/>
      <c r="AC1356" s="151"/>
      <c r="AD1356" s="151"/>
      <c r="AE1356" s="151"/>
      <c r="AF1356" s="151"/>
      <c r="AG1356" s="151" t="s">
        <v>190</v>
      </c>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84" t="str">
        <f>C1356</f>
        <v>Na obou stojkách se nacházejí otvory po kotvení jiného typu truhlářského prvku, než je v ostění osazen dnes. Některé z těchto otvorů jsou zatmelené jiné otevřené.</v>
      </c>
      <c r="BB1356" s="151"/>
      <c r="BC1356" s="151"/>
      <c r="BD1356" s="151"/>
      <c r="BE1356" s="151"/>
      <c r="BF1356" s="151"/>
      <c r="BG1356" s="151"/>
      <c r="BH1356" s="151"/>
    </row>
    <row r="1357" spans="1:60" ht="21" outlineLevel="1" x14ac:dyDescent="0.25">
      <c r="A1357" s="158"/>
      <c r="B1357" s="159"/>
      <c r="C1357" s="271" t="s">
        <v>1933</v>
      </c>
      <c r="D1357" s="272"/>
      <c r="E1357" s="272"/>
      <c r="F1357" s="272"/>
      <c r="G1357" s="272"/>
      <c r="H1357" s="160"/>
      <c r="I1357" s="160"/>
      <c r="J1357" s="160"/>
      <c r="K1357" s="160"/>
      <c r="L1357" s="160"/>
      <c r="M1357" s="160"/>
      <c r="N1357" s="160"/>
      <c r="O1357" s="160"/>
      <c r="P1357" s="160"/>
      <c r="Q1357" s="160"/>
      <c r="R1357" s="160"/>
      <c r="S1357" s="160"/>
      <c r="T1357" s="160"/>
      <c r="U1357" s="160"/>
      <c r="V1357" s="160"/>
      <c r="W1357" s="160"/>
      <c r="X1357" s="160"/>
      <c r="Y1357" s="151"/>
      <c r="Z1357" s="151"/>
      <c r="AA1357" s="151"/>
      <c r="AB1357" s="151"/>
      <c r="AC1357" s="151"/>
      <c r="AD1357" s="151"/>
      <c r="AE1357" s="151"/>
      <c r="AF1357" s="151"/>
      <c r="AG1357" s="151" t="s">
        <v>190</v>
      </c>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84" t="str">
        <f>C1357</f>
        <v>Na překladu a horních dílech stojek je povrch kamene překryt vrstvičkami omítek a nátěrů přecházejících na kamenný prvek z okolní špalety okenního výklenku. Kromě těchto povrchových úprav je i tento prvek pokryt vrstvou prachových depozit.</v>
      </c>
      <c r="BB1357" s="151"/>
      <c r="BC1357" s="151"/>
      <c r="BD1357" s="151"/>
      <c r="BE1357" s="151"/>
      <c r="BF1357" s="151"/>
      <c r="BG1357" s="151"/>
      <c r="BH1357" s="151"/>
    </row>
    <row r="1358" spans="1:60" outlineLevel="1" x14ac:dyDescent="0.25">
      <c r="A1358" s="158"/>
      <c r="B1358" s="159"/>
      <c r="C1358" s="192" t="s">
        <v>204</v>
      </c>
      <c r="D1358" s="161"/>
      <c r="E1358" s="162"/>
      <c r="F1358" s="163"/>
      <c r="G1358" s="163"/>
      <c r="H1358" s="160"/>
      <c r="I1358" s="160"/>
      <c r="J1358" s="160"/>
      <c r="K1358" s="160"/>
      <c r="L1358" s="160"/>
      <c r="M1358" s="160"/>
      <c r="N1358" s="160"/>
      <c r="O1358" s="160"/>
      <c r="P1358" s="160"/>
      <c r="Q1358" s="160"/>
      <c r="R1358" s="160"/>
      <c r="S1358" s="160"/>
      <c r="T1358" s="160"/>
      <c r="U1358" s="160"/>
      <c r="V1358" s="160"/>
      <c r="W1358" s="160"/>
      <c r="X1358" s="160"/>
      <c r="Y1358" s="151"/>
      <c r="Z1358" s="151"/>
      <c r="AA1358" s="151"/>
      <c r="AB1358" s="151"/>
      <c r="AC1358" s="151"/>
      <c r="AD1358" s="151"/>
      <c r="AE1358" s="151"/>
      <c r="AF1358" s="151"/>
      <c r="AG1358" s="151" t="s">
        <v>190</v>
      </c>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c r="BG1358" s="151"/>
      <c r="BH1358" s="151"/>
    </row>
    <row r="1359" spans="1:60" outlineLevel="1" x14ac:dyDescent="0.25">
      <c r="A1359" s="158"/>
      <c r="B1359" s="159"/>
      <c r="C1359" s="271" t="s">
        <v>1428</v>
      </c>
      <c r="D1359" s="272"/>
      <c r="E1359" s="272"/>
      <c r="F1359" s="272"/>
      <c r="G1359" s="272"/>
      <c r="H1359" s="160"/>
      <c r="I1359" s="160"/>
      <c r="J1359" s="160"/>
      <c r="K1359" s="160"/>
      <c r="L1359" s="160"/>
      <c r="M1359" s="160"/>
      <c r="N1359" s="160"/>
      <c r="O1359" s="160"/>
      <c r="P1359" s="160"/>
      <c r="Q1359" s="160"/>
      <c r="R1359" s="160"/>
      <c r="S1359" s="160"/>
      <c r="T1359" s="160"/>
      <c r="U1359" s="160"/>
      <c r="V1359" s="160"/>
      <c r="W1359" s="160"/>
      <c r="X1359" s="160"/>
      <c r="Y1359" s="151"/>
      <c r="Z1359" s="151"/>
      <c r="AA1359" s="151"/>
      <c r="AB1359" s="151"/>
      <c r="AC1359" s="151"/>
      <c r="AD1359" s="151"/>
      <c r="AE1359" s="151"/>
      <c r="AF1359" s="151"/>
      <c r="AG1359" s="151" t="s">
        <v>190</v>
      </c>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c r="BG1359" s="151"/>
      <c r="BH1359" s="151"/>
    </row>
    <row r="1360" spans="1:60" outlineLevel="1" x14ac:dyDescent="0.25">
      <c r="A1360" s="158"/>
      <c r="B1360" s="159"/>
      <c r="C1360" s="271" t="s">
        <v>1429</v>
      </c>
      <c r="D1360" s="272"/>
      <c r="E1360" s="272"/>
      <c r="F1360" s="272"/>
      <c r="G1360" s="272"/>
      <c r="H1360" s="160"/>
      <c r="I1360" s="160"/>
      <c r="J1360" s="160"/>
      <c r="K1360" s="160"/>
      <c r="L1360" s="160"/>
      <c r="M1360" s="160"/>
      <c r="N1360" s="160"/>
      <c r="O1360" s="160"/>
      <c r="P1360" s="160"/>
      <c r="Q1360" s="160"/>
      <c r="R1360" s="160"/>
      <c r="S1360" s="160"/>
      <c r="T1360" s="160"/>
      <c r="U1360" s="160"/>
      <c r="V1360" s="160"/>
      <c r="W1360" s="160"/>
      <c r="X1360" s="160"/>
      <c r="Y1360" s="151"/>
      <c r="Z1360" s="151"/>
      <c r="AA1360" s="151"/>
      <c r="AB1360" s="151"/>
      <c r="AC1360" s="151"/>
      <c r="AD1360" s="151"/>
      <c r="AE1360" s="151"/>
      <c r="AF1360" s="151"/>
      <c r="AG1360" s="151" t="s">
        <v>190</v>
      </c>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c r="BG1360" s="151"/>
      <c r="BH1360" s="151"/>
    </row>
    <row r="1361" spans="1:60" outlineLevel="1" x14ac:dyDescent="0.25">
      <c r="A1361" s="158"/>
      <c r="B1361" s="159"/>
      <c r="C1361" s="271" t="s">
        <v>1934</v>
      </c>
      <c r="D1361" s="272"/>
      <c r="E1361" s="272"/>
      <c r="F1361" s="272"/>
      <c r="G1361" s="272"/>
      <c r="H1361" s="160"/>
      <c r="I1361" s="160"/>
      <c r="J1361" s="160"/>
      <c r="K1361" s="160"/>
      <c r="L1361" s="160"/>
      <c r="M1361" s="160"/>
      <c r="N1361" s="160"/>
      <c r="O1361" s="160"/>
      <c r="P1361" s="160"/>
      <c r="Q1361" s="160"/>
      <c r="R1361" s="160"/>
      <c r="S1361" s="160"/>
      <c r="T1361" s="160"/>
      <c r="U1361" s="160"/>
      <c r="V1361" s="160"/>
      <c r="W1361" s="160"/>
      <c r="X1361" s="160"/>
      <c r="Y1361" s="151"/>
      <c r="Z1361" s="151"/>
      <c r="AA1361" s="151"/>
      <c r="AB1361" s="151"/>
      <c r="AC1361" s="151"/>
      <c r="AD1361" s="151"/>
      <c r="AE1361" s="151"/>
      <c r="AF1361" s="151"/>
      <c r="AG1361" s="151" t="s">
        <v>190</v>
      </c>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c r="BG1361" s="151"/>
      <c r="BH1361" s="151"/>
    </row>
    <row r="1362" spans="1:60" outlineLevel="1" x14ac:dyDescent="0.25">
      <c r="A1362" s="158"/>
      <c r="B1362" s="159"/>
      <c r="C1362" s="271" t="s">
        <v>1935</v>
      </c>
      <c r="D1362" s="272"/>
      <c r="E1362" s="272"/>
      <c r="F1362" s="272"/>
      <c r="G1362" s="272"/>
      <c r="H1362" s="160"/>
      <c r="I1362" s="160"/>
      <c r="J1362" s="160"/>
      <c r="K1362" s="160"/>
      <c r="L1362" s="160"/>
      <c r="M1362" s="160"/>
      <c r="N1362" s="160"/>
      <c r="O1362" s="160"/>
      <c r="P1362" s="160"/>
      <c r="Q1362" s="160"/>
      <c r="R1362" s="160"/>
      <c r="S1362" s="160"/>
      <c r="T1362" s="160"/>
      <c r="U1362" s="160"/>
      <c r="V1362" s="160"/>
      <c r="W1362" s="160"/>
      <c r="X1362" s="160"/>
      <c r="Y1362" s="151"/>
      <c r="Z1362" s="151"/>
      <c r="AA1362" s="151"/>
      <c r="AB1362" s="151"/>
      <c r="AC1362" s="151"/>
      <c r="AD1362" s="151"/>
      <c r="AE1362" s="151"/>
      <c r="AF1362" s="151"/>
      <c r="AG1362" s="151" t="s">
        <v>190</v>
      </c>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c r="BG1362" s="151"/>
      <c r="BH1362" s="151"/>
    </row>
    <row r="1363" spans="1:60" outlineLevel="1" x14ac:dyDescent="0.25">
      <c r="A1363" s="158"/>
      <c r="B1363" s="159"/>
      <c r="C1363" s="192" t="s">
        <v>204</v>
      </c>
      <c r="D1363" s="161"/>
      <c r="E1363" s="162"/>
      <c r="F1363" s="163"/>
      <c r="G1363" s="163"/>
      <c r="H1363" s="160"/>
      <c r="I1363" s="160"/>
      <c r="J1363" s="160"/>
      <c r="K1363" s="160"/>
      <c r="L1363" s="160"/>
      <c r="M1363" s="160"/>
      <c r="N1363" s="160"/>
      <c r="O1363" s="160"/>
      <c r="P1363" s="160"/>
      <c r="Q1363" s="160"/>
      <c r="R1363" s="160"/>
      <c r="S1363" s="160"/>
      <c r="T1363" s="160"/>
      <c r="U1363" s="160"/>
      <c r="V1363" s="160"/>
      <c r="W1363" s="160"/>
      <c r="X1363" s="160"/>
      <c r="Y1363" s="151"/>
      <c r="Z1363" s="151"/>
      <c r="AA1363" s="151"/>
      <c r="AB1363" s="151"/>
      <c r="AC1363" s="151"/>
      <c r="AD1363" s="151"/>
      <c r="AE1363" s="151"/>
      <c r="AF1363" s="151"/>
      <c r="AG1363" s="151" t="s">
        <v>190</v>
      </c>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c r="BG1363" s="151"/>
      <c r="BH1363" s="151"/>
    </row>
    <row r="1364" spans="1:60" outlineLevel="1" x14ac:dyDescent="0.25">
      <c r="A1364" s="158"/>
      <c r="B1364" s="159"/>
      <c r="C1364" s="271" t="s">
        <v>317</v>
      </c>
      <c r="D1364" s="272"/>
      <c r="E1364" s="272"/>
      <c r="F1364" s="272"/>
      <c r="G1364" s="272"/>
      <c r="H1364" s="160"/>
      <c r="I1364" s="160"/>
      <c r="J1364" s="160"/>
      <c r="K1364" s="160"/>
      <c r="L1364" s="160"/>
      <c r="M1364" s="160"/>
      <c r="N1364" s="160"/>
      <c r="O1364" s="160"/>
      <c r="P1364" s="160"/>
      <c r="Q1364" s="160"/>
      <c r="R1364" s="160"/>
      <c r="S1364" s="160"/>
      <c r="T1364" s="160"/>
      <c r="U1364" s="160"/>
      <c r="V1364" s="160"/>
      <c r="W1364" s="160"/>
      <c r="X1364" s="160"/>
      <c r="Y1364" s="151"/>
      <c r="Z1364" s="151"/>
      <c r="AA1364" s="151"/>
      <c r="AB1364" s="151"/>
      <c r="AC1364" s="151"/>
      <c r="AD1364" s="151"/>
      <c r="AE1364" s="151"/>
      <c r="AF1364" s="151"/>
      <c r="AG1364" s="151" t="s">
        <v>190</v>
      </c>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row>
    <row r="1365" spans="1:60" outlineLevel="1" x14ac:dyDescent="0.25">
      <c r="A1365" s="158"/>
      <c r="B1365" s="159"/>
      <c r="C1365" s="271" t="s">
        <v>864</v>
      </c>
      <c r="D1365" s="272"/>
      <c r="E1365" s="272"/>
      <c r="F1365" s="272"/>
      <c r="G1365" s="272"/>
      <c r="H1365" s="160"/>
      <c r="I1365" s="160"/>
      <c r="J1365" s="160"/>
      <c r="K1365" s="160"/>
      <c r="L1365" s="160"/>
      <c r="M1365" s="160"/>
      <c r="N1365" s="160"/>
      <c r="O1365" s="160"/>
      <c r="P1365" s="160"/>
      <c r="Q1365" s="160"/>
      <c r="R1365" s="160"/>
      <c r="S1365" s="160"/>
      <c r="T1365" s="160"/>
      <c r="U1365" s="160"/>
      <c r="V1365" s="160"/>
      <c r="W1365" s="160"/>
      <c r="X1365" s="160"/>
      <c r="Y1365" s="151"/>
      <c r="Z1365" s="151"/>
      <c r="AA1365" s="151"/>
      <c r="AB1365" s="151"/>
      <c r="AC1365" s="151"/>
      <c r="AD1365" s="151"/>
      <c r="AE1365" s="151"/>
      <c r="AF1365" s="151"/>
      <c r="AG1365" s="151" t="s">
        <v>190</v>
      </c>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row>
    <row r="1366" spans="1:60" outlineLevel="1" x14ac:dyDescent="0.25">
      <c r="A1366" s="158"/>
      <c r="B1366" s="159"/>
      <c r="C1366" s="271" t="s">
        <v>1936</v>
      </c>
      <c r="D1366" s="272"/>
      <c r="E1366" s="272"/>
      <c r="F1366" s="272"/>
      <c r="G1366" s="272"/>
      <c r="H1366" s="160"/>
      <c r="I1366" s="160"/>
      <c r="J1366" s="160"/>
      <c r="K1366" s="160"/>
      <c r="L1366" s="160"/>
      <c r="M1366" s="160"/>
      <c r="N1366" s="160"/>
      <c r="O1366" s="160"/>
      <c r="P1366" s="160"/>
      <c r="Q1366" s="160"/>
      <c r="R1366" s="160"/>
      <c r="S1366" s="160"/>
      <c r="T1366" s="160"/>
      <c r="U1366" s="160"/>
      <c r="V1366" s="160"/>
      <c r="W1366" s="160"/>
      <c r="X1366" s="160"/>
      <c r="Y1366" s="151"/>
      <c r="Z1366" s="151"/>
      <c r="AA1366" s="151"/>
      <c r="AB1366" s="151"/>
      <c r="AC1366" s="151"/>
      <c r="AD1366" s="151"/>
      <c r="AE1366" s="151"/>
      <c r="AF1366" s="151"/>
      <c r="AG1366" s="151" t="s">
        <v>190</v>
      </c>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row>
    <row r="1367" spans="1:60" outlineLevel="1" x14ac:dyDescent="0.25">
      <c r="A1367" s="158"/>
      <c r="B1367" s="159"/>
      <c r="C1367" s="271" t="s">
        <v>1937</v>
      </c>
      <c r="D1367" s="272"/>
      <c r="E1367" s="272"/>
      <c r="F1367" s="272"/>
      <c r="G1367" s="272"/>
      <c r="H1367" s="160"/>
      <c r="I1367" s="160"/>
      <c r="J1367" s="160"/>
      <c r="K1367" s="160"/>
      <c r="L1367" s="160"/>
      <c r="M1367" s="160"/>
      <c r="N1367" s="160"/>
      <c r="O1367" s="160"/>
      <c r="P1367" s="160"/>
      <c r="Q1367" s="160"/>
      <c r="R1367" s="160"/>
      <c r="S1367" s="160"/>
      <c r="T1367" s="160"/>
      <c r="U1367" s="160"/>
      <c r="V1367" s="160"/>
      <c r="W1367" s="160"/>
      <c r="X1367" s="160"/>
      <c r="Y1367" s="151"/>
      <c r="Z1367" s="151"/>
      <c r="AA1367" s="151"/>
      <c r="AB1367" s="151"/>
      <c r="AC1367" s="151"/>
      <c r="AD1367" s="151"/>
      <c r="AE1367" s="151"/>
      <c r="AF1367" s="151"/>
      <c r="AG1367" s="151" t="s">
        <v>190</v>
      </c>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84" t="str">
        <f>C1367</f>
        <v>- injektáž a vyplnění trhliny na pravé stojce injektážním prostředkem na minerální bázi určeným na kámen</v>
      </c>
      <c r="BB1367" s="151"/>
      <c r="BC1367" s="151"/>
      <c r="BD1367" s="151"/>
      <c r="BE1367" s="151"/>
      <c r="BF1367" s="151"/>
      <c r="BG1367" s="151"/>
      <c r="BH1367" s="151"/>
    </row>
    <row r="1368" spans="1:60" ht="21" outlineLevel="1" x14ac:dyDescent="0.25">
      <c r="A1368" s="158"/>
      <c r="B1368" s="159"/>
      <c r="C1368" s="271" t="s">
        <v>865</v>
      </c>
      <c r="D1368" s="272"/>
      <c r="E1368" s="272"/>
      <c r="F1368" s="272"/>
      <c r="G1368" s="272"/>
      <c r="H1368" s="160"/>
      <c r="I1368" s="160"/>
      <c r="J1368" s="160"/>
      <c r="K1368" s="160"/>
      <c r="L1368" s="160"/>
      <c r="M1368" s="160"/>
      <c r="N1368" s="160"/>
      <c r="O1368" s="160"/>
      <c r="P1368" s="160"/>
      <c r="Q1368" s="160"/>
      <c r="R1368" s="160"/>
      <c r="S1368" s="160"/>
      <c r="T1368" s="160"/>
      <c r="U1368" s="160"/>
      <c r="V1368" s="160"/>
      <c r="W1368" s="160"/>
      <c r="X1368" s="160"/>
      <c r="Y1368" s="151"/>
      <c r="Z1368" s="151"/>
      <c r="AA1368" s="151"/>
      <c r="AB1368" s="151"/>
      <c r="AC1368" s="151"/>
      <c r="AD1368" s="151"/>
      <c r="AE1368" s="151"/>
      <c r="AF1368" s="151"/>
      <c r="AG1368" s="151" t="s">
        <v>190</v>
      </c>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84" t="str">
        <f>C1368</f>
        <v>- případné lokální zajištění dochovaných povrchových úprav (ve spolupráci s restaurátory s licencí MK ČR pro restaurování figurálních nástěnných maleb; přesný rozsah bude dohodnut před započetím prací)</v>
      </c>
      <c r="BB1368" s="151"/>
      <c r="BC1368" s="151"/>
      <c r="BD1368" s="151"/>
      <c r="BE1368" s="151"/>
      <c r="BF1368" s="151"/>
      <c r="BG1368" s="151"/>
      <c r="BH1368" s="151"/>
    </row>
    <row r="1369" spans="1:60" outlineLevel="1" x14ac:dyDescent="0.25">
      <c r="A1369" s="158"/>
      <c r="B1369" s="159"/>
      <c r="C1369" s="271" t="s">
        <v>1938</v>
      </c>
      <c r="D1369" s="272"/>
      <c r="E1369" s="272"/>
      <c r="F1369" s="272"/>
      <c r="G1369" s="272"/>
      <c r="H1369" s="160"/>
      <c r="I1369" s="160"/>
      <c r="J1369" s="160"/>
      <c r="K1369" s="160"/>
      <c r="L1369" s="160"/>
      <c r="M1369" s="160"/>
      <c r="N1369" s="160"/>
      <c r="O1369" s="160"/>
      <c r="P1369" s="160"/>
      <c r="Q1369" s="160"/>
      <c r="R1369" s="160"/>
      <c r="S1369" s="160"/>
      <c r="T1369" s="160"/>
      <c r="U1369" s="160"/>
      <c r="V1369" s="160"/>
      <c r="W1369" s="160"/>
      <c r="X1369" s="160"/>
      <c r="Y1369" s="151"/>
      <c r="Z1369" s="151"/>
      <c r="AA1369" s="151"/>
      <c r="AB1369" s="151"/>
      <c r="AC1369" s="151"/>
      <c r="AD1369" s="151"/>
      <c r="AE1369" s="151"/>
      <c r="AF1369" s="151"/>
      <c r="AG1369" s="151" t="s">
        <v>190</v>
      </c>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row>
    <row r="1370" spans="1:60" outlineLevel="1" x14ac:dyDescent="0.25">
      <c r="A1370" s="177">
        <v>118</v>
      </c>
      <c r="B1370" s="178" t="s">
        <v>1939</v>
      </c>
      <c r="C1370" s="187" t="s">
        <v>1940</v>
      </c>
      <c r="D1370" s="179" t="s">
        <v>255</v>
      </c>
      <c r="E1370" s="180">
        <v>1</v>
      </c>
      <c r="F1370" s="181">
        <v>4200</v>
      </c>
      <c r="G1370" s="182">
        <f>ROUND(E1370*F1370,2)</f>
        <v>4200</v>
      </c>
      <c r="H1370" s="181"/>
      <c r="I1370" s="182">
        <f>ROUND(E1370*H1370,2)</f>
        <v>0</v>
      </c>
      <c r="J1370" s="181"/>
      <c r="K1370" s="182">
        <f>ROUND(E1370*J1370,2)</f>
        <v>0</v>
      </c>
      <c r="L1370" s="182">
        <v>21</v>
      </c>
      <c r="M1370" s="182">
        <f>G1370*(1+L1370/100)</f>
        <v>5082</v>
      </c>
      <c r="N1370" s="182">
        <v>1E-3</v>
      </c>
      <c r="O1370" s="182">
        <f>ROUND(E1370*N1370,2)</f>
        <v>0</v>
      </c>
      <c r="P1370" s="182">
        <v>0</v>
      </c>
      <c r="Q1370" s="182">
        <f>ROUND(E1370*P1370,2)</f>
        <v>0</v>
      </c>
      <c r="R1370" s="182"/>
      <c r="S1370" s="182" t="s">
        <v>277</v>
      </c>
      <c r="T1370" s="183" t="s">
        <v>186</v>
      </c>
      <c r="U1370" s="160">
        <v>0</v>
      </c>
      <c r="V1370" s="160">
        <f>ROUND(E1370*U1370,2)</f>
        <v>0</v>
      </c>
      <c r="W1370" s="160"/>
      <c r="X1370" s="160" t="s">
        <v>310</v>
      </c>
      <c r="Y1370" s="151"/>
      <c r="Z1370" s="151"/>
      <c r="AA1370" s="151"/>
      <c r="AB1370" s="151"/>
      <c r="AC1370" s="151"/>
      <c r="AD1370" s="151"/>
      <c r="AE1370" s="151"/>
      <c r="AF1370" s="151"/>
      <c r="AG1370" s="151" t="s">
        <v>311</v>
      </c>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row>
    <row r="1371" spans="1:60" outlineLevel="1" x14ac:dyDescent="0.25">
      <c r="A1371" s="158"/>
      <c r="B1371" s="159"/>
      <c r="C1371" s="260" t="s">
        <v>1922</v>
      </c>
      <c r="D1371" s="261"/>
      <c r="E1371" s="261"/>
      <c r="F1371" s="261"/>
      <c r="G1371" s="261"/>
      <c r="H1371" s="160"/>
      <c r="I1371" s="160"/>
      <c r="J1371" s="160"/>
      <c r="K1371" s="160"/>
      <c r="L1371" s="160"/>
      <c r="M1371" s="160"/>
      <c r="N1371" s="160"/>
      <c r="O1371" s="160"/>
      <c r="P1371" s="160"/>
      <c r="Q1371" s="160"/>
      <c r="R1371" s="160"/>
      <c r="S1371" s="160"/>
      <c r="T1371" s="160"/>
      <c r="U1371" s="160"/>
      <c r="V1371" s="160"/>
      <c r="W1371" s="160"/>
      <c r="X1371" s="160"/>
      <c r="Y1371" s="151"/>
      <c r="Z1371" s="151"/>
      <c r="AA1371" s="151"/>
      <c r="AB1371" s="151"/>
      <c r="AC1371" s="151"/>
      <c r="AD1371" s="151"/>
      <c r="AE1371" s="151"/>
      <c r="AF1371" s="151"/>
      <c r="AG1371" s="151" t="s">
        <v>190</v>
      </c>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84" t="str">
        <f>C1371</f>
        <v>4.NP - 3. patro, popis prvku a návrh na jeho opravu nebo restaurování viz D1.1.9 Tabulky kamenických prvků</v>
      </c>
      <c r="BB1371" s="151"/>
      <c r="BC1371" s="151"/>
      <c r="BD1371" s="151"/>
      <c r="BE1371" s="151"/>
      <c r="BF1371" s="151"/>
      <c r="BG1371" s="151"/>
      <c r="BH1371" s="151"/>
    </row>
    <row r="1372" spans="1:60" outlineLevel="1" x14ac:dyDescent="0.25">
      <c r="A1372" s="158"/>
      <c r="B1372" s="159"/>
      <c r="C1372" s="192" t="s">
        <v>204</v>
      </c>
      <c r="D1372" s="161"/>
      <c r="E1372" s="162"/>
      <c r="F1372" s="163"/>
      <c r="G1372" s="163"/>
      <c r="H1372" s="160"/>
      <c r="I1372" s="160"/>
      <c r="J1372" s="160"/>
      <c r="K1372" s="160"/>
      <c r="L1372" s="160"/>
      <c r="M1372" s="160"/>
      <c r="N1372" s="160"/>
      <c r="O1372" s="160"/>
      <c r="P1372" s="160"/>
      <c r="Q1372" s="160"/>
      <c r="R1372" s="160"/>
      <c r="S1372" s="160"/>
      <c r="T1372" s="160"/>
      <c r="U1372" s="160"/>
      <c r="V1372" s="160"/>
      <c r="W1372" s="160"/>
      <c r="X1372" s="160"/>
      <c r="Y1372" s="151"/>
      <c r="Z1372" s="151"/>
      <c r="AA1372" s="151"/>
      <c r="AB1372" s="151"/>
      <c r="AC1372" s="151"/>
      <c r="AD1372" s="151"/>
      <c r="AE1372" s="151"/>
      <c r="AF1372" s="151"/>
      <c r="AG1372" s="151" t="s">
        <v>190</v>
      </c>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row>
    <row r="1373" spans="1:60" outlineLevel="1" x14ac:dyDescent="0.25">
      <c r="A1373" s="158"/>
      <c r="B1373" s="159"/>
      <c r="C1373" s="271" t="s">
        <v>1941</v>
      </c>
      <c r="D1373" s="272"/>
      <c r="E1373" s="272"/>
      <c r="F1373" s="272"/>
      <c r="G1373" s="272"/>
      <c r="H1373" s="160"/>
      <c r="I1373" s="160"/>
      <c r="J1373" s="160"/>
      <c r="K1373" s="160"/>
      <c r="L1373" s="160"/>
      <c r="M1373" s="160"/>
      <c r="N1373" s="160"/>
      <c r="O1373" s="160"/>
      <c r="P1373" s="160"/>
      <c r="Q1373" s="160"/>
      <c r="R1373" s="160"/>
      <c r="S1373" s="160"/>
      <c r="T1373" s="160"/>
      <c r="U1373" s="160"/>
      <c r="V1373" s="160"/>
      <c r="W1373" s="160"/>
      <c r="X1373" s="160"/>
      <c r="Y1373" s="151"/>
      <c r="Z1373" s="151"/>
      <c r="AA1373" s="151"/>
      <c r="AB1373" s="151"/>
      <c r="AC1373" s="151"/>
      <c r="AD1373" s="151"/>
      <c r="AE1373" s="151"/>
      <c r="AF1373" s="151"/>
      <c r="AG1373" s="151" t="s">
        <v>190</v>
      </c>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row>
    <row r="1374" spans="1:60" outlineLevel="1" x14ac:dyDescent="0.25">
      <c r="A1374" s="158"/>
      <c r="B1374" s="159"/>
      <c r="C1374" s="271" t="s">
        <v>1942</v>
      </c>
      <c r="D1374" s="272"/>
      <c r="E1374" s="272"/>
      <c r="F1374" s="272"/>
      <c r="G1374" s="272"/>
      <c r="H1374" s="160"/>
      <c r="I1374" s="160"/>
      <c r="J1374" s="160"/>
      <c r="K1374" s="160"/>
      <c r="L1374" s="160"/>
      <c r="M1374" s="160"/>
      <c r="N1374" s="160"/>
      <c r="O1374" s="160"/>
      <c r="P1374" s="160"/>
      <c r="Q1374" s="160"/>
      <c r="R1374" s="160"/>
      <c r="S1374" s="160"/>
      <c r="T1374" s="160"/>
      <c r="U1374" s="160"/>
      <c r="V1374" s="160"/>
      <c r="W1374" s="160"/>
      <c r="X1374" s="160"/>
      <c r="Y1374" s="151"/>
      <c r="Z1374" s="151"/>
      <c r="AA1374" s="151"/>
      <c r="AB1374" s="151"/>
      <c r="AC1374" s="151"/>
      <c r="AD1374" s="151"/>
      <c r="AE1374" s="151"/>
      <c r="AF1374" s="151"/>
      <c r="AG1374" s="151" t="s">
        <v>190</v>
      </c>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row>
    <row r="1375" spans="1:60" outlineLevel="1" x14ac:dyDescent="0.25">
      <c r="A1375" s="158"/>
      <c r="B1375" s="159"/>
      <c r="C1375" s="192" t="s">
        <v>204</v>
      </c>
      <c r="D1375" s="161"/>
      <c r="E1375" s="162"/>
      <c r="F1375" s="163"/>
      <c r="G1375" s="163"/>
      <c r="H1375" s="160"/>
      <c r="I1375" s="160"/>
      <c r="J1375" s="160"/>
      <c r="K1375" s="160"/>
      <c r="L1375" s="160"/>
      <c r="M1375" s="160"/>
      <c r="N1375" s="160"/>
      <c r="O1375" s="160"/>
      <c r="P1375" s="160"/>
      <c r="Q1375" s="160"/>
      <c r="R1375" s="160"/>
      <c r="S1375" s="160"/>
      <c r="T1375" s="160"/>
      <c r="U1375" s="160"/>
      <c r="V1375" s="160"/>
      <c r="W1375" s="160"/>
      <c r="X1375" s="160"/>
      <c r="Y1375" s="151"/>
      <c r="Z1375" s="151"/>
      <c r="AA1375" s="151"/>
      <c r="AB1375" s="151"/>
      <c r="AC1375" s="151"/>
      <c r="AD1375" s="151"/>
      <c r="AE1375" s="151"/>
      <c r="AF1375" s="151"/>
      <c r="AG1375" s="151" t="s">
        <v>190</v>
      </c>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row>
    <row r="1376" spans="1:60" outlineLevel="1" x14ac:dyDescent="0.25">
      <c r="A1376" s="158"/>
      <c r="B1376" s="159"/>
      <c r="C1376" s="271" t="s">
        <v>313</v>
      </c>
      <c r="D1376" s="272"/>
      <c r="E1376" s="272"/>
      <c r="F1376" s="272"/>
      <c r="G1376" s="272"/>
      <c r="H1376" s="160"/>
      <c r="I1376" s="160"/>
      <c r="J1376" s="160"/>
      <c r="K1376" s="160"/>
      <c r="L1376" s="160"/>
      <c r="M1376" s="160"/>
      <c r="N1376" s="160"/>
      <c r="O1376" s="160"/>
      <c r="P1376" s="160"/>
      <c r="Q1376" s="160"/>
      <c r="R1376" s="160"/>
      <c r="S1376" s="160"/>
      <c r="T1376" s="160"/>
      <c r="U1376" s="160"/>
      <c r="V1376" s="160"/>
      <c r="W1376" s="160"/>
      <c r="X1376" s="160"/>
      <c r="Y1376" s="151"/>
      <c r="Z1376" s="151"/>
      <c r="AA1376" s="151"/>
      <c r="AB1376" s="151"/>
      <c r="AC1376" s="151"/>
      <c r="AD1376" s="151"/>
      <c r="AE1376" s="151"/>
      <c r="AF1376" s="151"/>
      <c r="AG1376" s="151" t="s">
        <v>190</v>
      </c>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row>
    <row r="1377" spans="1:60" ht="21" outlineLevel="1" x14ac:dyDescent="0.25">
      <c r="A1377" s="158"/>
      <c r="B1377" s="159"/>
      <c r="C1377" s="271" t="s">
        <v>1943</v>
      </c>
      <c r="D1377" s="272"/>
      <c r="E1377" s="272"/>
      <c r="F1377" s="272"/>
      <c r="G1377" s="272"/>
      <c r="H1377" s="160"/>
      <c r="I1377" s="160"/>
      <c r="J1377" s="160"/>
      <c r="K1377" s="160"/>
      <c r="L1377" s="160"/>
      <c r="M1377" s="160"/>
      <c r="N1377" s="160"/>
      <c r="O1377" s="160"/>
      <c r="P1377" s="160"/>
      <c r="Q1377" s="160"/>
      <c r="R1377" s="160"/>
      <c r="S1377" s="160"/>
      <c r="T1377" s="160"/>
      <c r="U1377" s="160"/>
      <c r="V1377" s="160"/>
      <c r="W1377" s="160"/>
      <c r="X1377" s="160"/>
      <c r="Y1377" s="151"/>
      <c r="Z1377" s="151"/>
      <c r="AA1377" s="151"/>
      <c r="AB1377" s="151"/>
      <c r="AC1377" s="151"/>
      <c r="AD1377" s="151"/>
      <c r="AE1377" s="151"/>
      <c r="AF1377" s="151"/>
      <c r="AG1377" s="151" t="s">
        <v>190</v>
      </c>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84" t="str">
        <f>C1377</f>
        <v>Jedná se vlastně o krakorec složený ze dvou stupňovitě umístěných dílů se zaoblenou vnější stranou. Na povrchu se dochovalo nejen kamenické opracování, ale také pomocná ryska pro správné sesazení obou prvků. Zato se na něm neobjevují žádné povrchové úpravy.</v>
      </c>
      <c r="BB1377" s="151"/>
      <c r="BC1377" s="151"/>
      <c r="BD1377" s="151"/>
      <c r="BE1377" s="151"/>
      <c r="BF1377" s="151"/>
      <c r="BG1377" s="151"/>
      <c r="BH1377" s="151"/>
    </row>
    <row r="1378" spans="1:60" outlineLevel="1" x14ac:dyDescent="0.25">
      <c r="A1378" s="158"/>
      <c r="B1378" s="159"/>
      <c r="C1378" s="271" t="s">
        <v>1944</v>
      </c>
      <c r="D1378" s="272"/>
      <c r="E1378" s="272"/>
      <c r="F1378" s="272"/>
      <c r="G1378" s="272"/>
      <c r="H1378" s="160"/>
      <c r="I1378" s="160"/>
      <c r="J1378" s="160"/>
      <c r="K1378" s="160"/>
      <c r="L1378" s="160"/>
      <c r="M1378" s="160"/>
      <c r="N1378" s="160"/>
      <c r="O1378" s="160"/>
      <c r="P1378" s="160"/>
      <c r="Q1378" s="160"/>
      <c r="R1378" s="160"/>
      <c r="S1378" s="160"/>
      <c r="T1378" s="160"/>
      <c r="U1378" s="160"/>
      <c r="V1378" s="160"/>
      <c r="W1378" s="160"/>
      <c r="X1378" s="160"/>
      <c r="Y1378" s="151"/>
      <c r="Z1378" s="151"/>
      <c r="AA1378" s="151"/>
      <c r="AB1378" s="151"/>
      <c r="AC1378" s="151"/>
      <c r="AD1378" s="151"/>
      <c r="AE1378" s="151"/>
      <c r="AF1378" s="151"/>
      <c r="AG1378" s="151" t="s">
        <v>190</v>
      </c>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84" t="str">
        <f>C1378</f>
        <v>Kromě povrchového znečištění prachovými depozity se na obou dílech krakorce objevují drobná i větší mechanická poškození.</v>
      </c>
      <c r="BB1378" s="151"/>
      <c r="BC1378" s="151"/>
      <c r="BD1378" s="151"/>
      <c r="BE1378" s="151"/>
      <c r="BF1378" s="151"/>
      <c r="BG1378" s="151"/>
      <c r="BH1378" s="151"/>
    </row>
    <row r="1379" spans="1:60" outlineLevel="1" x14ac:dyDescent="0.25">
      <c r="A1379" s="158"/>
      <c r="B1379" s="159"/>
      <c r="C1379" s="192" t="s">
        <v>204</v>
      </c>
      <c r="D1379" s="161"/>
      <c r="E1379" s="162"/>
      <c r="F1379" s="163"/>
      <c r="G1379" s="163"/>
      <c r="H1379" s="160"/>
      <c r="I1379" s="160"/>
      <c r="J1379" s="160"/>
      <c r="K1379" s="160"/>
      <c r="L1379" s="160"/>
      <c r="M1379" s="160"/>
      <c r="N1379" s="160"/>
      <c r="O1379" s="160"/>
      <c r="P1379" s="160"/>
      <c r="Q1379" s="160"/>
      <c r="R1379" s="160"/>
      <c r="S1379" s="160"/>
      <c r="T1379" s="160"/>
      <c r="U1379" s="160"/>
      <c r="V1379" s="160"/>
      <c r="W1379" s="160"/>
      <c r="X1379" s="160"/>
      <c r="Y1379" s="151"/>
      <c r="Z1379" s="151"/>
      <c r="AA1379" s="151"/>
      <c r="AB1379" s="151"/>
      <c r="AC1379" s="151"/>
      <c r="AD1379" s="151"/>
      <c r="AE1379" s="151"/>
      <c r="AF1379" s="151"/>
      <c r="AG1379" s="151" t="s">
        <v>190</v>
      </c>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row>
    <row r="1380" spans="1:60" outlineLevel="1" x14ac:dyDescent="0.25">
      <c r="A1380" s="158"/>
      <c r="B1380" s="159"/>
      <c r="C1380" s="271" t="s">
        <v>1428</v>
      </c>
      <c r="D1380" s="272"/>
      <c r="E1380" s="272"/>
      <c r="F1380" s="272"/>
      <c r="G1380" s="272"/>
      <c r="H1380" s="160"/>
      <c r="I1380" s="160"/>
      <c r="J1380" s="160"/>
      <c r="K1380" s="160"/>
      <c r="L1380" s="160"/>
      <c r="M1380" s="160"/>
      <c r="N1380" s="160"/>
      <c r="O1380" s="160"/>
      <c r="P1380" s="160"/>
      <c r="Q1380" s="160"/>
      <c r="R1380" s="160"/>
      <c r="S1380" s="160"/>
      <c r="T1380" s="160"/>
      <c r="U1380" s="160"/>
      <c r="V1380" s="160"/>
      <c r="W1380" s="160"/>
      <c r="X1380" s="160"/>
      <c r="Y1380" s="151"/>
      <c r="Z1380" s="151"/>
      <c r="AA1380" s="151"/>
      <c r="AB1380" s="151"/>
      <c r="AC1380" s="151"/>
      <c r="AD1380" s="151"/>
      <c r="AE1380" s="151"/>
      <c r="AF1380" s="151"/>
      <c r="AG1380" s="151" t="s">
        <v>190</v>
      </c>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row>
    <row r="1381" spans="1:60" outlineLevel="1" x14ac:dyDescent="0.25">
      <c r="A1381" s="158"/>
      <c r="B1381" s="159"/>
      <c r="C1381" s="271" t="s">
        <v>1429</v>
      </c>
      <c r="D1381" s="272"/>
      <c r="E1381" s="272"/>
      <c r="F1381" s="272"/>
      <c r="G1381" s="272"/>
      <c r="H1381" s="160"/>
      <c r="I1381" s="160"/>
      <c r="J1381" s="160"/>
      <c r="K1381" s="160"/>
      <c r="L1381" s="160"/>
      <c r="M1381" s="160"/>
      <c r="N1381" s="160"/>
      <c r="O1381" s="160"/>
      <c r="P1381" s="160"/>
      <c r="Q1381" s="160"/>
      <c r="R1381" s="160"/>
      <c r="S1381" s="160"/>
      <c r="T1381" s="160"/>
      <c r="U1381" s="160"/>
      <c r="V1381" s="160"/>
      <c r="W1381" s="160"/>
      <c r="X1381" s="160"/>
      <c r="Y1381" s="151"/>
      <c r="Z1381" s="151"/>
      <c r="AA1381" s="151"/>
      <c r="AB1381" s="151"/>
      <c r="AC1381" s="151"/>
      <c r="AD1381" s="151"/>
      <c r="AE1381" s="151"/>
      <c r="AF1381" s="151"/>
      <c r="AG1381" s="151" t="s">
        <v>190</v>
      </c>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row>
    <row r="1382" spans="1:60" outlineLevel="1" x14ac:dyDescent="0.25">
      <c r="A1382" s="158"/>
      <c r="B1382" s="159"/>
      <c r="C1382" s="271" t="s">
        <v>1945</v>
      </c>
      <c r="D1382" s="272"/>
      <c r="E1382" s="272"/>
      <c r="F1382" s="272"/>
      <c r="G1382" s="272"/>
      <c r="H1382" s="160"/>
      <c r="I1382" s="160"/>
      <c r="J1382" s="160"/>
      <c r="K1382" s="160"/>
      <c r="L1382" s="160"/>
      <c r="M1382" s="160"/>
      <c r="N1382" s="160"/>
      <c r="O1382" s="160"/>
      <c r="P1382" s="160"/>
      <c r="Q1382" s="160"/>
      <c r="R1382" s="160"/>
      <c r="S1382" s="160"/>
      <c r="T1382" s="160"/>
      <c r="U1382" s="160"/>
      <c r="V1382" s="160"/>
      <c r="W1382" s="160"/>
      <c r="X1382" s="160"/>
      <c r="Y1382" s="151"/>
      <c r="Z1382" s="151"/>
      <c r="AA1382" s="151"/>
      <c r="AB1382" s="151"/>
      <c r="AC1382" s="151"/>
      <c r="AD1382" s="151"/>
      <c r="AE1382" s="151"/>
      <c r="AF1382" s="151"/>
      <c r="AG1382" s="151" t="s">
        <v>190</v>
      </c>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row>
    <row r="1383" spans="1:60" outlineLevel="1" x14ac:dyDescent="0.25">
      <c r="A1383" s="158"/>
      <c r="B1383" s="159"/>
      <c r="C1383" s="192" t="s">
        <v>204</v>
      </c>
      <c r="D1383" s="161"/>
      <c r="E1383" s="162"/>
      <c r="F1383" s="163"/>
      <c r="G1383" s="163"/>
      <c r="H1383" s="160"/>
      <c r="I1383" s="160"/>
      <c r="J1383" s="160"/>
      <c r="K1383" s="160"/>
      <c r="L1383" s="160"/>
      <c r="M1383" s="160"/>
      <c r="N1383" s="160"/>
      <c r="O1383" s="160"/>
      <c r="P1383" s="160"/>
      <c r="Q1383" s="160"/>
      <c r="R1383" s="160"/>
      <c r="S1383" s="160"/>
      <c r="T1383" s="160"/>
      <c r="U1383" s="160"/>
      <c r="V1383" s="160"/>
      <c r="W1383" s="160"/>
      <c r="X1383" s="160"/>
      <c r="Y1383" s="151"/>
      <c r="Z1383" s="151"/>
      <c r="AA1383" s="151"/>
      <c r="AB1383" s="151"/>
      <c r="AC1383" s="151"/>
      <c r="AD1383" s="151"/>
      <c r="AE1383" s="151"/>
      <c r="AF1383" s="151"/>
      <c r="AG1383" s="151" t="s">
        <v>190</v>
      </c>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row>
    <row r="1384" spans="1:60" outlineLevel="1" x14ac:dyDescent="0.25">
      <c r="A1384" s="158"/>
      <c r="B1384" s="159"/>
      <c r="C1384" s="271" t="s">
        <v>317</v>
      </c>
      <c r="D1384" s="272"/>
      <c r="E1384" s="272"/>
      <c r="F1384" s="272"/>
      <c r="G1384" s="272"/>
      <c r="H1384" s="160"/>
      <c r="I1384" s="160"/>
      <c r="J1384" s="160"/>
      <c r="K1384" s="160"/>
      <c r="L1384" s="160"/>
      <c r="M1384" s="160"/>
      <c r="N1384" s="160"/>
      <c r="O1384" s="160"/>
      <c r="P1384" s="160"/>
      <c r="Q1384" s="160"/>
      <c r="R1384" s="160"/>
      <c r="S1384" s="160"/>
      <c r="T1384" s="160"/>
      <c r="U1384" s="160"/>
      <c r="V1384" s="160"/>
      <c r="W1384" s="160"/>
      <c r="X1384" s="160"/>
      <c r="Y1384" s="151"/>
      <c r="Z1384" s="151"/>
      <c r="AA1384" s="151"/>
      <c r="AB1384" s="151"/>
      <c r="AC1384" s="151"/>
      <c r="AD1384" s="151"/>
      <c r="AE1384" s="151"/>
      <c r="AF1384" s="151"/>
      <c r="AG1384" s="151" t="s">
        <v>190</v>
      </c>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row>
    <row r="1385" spans="1:60" outlineLevel="1" x14ac:dyDescent="0.25">
      <c r="A1385" s="158"/>
      <c r="B1385" s="159"/>
      <c r="C1385" s="271" t="s">
        <v>864</v>
      </c>
      <c r="D1385" s="272"/>
      <c r="E1385" s="272"/>
      <c r="F1385" s="272"/>
      <c r="G1385" s="272"/>
      <c r="H1385" s="160"/>
      <c r="I1385" s="160"/>
      <c r="J1385" s="160"/>
      <c r="K1385" s="160"/>
      <c r="L1385" s="160"/>
      <c r="M1385" s="160"/>
      <c r="N1385" s="160"/>
      <c r="O1385" s="160"/>
      <c r="P1385" s="160"/>
      <c r="Q1385" s="160"/>
      <c r="R1385" s="160"/>
      <c r="S1385" s="160"/>
      <c r="T1385" s="160"/>
      <c r="U1385" s="160"/>
      <c r="V1385" s="160"/>
      <c r="W1385" s="160"/>
      <c r="X1385" s="160"/>
      <c r="Y1385" s="151"/>
      <c r="Z1385" s="151"/>
      <c r="AA1385" s="151"/>
      <c r="AB1385" s="151"/>
      <c r="AC1385" s="151"/>
      <c r="AD1385" s="151"/>
      <c r="AE1385" s="151"/>
      <c r="AF1385" s="151"/>
      <c r="AG1385" s="151" t="s">
        <v>190</v>
      </c>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row>
    <row r="1386" spans="1:60" outlineLevel="1" x14ac:dyDescent="0.25">
      <c r="A1386" s="177">
        <v>119</v>
      </c>
      <c r="B1386" s="178" t="s">
        <v>1946</v>
      </c>
      <c r="C1386" s="187" t="s">
        <v>1947</v>
      </c>
      <c r="D1386" s="179" t="s">
        <v>255</v>
      </c>
      <c r="E1386" s="180">
        <v>1</v>
      </c>
      <c r="F1386" s="181">
        <v>19200</v>
      </c>
      <c r="G1386" s="182">
        <f>ROUND(E1386*F1386,2)</f>
        <v>19200</v>
      </c>
      <c r="H1386" s="181"/>
      <c r="I1386" s="182">
        <f>ROUND(E1386*H1386,2)</f>
        <v>0</v>
      </c>
      <c r="J1386" s="181"/>
      <c r="K1386" s="182">
        <f>ROUND(E1386*J1386,2)</f>
        <v>0</v>
      </c>
      <c r="L1386" s="182">
        <v>21</v>
      </c>
      <c r="M1386" s="182">
        <f>G1386*(1+L1386/100)</f>
        <v>23232</v>
      </c>
      <c r="N1386" s="182">
        <v>1E-3</v>
      </c>
      <c r="O1386" s="182">
        <f>ROUND(E1386*N1386,2)</f>
        <v>0</v>
      </c>
      <c r="P1386" s="182">
        <v>0</v>
      </c>
      <c r="Q1386" s="182">
        <f>ROUND(E1386*P1386,2)</f>
        <v>0</v>
      </c>
      <c r="R1386" s="182"/>
      <c r="S1386" s="182" t="s">
        <v>277</v>
      </c>
      <c r="T1386" s="183" t="s">
        <v>186</v>
      </c>
      <c r="U1386" s="160">
        <v>0</v>
      </c>
      <c r="V1386" s="160">
        <f>ROUND(E1386*U1386,2)</f>
        <v>0</v>
      </c>
      <c r="W1386" s="160"/>
      <c r="X1386" s="160" t="s">
        <v>310</v>
      </c>
      <c r="Y1386" s="151"/>
      <c r="Z1386" s="151"/>
      <c r="AA1386" s="151"/>
      <c r="AB1386" s="151"/>
      <c r="AC1386" s="151"/>
      <c r="AD1386" s="151"/>
      <c r="AE1386" s="151"/>
      <c r="AF1386" s="151"/>
      <c r="AG1386" s="151" t="s">
        <v>311</v>
      </c>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row>
    <row r="1387" spans="1:60" outlineLevel="1" x14ac:dyDescent="0.25">
      <c r="A1387" s="158"/>
      <c r="B1387" s="159"/>
      <c r="C1387" s="260" t="s">
        <v>1922</v>
      </c>
      <c r="D1387" s="261"/>
      <c r="E1387" s="261"/>
      <c r="F1387" s="261"/>
      <c r="G1387" s="261"/>
      <c r="H1387" s="160"/>
      <c r="I1387" s="160"/>
      <c r="J1387" s="160"/>
      <c r="K1387" s="160"/>
      <c r="L1387" s="160"/>
      <c r="M1387" s="160"/>
      <c r="N1387" s="160"/>
      <c r="O1387" s="160"/>
      <c r="P1387" s="160"/>
      <c r="Q1387" s="160"/>
      <c r="R1387" s="160"/>
      <c r="S1387" s="160"/>
      <c r="T1387" s="160"/>
      <c r="U1387" s="160"/>
      <c r="V1387" s="160"/>
      <c r="W1387" s="160"/>
      <c r="X1387" s="160"/>
      <c r="Y1387" s="151"/>
      <c r="Z1387" s="151"/>
      <c r="AA1387" s="151"/>
      <c r="AB1387" s="151"/>
      <c r="AC1387" s="151"/>
      <c r="AD1387" s="151"/>
      <c r="AE1387" s="151"/>
      <c r="AF1387" s="151"/>
      <c r="AG1387" s="151" t="s">
        <v>190</v>
      </c>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84" t="str">
        <f>C1387</f>
        <v>4.NP - 3. patro, popis prvku a návrh na jeho opravu nebo restaurování viz D1.1.9 Tabulky kamenických prvků</v>
      </c>
      <c r="BB1387" s="151"/>
      <c r="BC1387" s="151"/>
      <c r="BD1387" s="151"/>
      <c r="BE1387" s="151"/>
      <c r="BF1387" s="151"/>
      <c r="BG1387" s="151"/>
      <c r="BH1387" s="151"/>
    </row>
    <row r="1388" spans="1:60" outlineLevel="1" x14ac:dyDescent="0.25">
      <c r="A1388" s="158"/>
      <c r="B1388" s="159"/>
      <c r="C1388" s="192" t="s">
        <v>204</v>
      </c>
      <c r="D1388" s="161"/>
      <c r="E1388" s="162"/>
      <c r="F1388" s="163"/>
      <c r="G1388" s="163"/>
      <c r="H1388" s="160"/>
      <c r="I1388" s="160"/>
      <c r="J1388" s="160"/>
      <c r="K1388" s="160"/>
      <c r="L1388" s="160"/>
      <c r="M1388" s="160"/>
      <c r="N1388" s="160"/>
      <c r="O1388" s="160"/>
      <c r="P1388" s="160"/>
      <c r="Q1388" s="160"/>
      <c r="R1388" s="160"/>
      <c r="S1388" s="160"/>
      <c r="T1388" s="160"/>
      <c r="U1388" s="160"/>
      <c r="V1388" s="160"/>
      <c r="W1388" s="160"/>
      <c r="X1388" s="160"/>
      <c r="Y1388" s="151"/>
      <c r="Z1388" s="151"/>
      <c r="AA1388" s="151"/>
      <c r="AB1388" s="151"/>
      <c r="AC1388" s="151"/>
      <c r="AD1388" s="151"/>
      <c r="AE1388" s="151"/>
      <c r="AF1388" s="151"/>
      <c r="AG1388" s="151" t="s">
        <v>190</v>
      </c>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row>
    <row r="1389" spans="1:60" outlineLevel="1" x14ac:dyDescent="0.25">
      <c r="A1389" s="158"/>
      <c r="B1389" s="159"/>
      <c r="C1389" s="271" t="s">
        <v>1948</v>
      </c>
      <c r="D1389" s="272"/>
      <c r="E1389" s="272"/>
      <c r="F1389" s="272"/>
      <c r="G1389" s="272"/>
      <c r="H1389" s="160"/>
      <c r="I1389" s="160"/>
      <c r="J1389" s="160"/>
      <c r="K1389" s="160"/>
      <c r="L1389" s="160"/>
      <c r="M1389" s="160"/>
      <c r="N1389" s="160"/>
      <c r="O1389" s="160"/>
      <c r="P1389" s="160"/>
      <c r="Q1389" s="160"/>
      <c r="R1389" s="160"/>
      <c r="S1389" s="160"/>
      <c r="T1389" s="160"/>
      <c r="U1389" s="160"/>
      <c r="V1389" s="160"/>
      <c r="W1389" s="160"/>
      <c r="X1389" s="160"/>
      <c r="Y1389" s="151"/>
      <c r="Z1389" s="151"/>
      <c r="AA1389" s="151"/>
      <c r="AB1389" s="151"/>
      <c r="AC1389" s="151"/>
      <c r="AD1389" s="151"/>
      <c r="AE1389" s="151"/>
      <c r="AF1389" s="151"/>
      <c r="AG1389" s="151" t="s">
        <v>190</v>
      </c>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row>
    <row r="1390" spans="1:60" outlineLevel="1" x14ac:dyDescent="0.25">
      <c r="A1390" s="158"/>
      <c r="B1390" s="159"/>
      <c r="C1390" s="271" t="s">
        <v>1949</v>
      </c>
      <c r="D1390" s="272"/>
      <c r="E1390" s="272"/>
      <c r="F1390" s="272"/>
      <c r="G1390" s="272"/>
      <c r="H1390" s="160"/>
      <c r="I1390" s="160"/>
      <c r="J1390" s="160"/>
      <c r="K1390" s="160"/>
      <c r="L1390" s="160"/>
      <c r="M1390" s="160"/>
      <c r="N1390" s="160"/>
      <c r="O1390" s="160"/>
      <c r="P1390" s="160"/>
      <c r="Q1390" s="160"/>
      <c r="R1390" s="160"/>
      <c r="S1390" s="160"/>
      <c r="T1390" s="160"/>
      <c r="U1390" s="160"/>
      <c r="V1390" s="160"/>
      <c r="W1390" s="160"/>
      <c r="X1390" s="160"/>
      <c r="Y1390" s="151"/>
      <c r="Z1390" s="151"/>
      <c r="AA1390" s="151"/>
      <c r="AB1390" s="151"/>
      <c r="AC1390" s="151"/>
      <c r="AD1390" s="151"/>
      <c r="AE1390" s="151"/>
      <c r="AF1390" s="151"/>
      <c r="AG1390" s="151" t="s">
        <v>190</v>
      </c>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row>
    <row r="1391" spans="1:60" outlineLevel="1" x14ac:dyDescent="0.25">
      <c r="A1391" s="158"/>
      <c r="B1391" s="159"/>
      <c r="C1391" s="192" t="s">
        <v>204</v>
      </c>
      <c r="D1391" s="161"/>
      <c r="E1391" s="162"/>
      <c r="F1391" s="163"/>
      <c r="G1391" s="163"/>
      <c r="H1391" s="160"/>
      <c r="I1391" s="160"/>
      <c r="J1391" s="160"/>
      <c r="K1391" s="160"/>
      <c r="L1391" s="160"/>
      <c r="M1391" s="160"/>
      <c r="N1391" s="160"/>
      <c r="O1391" s="160"/>
      <c r="P1391" s="160"/>
      <c r="Q1391" s="160"/>
      <c r="R1391" s="160"/>
      <c r="S1391" s="160"/>
      <c r="T1391" s="160"/>
      <c r="U1391" s="160"/>
      <c r="V1391" s="160"/>
      <c r="W1391" s="160"/>
      <c r="X1391" s="160"/>
      <c r="Y1391" s="151"/>
      <c r="Z1391" s="151"/>
      <c r="AA1391" s="151"/>
      <c r="AB1391" s="151"/>
      <c r="AC1391" s="151"/>
      <c r="AD1391" s="151"/>
      <c r="AE1391" s="151"/>
      <c r="AF1391" s="151"/>
      <c r="AG1391" s="151" t="s">
        <v>190</v>
      </c>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row>
    <row r="1392" spans="1:60" outlineLevel="1" x14ac:dyDescent="0.25">
      <c r="A1392" s="158"/>
      <c r="B1392" s="159"/>
      <c r="C1392" s="271" t="s">
        <v>313</v>
      </c>
      <c r="D1392" s="272"/>
      <c r="E1392" s="272"/>
      <c r="F1392" s="272"/>
      <c r="G1392" s="272"/>
      <c r="H1392" s="160"/>
      <c r="I1392" s="160"/>
      <c r="J1392" s="160"/>
      <c r="K1392" s="160"/>
      <c r="L1392" s="160"/>
      <c r="M1392" s="160"/>
      <c r="N1392" s="160"/>
      <c r="O1392" s="160"/>
      <c r="P1392" s="160"/>
      <c r="Q1392" s="160"/>
      <c r="R1392" s="160"/>
      <c r="S1392" s="160"/>
      <c r="T1392" s="160"/>
      <c r="U1392" s="160"/>
      <c r="V1392" s="160"/>
      <c r="W1392" s="160"/>
      <c r="X1392" s="160"/>
      <c r="Y1392" s="151"/>
      <c r="Z1392" s="151"/>
      <c r="AA1392" s="151"/>
      <c r="AB1392" s="151"/>
      <c r="AC1392" s="151"/>
      <c r="AD1392" s="151"/>
      <c r="AE1392" s="151"/>
      <c r="AF1392" s="151"/>
      <c r="AG1392" s="151" t="s">
        <v>190</v>
      </c>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row>
    <row r="1393" spans="1:60" ht="21" outlineLevel="1" x14ac:dyDescent="0.25">
      <c r="A1393" s="158"/>
      <c r="B1393" s="159"/>
      <c r="C1393" s="271" t="s">
        <v>1950</v>
      </c>
      <c r="D1393" s="272"/>
      <c r="E1393" s="272"/>
      <c r="F1393" s="272"/>
      <c r="G1393" s="272"/>
      <c r="H1393" s="160"/>
      <c r="I1393" s="160"/>
      <c r="J1393" s="160"/>
      <c r="K1393" s="160"/>
      <c r="L1393" s="160"/>
      <c r="M1393" s="160"/>
      <c r="N1393" s="160"/>
      <c r="O1393" s="160"/>
      <c r="P1393" s="160"/>
      <c r="Q1393" s="160"/>
      <c r="R1393" s="160"/>
      <c r="S1393" s="160"/>
      <c r="T1393" s="160"/>
      <c r="U1393" s="160"/>
      <c r="V1393" s="160"/>
      <c r="W1393" s="160"/>
      <c r="X1393" s="160"/>
      <c r="Y1393" s="151"/>
      <c r="Z1393" s="151"/>
      <c r="AA1393" s="151"/>
      <c r="AB1393" s="151"/>
      <c r="AC1393" s="151"/>
      <c r="AD1393" s="151"/>
      <c r="AE1393" s="151"/>
      <c r="AF1393" s="151"/>
      <c r="AG1393" s="151" t="s">
        <v>190</v>
      </c>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84" t="str">
        <f>C1393</f>
        <v>Jedná se o kamenné ostění obdélného okna členěného původně křížem. Celé ostění se tak dnes skládá z parapetu, dvou dvoudílných stojek a překladu. Všechny díly jsou na vnitřní straně ostění hladké s tím, že do nich byla vysekána drážka pro osazení truhlářského prvku.</v>
      </c>
      <c r="BB1393" s="151"/>
      <c r="BC1393" s="151"/>
      <c r="BD1393" s="151"/>
      <c r="BE1393" s="151"/>
      <c r="BF1393" s="151"/>
      <c r="BG1393" s="151"/>
      <c r="BH1393" s="151"/>
    </row>
    <row r="1394" spans="1:60" ht="21" outlineLevel="1" x14ac:dyDescent="0.25">
      <c r="A1394" s="158"/>
      <c r="B1394" s="159"/>
      <c r="C1394" s="271" t="s">
        <v>1951</v>
      </c>
      <c r="D1394" s="272"/>
      <c r="E1394" s="272"/>
      <c r="F1394" s="272"/>
      <c r="G1394" s="272"/>
      <c r="H1394" s="160"/>
      <c r="I1394" s="160"/>
      <c r="J1394" s="160"/>
      <c r="K1394" s="160"/>
      <c r="L1394" s="160"/>
      <c r="M1394" s="160"/>
      <c r="N1394" s="160"/>
      <c r="O1394" s="160"/>
      <c r="P1394" s="160"/>
      <c r="Q1394" s="160"/>
      <c r="R1394" s="160"/>
      <c r="S1394" s="160"/>
      <c r="T1394" s="160"/>
      <c r="U1394" s="160"/>
      <c r="V1394" s="160"/>
      <c r="W1394" s="160"/>
      <c r="X1394" s="160"/>
      <c r="Y1394" s="151"/>
      <c r="Z1394" s="151"/>
      <c r="AA1394" s="151"/>
      <c r="AB1394" s="151"/>
      <c r="AC1394" s="151"/>
      <c r="AD1394" s="151"/>
      <c r="AE1394" s="151"/>
      <c r="AF1394" s="151"/>
      <c r="AG1394" s="151" t="s">
        <v>190</v>
      </c>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84" t="str">
        <f>C1394</f>
        <v>Spárování mezi jednotlivými díly ostění je místy uvolněné nebo zcela vypadlé. Na parapetu se nacházejí modelační doplňky vyplňující trhlinu i úbytek kamene v minulosti.</v>
      </c>
      <c r="BB1394" s="151"/>
      <c r="BC1394" s="151"/>
      <c r="BD1394" s="151"/>
      <c r="BE1394" s="151"/>
      <c r="BF1394" s="151"/>
      <c r="BG1394" s="151"/>
      <c r="BH1394" s="151"/>
    </row>
    <row r="1395" spans="1:60" outlineLevel="1" x14ac:dyDescent="0.25">
      <c r="A1395" s="158"/>
      <c r="B1395" s="159"/>
      <c r="C1395" s="271" t="s">
        <v>1952</v>
      </c>
      <c r="D1395" s="272"/>
      <c r="E1395" s="272"/>
      <c r="F1395" s="272"/>
      <c r="G1395" s="272"/>
      <c r="H1395" s="160"/>
      <c r="I1395" s="160"/>
      <c r="J1395" s="160"/>
      <c r="K1395" s="160"/>
      <c r="L1395" s="160"/>
      <c r="M1395" s="160"/>
      <c r="N1395" s="160"/>
      <c r="O1395" s="160"/>
      <c r="P1395" s="160"/>
      <c r="Q1395" s="160"/>
      <c r="R1395" s="160"/>
      <c r="S1395" s="160"/>
      <c r="T1395" s="160"/>
      <c r="U1395" s="160"/>
      <c r="V1395" s="160"/>
      <c r="W1395" s="160"/>
      <c r="X1395" s="160"/>
      <c r="Y1395" s="151"/>
      <c r="Z1395" s="151"/>
      <c r="AA1395" s="151"/>
      <c r="AB1395" s="151"/>
      <c r="AC1395" s="151"/>
      <c r="AD1395" s="151"/>
      <c r="AE1395" s="151"/>
      <c r="AF1395" s="151"/>
      <c r="AG1395" s="151" t="s">
        <v>190</v>
      </c>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row>
    <row r="1396" spans="1:60" ht="21" outlineLevel="1" x14ac:dyDescent="0.25">
      <c r="A1396" s="158"/>
      <c r="B1396" s="159"/>
      <c r="C1396" s="271" t="s">
        <v>1933</v>
      </c>
      <c r="D1396" s="272"/>
      <c r="E1396" s="272"/>
      <c r="F1396" s="272"/>
      <c r="G1396" s="272"/>
      <c r="H1396" s="160"/>
      <c r="I1396" s="160"/>
      <c r="J1396" s="160"/>
      <c r="K1396" s="160"/>
      <c r="L1396" s="160"/>
      <c r="M1396" s="160"/>
      <c r="N1396" s="160"/>
      <c r="O1396" s="160"/>
      <c r="P1396" s="160"/>
      <c r="Q1396" s="160"/>
      <c r="R1396" s="160"/>
      <c r="S1396" s="160"/>
      <c r="T1396" s="160"/>
      <c r="U1396" s="160"/>
      <c r="V1396" s="160"/>
      <c r="W1396" s="160"/>
      <c r="X1396" s="160"/>
      <c r="Y1396" s="151"/>
      <c r="Z1396" s="151"/>
      <c r="AA1396" s="151"/>
      <c r="AB1396" s="151"/>
      <c r="AC1396" s="151"/>
      <c r="AD1396" s="151"/>
      <c r="AE1396" s="151"/>
      <c r="AF1396" s="151"/>
      <c r="AG1396" s="151" t="s">
        <v>190</v>
      </c>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84" t="str">
        <f>C1396</f>
        <v>Na překladu a horních dílech stojek je povrch kamene překryt vrstvičkami omítek a nátěrů přecházejících na kamenný prvek z okolní špalety okenního výklenku. Kromě těchto povrchových úprav je i tento prvek pokryt vrstvou prachových depozit.</v>
      </c>
      <c r="BB1396" s="151"/>
      <c r="BC1396" s="151"/>
      <c r="BD1396" s="151"/>
      <c r="BE1396" s="151"/>
      <c r="BF1396" s="151"/>
      <c r="BG1396" s="151"/>
      <c r="BH1396" s="151"/>
    </row>
    <row r="1397" spans="1:60" outlineLevel="1" x14ac:dyDescent="0.25">
      <c r="A1397" s="158"/>
      <c r="B1397" s="159"/>
      <c r="C1397" s="192" t="s">
        <v>204</v>
      </c>
      <c r="D1397" s="161"/>
      <c r="E1397" s="162"/>
      <c r="F1397" s="163"/>
      <c r="G1397" s="163"/>
      <c r="H1397" s="160"/>
      <c r="I1397" s="160"/>
      <c r="J1397" s="160"/>
      <c r="K1397" s="160"/>
      <c r="L1397" s="160"/>
      <c r="M1397" s="160"/>
      <c r="N1397" s="160"/>
      <c r="O1397" s="160"/>
      <c r="P1397" s="160"/>
      <c r="Q1397" s="160"/>
      <c r="R1397" s="160"/>
      <c r="S1397" s="160"/>
      <c r="T1397" s="160"/>
      <c r="U1397" s="160"/>
      <c r="V1397" s="160"/>
      <c r="W1397" s="160"/>
      <c r="X1397" s="160"/>
      <c r="Y1397" s="151"/>
      <c r="Z1397" s="151"/>
      <c r="AA1397" s="151"/>
      <c r="AB1397" s="151"/>
      <c r="AC1397" s="151"/>
      <c r="AD1397" s="151"/>
      <c r="AE1397" s="151"/>
      <c r="AF1397" s="151"/>
      <c r="AG1397" s="151" t="s">
        <v>190</v>
      </c>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row>
    <row r="1398" spans="1:60" outlineLevel="1" x14ac:dyDescent="0.25">
      <c r="A1398" s="158"/>
      <c r="B1398" s="159"/>
      <c r="C1398" s="271" t="s">
        <v>1428</v>
      </c>
      <c r="D1398" s="272"/>
      <c r="E1398" s="272"/>
      <c r="F1398" s="272"/>
      <c r="G1398" s="272"/>
      <c r="H1398" s="160"/>
      <c r="I1398" s="160"/>
      <c r="J1398" s="160"/>
      <c r="K1398" s="160"/>
      <c r="L1398" s="160"/>
      <c r="M1398" s="160"/>
      <c r="N1398" s="160"/>
      <c r="O1398" s="160"/>
      <c r="P1398" s="160"/>
      <c r="Q1398" s="160"/>
      <c r="R1398" s="160"/>
      <c r="S1398" s="160"/>
      <c r="T1398" s="160"/>
      <c r="U1398" s="160"/>
      <c r="V1398" s="160"/>
      <c r="W1398" s="160"/>
      <c r="X1398" s="160"/>
      <c r="Y1398" s="151"/>
      <c r="Z1398" s="151"/>
      <c r="AA1398" s="151"/>
      <c r="AB1398" s="151"/>
      <c r="AC1398" s="151"/>
      <c r="AD1398" s="151"/>
      <c r="AE1398" s="151"/>
      <c r="AF1398" s="151"/>
      <c r="AG1398" s="151" t="s">
        <v>190</v>
      </c>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row>
    <row r="1399" spans="1:60" outlineLevel="1" x14ac:dyDescent="0.25">
      <c r="A1399" s="158"/>
      <c r="B1399" s="159"/>
      <c r="C1399" s="271" t="s">
        <v>1429</v>
      </c>
      <c r="D1399" s="272"/>
      <c r="E1399" s="272"/>
      <c r="F1399" s="272"/>
      <c r="G1399" s="272"/>
      <c r="H1399" s="160"/>
      <c r="I1399" s="160"/>
      <c r="J1399" s="160"/>
      <c r="K1399" s="160"/>
      <c r="L1399" s="160"/>
      <c r="M1399" s="160"/>
      <c r="N1399" s="160"/>
      <c r="O1399" s="160"/>
      <c r="P1399" s="160"/>
      <c r="Q1399" s="160"/>
      <c r="R1399" s="160"/>
      <c r="S1399" s="160"/>
      <c r="T1399" s="160"/>
      <c r="U1399" s="160"/>
      <c r="V1399" s="160"/>
      <c r="W1399" s="160"/>
      <c r="X1399" s="160"/>
      <c r="Y1399" s="151"/>
      <c r="Z1399" s="151"/>
      <c r="AA1399" s="151"/>
      <c r="AB1399" s="151"/>
      <c r="AC1399" s="151"/>
      <c r="AD1399" s="151"/>
      <c r="AE1399" s="151"/>
      <c r="AF1399" s="151"/>
      <c r="AG1399" s="151" t="s">
        <v>190</v>
      </c>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row>
    <row r="1400" spans="1:60" outlineLevel="1" x14ac:dyDescent="0.25">
      <c r="A1400" s="158"/>
      <c r="B1400" s="159"/>
      <c r="C1400" s="271" t="s">
        <v>1953</v>
      </c>
      <c r="D1400" s="272"/>
      <c r="E1400" s="272"/>
      <c r="F1400" s="272"/>
      <c r="G1400" s="272"/>
      <c r="H1400" s="160"/>
      <c r="I1400" s="160"/>
      <c r="J1400" s="160"/>
      <c r="K1400" s="160"/>
      <c r="L1400" s="160"/>
      <c r="M1400" s="160"/>
      <c r="N1400" s="160"/>
      <c r="O1400" s="160"/>
      <c r="P1400" s="160"/>
      <c r="Q1400" s="160"/>
      <c r="R1400" s="160"/>
      <c r="S1400" s="160"/>
      <c r="T1400" s="160"/>
      <c r="U1400" s="160"/>
      <c r="V1400" s="160"/>
      <c r="W1400" s="160"/>
      <c r="X1400" s="160"/>
      <c r="Y1400" s="151"/>
      <c r="Z1400" s="151"/>
      <c r="AA1400" s="151"/>
      <c r="AB1400" s="151"/>
      <c r="AC1400" s="151"/>
      <c r="AD1400" s="151"/>
      <c r="AE1400" s="151"/>
      <c r="AF1400" s="151"/>
      <c r="AG1400" s="151" t="s">
        <v>190</v>
      </c>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row>
    <row r="1401" spans="1:60" outlineLevel="1" x14ac:dyDescent="0.25">
      <c r="A1401" s="158"/>
      <c r="B1401" s="159"/>
      <c r="C1401" s="192" t="s">
        <v>204</v>
      </c>
      <c r="D1401" s="161"/>
      <c r="E1401" s="162"/>
      <c r="F1401" s="163"/>
      <c r="G1401" s="163"/>
      <c r="H1401" s="160"/>
      <c r="I1401" s="160"/>
      <c r="J1401" s="160"/>
      <c r="K1401" s="160"/>
      <c r="L1401" s="160"/>
      <c r="M1401" s="160"/>
      <c r="N1401" s="160"/>
      <c r="O1401" s="160"/>
      <c r="P1401" s="160"/>
      <c r="Q1401" s="160"/>
      <c r="R1401" s="160"/>
      <c r="S1401" s="160"/>
      <c r="T1401" s="160"/>
      <c r="U1401" s="160"/>
      <c r="V1401" s="160"/>
      <c r="W1401" s="160"/>
      <c r="X1401" s="160"/>
      <c r="Y1401" s="151"/>
      <c r="Z1401" s="151"/>
      <c r="AA1401" s="151"/>
      <c r="AB1401" s="151"/>
      <c r="AC1401" s="151"/>
      <c r="AD1401" s="151"/>
      <c r="AE1401" s="151"/>
      <c r="AF1401" s="151"/>
      <c r="AG1401" s="151" t="s">
        <v>190</v>
      </c>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row>
    <row r="1402" spans="1:60" outlineLevel="1" x14ac:dyDescent="0.25">
      <c r="A1402" s="158"/>
      <c r="B1402" s="159"/>
      <c r="C1402" s="271" t="s">
        <v>317</v>
      </c>
      <c r="D1402" s="272"/>
      <c r="E1402" s="272"/>
      <c r="F1402" s="272"/>
      <c r="G1402" s="272"/>
      <c r="H1402" s="160"/>
      <c r="I1402" s="160"/>
      <c r="J1402" s="160"/>
      <c r="K1402" s="160"/>
      <c r="L1402" s="160"/>
      <c r="M1402" s="160"/>
      <c r="N1402" s="160"/>
      <c r="O1402" s="160"/>
      <c r="P1402" s="160"/>
      <c r="Q1402" s="160"/>
      <c r="R1402" s="160"/>
      <c r="S1402" s="160"/>
      <c r="T1402" s="160"/>
      <c r="U1402" s="160"/>
      <c r="V1402" s="160"/>
      <c r="W1402" s="160"/>
      <c r="X1402" s="160"/>
      <c r="Y1402" s="151"/>
      <c r="Z1402" s="151"/>
      <c r="AA1402" s="151"/>
      <c r="AB1402" s="151"/>
      <c r="AC1402" s="151"/>
      <c r="AD1402" s="151"/>
      <c r="AE1402" s="151"/>
      <c r="AF1402" s="151"/>
      <c r="AG1402" s="151" t="s">
        <v>190</v>
      </c>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row>
    <row r="1403" spans="1:60" outlineLevel="1" x14ac:dyDescent="0.25">
      <c r="A1403" s="158"/>
      <c r="B1403" s="159"/>
      <c r="C1403" s="271" t="s">
        <v>864</v>
      </c>
      <c r="D1403" s="272"/>
      <c r="E1403" s="272"/>
      <c r="F1403" s="272"/>
      <c r="G1403" s="272"/>
      <c r="H1403" s="160"/>
      <c r="I1403" s="160"/>
      <c r="J1403" s="160"/>
      <c r="K1403" s="160"/>
      <c r="L1403" s="160"/>
      <c r="M1403" s="160"/>
      <c r="N1403" s="160"/>
      <c r="O1403" s="160"/>
      <c r="P1403" s="160"/>
      <c r="Q1403" s="160"/>
      <c r="R1403" s="160"/>
      <c r="S1403" s="160"/>
      <c r="T1403" s="160"/>
      <c r="U1403" s="160"/>
      <c r="V1403" s="160"/>
      <c r="W1403" s="160"/>
      <c r="X1403" s="160"/>
      <c r="Y1403" s="151"/>
      <c r="Z1403" s="151"/>
      <c r="AA1403" s="151"/>
      <c r="AB1403" s="151"/>
      <c r="AC1403" s="151"/>
      <c r="AD1403" s="151"/>
      <c r="AE1403" s="151"/>
      <c r="AF1403" s="151"/>
      <c r="AG1403" s="151" t="s">
        <v>190</v>
      </c>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row>
    <row r="1404" spans="1:60" outlineLevel="1" x14ac:dyDescent="0.25">
      <c r="A1404" s="158"/>
      <c r="B1404" s="159"/>
      <c r="C1404" s="271" t="s">
        <v>1936</v>
      </c>
      <c r="D1404" s="272"/>
      <c r="E1404" s="272"/>
      <c r="F1404" s="272"/>
      <c r="G1404" s="272"/>
      <c r="H1404" s="160"/>
      <c r="I1404" s="160"/>
      <c r="J1404" s="160"/>
      <c r="K1404" s="160"/>
      <c r="L1404" s="160"/>
      <c r="M1404" s="160"/>
      <c r="N1404" s="160"/>
      <c r="O1404" s="160"/>
      <c r="P1404" s="160"/>
      <c r="Q1404" s="160"/>
      <c r="R1404" s="160"/>
      <c r="S1404" s="160"/>
      <c r="T1404" s="160"/>
      <c r="U1404" s="160"/>
      <c r="V1404" s="160"/>
      <c r="W1404" s="160"/>
      <c r="X1404" s="160"/>
      <c r="Y1404" s="151"/>
      <c r="Z1404" s="151"/>
      <c r="AA1404" s="151"/>
      <c r="AB1404" s="151"/>
      <c r="AC1404" s="151"/>
      <c r="AD1404" s="151"/>
      <c r="AE1404" s="151"/>
      <c r="AF1404" s="151"/>
      <c r="AG1404" s="151" t="s">
        <v>190</v>
      </c>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row>
    <row r="1405" spans="1:60" outlineLevel="1" x14ac:dyDescent="0.25">
      <c r="A1405" s="158"/>
      <c r="B1405" s="159"/>
      <c r="C1405" s="271" t="s">
        <v>1954</v>
      </c>
      <c r="D1405" s="272"/>
      <c r="E1405" s="272"/>
      <c r="F1405" s="272"/>
      <c r="G1405" s="272"/>
      <c r="H1405" s="160"/>
      <c r="I1405" s="160"/>
      <c r="J1405" s="160"/>
      <c r="K1405" s="160"/>
      <c r="L1405" s="160"/>
      <c r="M1405" s="160"/>
      <c r="N1405" s="160"/>
      <c r="O1405" s="160"/>
      <c r="P1405" s="160"/>
      <c r="Q1405" s="160"/>
      <c r="R1405" s="160"/>
      <c r="S1405" s="160"/>
      <c r="T1405" s="160"/>
      <c r="U1405" s="160"/>
      <c r="V1405" s="160"/>
      <c r="W1405" s="160"/>
      <c r="X1405" s="160"/>
      <c r="Y1405" s="151"/>
      <c r="Z1405" s="151"/>
      <c r="AA1405" s="151"/>
      <c r="AB1405" s="151"/>
      <c r="AC1405" s="151"/>
      <c r="AD1405" s="151"/>
      <c r="AE1405" s="151"/>
      <c r="AF1405" s="151"/>
      <c r="AG1405" s="151" t="s">
        <v>190</v>
      </c>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row>
    <row r="1406" spans="1:60" outlineLevel="1" x14ac:dyDescent="0.25">
      <c r="A1406" s="158"/>
      <c r="B1406" s="159"/>
      <c r="C1406" s="271" t="s">
        <v>1955</v>
      </c>
      <c r="D1406" s="272"/>
      <c r="E1406" s="272"/>
      <c r="F1406" s="272"/>
      <c r="G1406" s="272"/>
      <c r="H1406" s="160"/>
      <c r="I1406" s="160"/>
      <c r="J1406" s="160"/>
      <c r="K1406" s="160"/>
      <c r="L1406" s="160"/>
      <c r="M1406" s="160"/>
      <c r="N1406" s="160"/>
      <c r="O1406" s="160"/>
      <c r="P1406" s="160"/>
      <c r="Q1406" s="160"/>
      <c r="R1406" s="160"/>
      <c r="S1406" s="160"/>
      <c r="T1406" s="160"/>
      <c r="U1406" s="160"/>
      <c r="V1406" s="160"/>
      <c r="W1406" s="160"/>
      <c r="X1406" s="160"/>
      <c r="Y1406" s="151"/>
      <c r="Z1406" s="151"/>
      <c r="AA1406" s="151"/>
      <c r="AB1406" s="151"/>
      <c r="AC1406" s="151"/>
      <c r="AD1406" s="151"/>
      <c r="AE1406" s="151"/>
      <c r="AF1406" s="151"/>
      <c r="AG1406" s="151" t="s">
        <v>190</v>
      </c>
      <c r="AH1406" s="151"/>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c r="BG1406" s="151"/>
      <c r="BH1406" s="151"/>
    </row>
    <row r="1407" spans="1:60" outlineLevel="1" x14ac:dyDescent="0.25">
      <c r="A1407" s="177">
        <v>120</v>
      </c>
      <c r="B1407" s="178" t="s">
        <v>1956</v>
      </c>
      <c r="C1407" s="187" t="s">
        <v>1957</v>
      </c>
      <c r="D1407" s="179" t="s">
        <v>255</v>
      </c>
      <c r="E1407" s="180">
        <v>1</v>
      </c>
      <c r="F1407" s="181">
        <v>5400</v>
      </c>
      <c r="G1407" s="182">
        <f>ROUND(E1407*F1407,2)</f>
        <v>5400</v>
      </c>
      <c r="H1407" s="181"/>
      <c r="I1407" s="182">
        <f>ROUND(E1407*H1407,2)</f>
        <v>0</v>
      </c>
      <c r="J1407" s="181"/>
      <c r="K1407" s="182">
        <f>ROUND(E1407*J1407,2)</f>
        <v>0</v>
      </c>
      <c r="L1407" s="182">
        <v>21</v>
      </c>
      <c r="M1407" s="182">
        <f>G1407*(1+L1407/100)</f>
        <v>6534</v>
      </c>
      <c r="N1407" s="182">
        <v>1E-3</v>
      </c>
      <c r="O1407" s="182">
        <f>ROUND(E1407*N1407,2)</f>
        <v>0</v>
      </c>
      <c r="P1407" s="182">
        <v>0</v>
      </c>
      <c r="Q1407" s="182">
        <f>ROUND(E1407*P1407,2)</f>
        <v>0</v>
      </c>
      <c r="R1407" s="182"/>
      <c r="S1407" s="182" t="s">
        <v>277</v>
      </c>
      <c r="T1407" s="183" t="s">
        <v>186</v>
      </c>
      <c r="U1407" s="160">
        <v>0</v>
      </c>
      <c r="V1407" s="160">
        <f>ROUND(E1407*U1407,2)</f>
        <v>0</v>
      </c>
      <c r="W1407" s="160"/>
      <c r="X1407" s="160" t="s">
        <v>310</v>
      </c>
      <c r="Y1407" s="151"/>
      <c r="Z1407" s="151"/>
      <c r="AA1407" s="151"/>
      <c r="AB1407" s="151"/>
      <c r="AC1407" s="151"/>
      <c r="AD1407" s="151"/>
      <c r="AE1407" s="151"/>
      <c r="AF1407" s="151"/>
      <c r="AG1407" s="151" t="s">
        <v>311</v>
      </c>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c r="BG1407" s="151"/>
      <c r="BH1407" s="151"/>
    </row>
    <row r="1408" spans="1:60" outlineLevel="1" x14ac:dyDescent="0.25">
      <c r="A1408" s="158"/>
      <c r="B1408" s="159"/>
      <c r="C1408" s="260" t="s">
        <v>1922</v>
      </c>
      <c r="D1408" s="261"/>
      <c r="E1408" s="261"/>
      <c r="F1408" s="261"/>
      <c r="G1408" s="261"/>
      <c r="H1408" s="160"/>
      <c r="I1408" s="160"/>
      <c r="J1408" s="160"/>
      <c r="K1408" s="160"/>
      <c r="L1408" s="160"/>
      <c r="M1408" s="160"/>
      <c r="N1408" s="160"/>
      <c r="O1408" s="160"/>
      <c r="P1408" s="160"/>
      <c r="Q1408" s="160"/>
      <c r="R1408" s="160"/>
      <c r="S1408" s="160"/>
      <c r="T1408" s="160"/>
      <c r="U1408" s="160"/>
      <c r="V1408" s="160"/>
      <c r="W1408" s="160"/>
      <c r="X1408" s="160"/>
      <c r="Y1408" s="151"/>
      <c r="Z1408" s="151"/>
      <c r="AA1408" s="151"/>
      <c r="AB1408" s="151"/>
      <c r="AC1408" s="151"/>
      <c r="AD1408" s="151"/>
      <c r="AE1408" s="151"/>
      <c r="AF1408" s="151"/>
      <c r="AG1408" s="151" t="s">
        <v>190</v>
      </c>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84" t="str">
        <f>C1408</f>
        <v>4.NP - 3. patro, popis prvku a návrh na jeho opravu nebo restaurování viz D1.1.9 Tabulky kamenických prvků</v>
      </c>
      <c r="BB1408" s="151"/>
      <c r="BC1408" s="151"/>
      <c r="BD1408" s="151"/>
      <c r="BE1408" s="151"/>
      <c r="BF1408" s="151"/>
      <c r="BG1408" s="151"/>
      <c r="BH1408" s="151"/>
    </row>
    <row r="1409" spans="1:60" outlineLevel="1" x14ac:dyDescent="0.25">
      <c r="A1409" s="158"/>
      <c r="B1409" s="159"/>
      <c r="C1409" s="192" t="s">
        <v>204</v>
      </c>
      <c r="D1409" s="161"/>
      <c r="E1409" s="162"/>
      <c r="F1409" s="163"/>
      <c r="G1409" s="163"/>
      <c r="H1409" s="160"/>
      <c r="I1409" s="160"/>
      <c r="J1409" s="160"/>
      <c r="K1409" s="160"/>
      <c r="L1409" s="160"/>
      <c r="M1409" s="160"/>
      <c r="N1409" s="160"/>
      <c r="O1409" s="160"/>
      <c r="P1409" s="160"/>
      <c r="Q1409" s="160"/>
      <c r="R1409" s="160"/>
      <c r="S1409" s="160"/>
      <c r="T1409" s="160"/>
      <c r="U1409" s="160"/>
      <c r="V1409" s="160"/>
      <c r="W1409" s="160"/>
      <c r="X1409" s="160"/>
      <c r="Y1409" s="151"/>
      <c r="Z1409" s="151"/>
      <c r="AA1409" s="151"/>
      <c r="AB1409" s="151"/>
      <c r="AC1409" s="151"/>
      <c r="AD1409" s="151"/>
      <c r="AE1409" s="151"/>
      <c r="AF1409" s="151"/>
      <c r="AG1409" s="151" t="s">
        <v>190</v>
      </c>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row>
    <row r="1410" spans="1:60" outlineLevel="1" x14ac:dyDescent="0.25">
      <c r="A1410" s="158"/>
      <c r="B1410" s="159"/>
      <c r="C1410" s="271" t="s">
        <v>1958</v>
      </c>
      <c r="D1410" s="272"/>
      <c r="E1410" s="272"/>
      <c r="F1410" s="272"/>
      <c r="G1410" s="272"/>
      <c r="H1410" s="160"/>
      <c r="I1410" s="160"/>
      <c r="J1410" s="160"/>
      <c r="K1410" s="160"/>
      <c r="L1410" s="160"/>
      <c r="M1410" s="160"/>
      <c r="N1410" s="160"/>
      <c r="O1410" s="160"/>
      <c r="P1410" s="160"/>
      <c r="Q1410" s="160"/>
      <c r="R1410" s="160"/>
      <c r="S1410" s="160"/>
      <c r="T1410" s="160"/>
      <c r="U1410" s="160"/>
      <c r="V1410" s="160"/>
      <c r="W1410" s="160"/>
      <c r="X1410" s="160"/>
      <c r="Y1410" s="151"/>
      <c r="Z1410" s="151"/>
      <c r="AA1410" s="151"/>
      <c r="AB1410" s="151"/>
      <c r="AC1410" s="151"/>
      <c r="AD1410" s="151"/>
      <c r="AE1410" s="151"/>
      <c r="AF1410" s="151"/>
      <c r="AG1410" s="151" t="s">
        <v>190</v>
      </c>
      <c r="AH1410" s="151"/>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row>
    <row r="1411" spans="1:60" outlineLevel="1" x14ac:dyDescent="0.25">
      <c r="A1411" s="158"/>
      <c r="B1411" s="159"/>
      <c r="C1411" s="271" t="s">
        <v>1959</v>
      </c>
      <c r="D1411" s="272"/>
      <c r="E1411" s="272"/>
      <c r="F1411" s="272"/>
      <c r="G1411" s="272"/>
      <c r="H1411" s="160"/>
      <c r="I1411" s="160"/>
      <c r="J1411" s="160"/>
      <c r="K1411" s="160"/>
      <c r="L1411" s="160"/>
      <c r="M1411" s="160"/>
      <c r="N1411" s="160"/>
      <c r="O1411" s="160"/>
      <c r="P1411" s="160"/>
      <c r="Q1411" s="160"/>
      <c r="R1411" s="160"/>
      <c r="S1411" s="160"/>
      <c r="T1411" s="160"/>
      <c r="U1411" s="160"/>
      <c r="V1411" s="160"/>
      <c r="W1411" s="160"/>
      <c r="X1411" s="160"/>
      <c r="Y1411" s="151"/>
      <c r="Z1411" s="151"/>
      <c r="AA1411" s="151"/>
      <c r="AB1411" s="151"/>
      <c r="AC1411" s="151"/>
      <c r="AD1411" s="151"/>
      <c r="AE1411" s="151"/>
      <c r="AF1411" s="151"/>
      <c r="AG1411" s="151" t="s">
        <v>190</v>
      </c>
      <c r="AH1411" s="151"/>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c r="BG1411" s="151"/>
      <c r="BH1411" s="151"/>
    </row>
    <row r="1412" spans="1:60" outlineLevel="1" x14ac:dyDescent="0.25">
      <c r="A1412" s="158"/>
      <c r="B1412" s="159"/>
      <c r="C1412" s="271" t="s">
        <v>1960</v>
      </c>
      <c r="D1412" s="272"/>
      <c r="E1412" s="272"/>
      <c r="F1412" s="272"/>
      <c r="G1412" s="272"/>
      <c r="H1412" s="160"/>
      <c r="I1412" s="160"/>
      <c r="J1412" s="160"/>
      <c r="K1412" s="160"/>
      <c r="L1412" s="160"/>
      <c r="M1412" s="160"/>
      <c r="N1412" s="160"/>
      <c r="O1412" s="160"/>
      <c r="P1412" s="160"/>
      <c r="Q1412" s="160"/>
      <c r="R1412" s="160"/>
      <c r="S1412" s="160"/>
      <c r="T1412" s="160"/>
      <c r="U1412" s="160"/>
      <c r="V1412" s="160"/>
      <c r="W1412" s="160"/>
      <c r="X1412" s="160"/>
      <c r="Y1412" s="151"/>
      <c r="Z1412" s="151"/>
      <c r="AA1412" s="151"/>
      <c r="AB1412" s="151"/>
      <c r="AC1412" s="151"/>
      <c r="AD1412" s="151"/>
      <c r="AE1412" s="151"/>
      <c r="AF1412" s="151"/>
      <c r="AG1412" s="151" t="s">
        <v>190</v>
      </c>
      <c r="AH1412" s="151"/>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c r="BG1412" s="151"/>
      <c r="BH1412" s="151"/>
    </row>
    <row r="1413" spans="1:60" outlineLevel="1" x14ac:dyDescent="0.25">
      <c r="A1413" s="158"/>
      <c r="B1413" s="159"/>
      <c r="C1413" s="192" t="s">
        <v>204</v>
      </c>
      <c r="D1413" s="161"/>
      <c r="E1413" s="162"/>
      <c r="F1413" s="163"/>
      <c r="G1413" s="163"/>
      <c r="H1413" s="160"/>
      <c r="I1413" s="160"/>
      <c r="J1413" s="160"/>
      <c r="K1413" s="160"/>
      <c r="L1413" s="160"/>
      <c r="M1413" s="160"/>
      <c r="N1413" s="160"/>
      <c r="O1413" s="160"/>
      <c r="P1413" s="160"/>
      <c r="Q1413" s="160"/>
      <c r="R1413" s="160"/>
      <c r="S1413" s="160"/>
      <c r="T1413" s="160"/>
      <c r="U1413" s="160"/>
      <c r="V1413" s="160"/>
      <c r="W1413" s="160"/>
      <c r="X1413" s="160"/>
      <c r="Y1413" s="151"/>
      <c r="Z1413" s="151"/>
      <c r="AA1413" s="151"/>
      <c r="AB1413" s="151"/>
      <c r="AC1413" s="151"/>
      <c r="AD1413" s="151"/>
      <c r="AE1413" s="151"/>
      <c r="AF1413" s="151"/>
      <c r="AG1413" s="151" t="s">
        <v>190</v>
      </c>
      <c r="AH1413" s="151"/>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c r="BG1413" s="151"/>
      <c r="BH1413" s="151"/>
    </row>
    <row r="1414" spans="1:60" outlineLevel="1" x14ac:dyDescent="0.25">
      <c r="A1414" s="158"/>
      <c r="B1414" s="159"/>
      <c r="C1414" s="271" t="s">
        <v>313</v>
      </c>
      <c r="D1414" s="272"/>
      <c r="E1414" s="272"/>
      <c r="F1414" s="272"/>
      <c r="G1414" s="272"/>
      <c r="H1414" s="160"/>
      <c r="I1414" s="160"/>
      <c r="J1414" s="160"/>
      <c r="K1414" s="160"/>
      <c r="L1414" s="160"/>
      <c r="M1414" s="160"/>
      <c r="N1414" s="160"/>
      <c r="O1414" s="160"/>
      <c r="P1414" s="160"/>
      <c r="Q1414" s="160"/>
      <c r="R1414" s="160"/>
      <c r="S1414" s="160"/>
      <c r="T1414" s="160"/>
      <c r="U1414" s="160"/>
      <c r="V1414" s="160"/>
      <c r="W1414" s="160"/>
      <c r="X1414" s="160"/>
      <c r="Y1414" s="151"/>
      <c r="Z1414" s="151"/>
      <c r="AA1414" s="151"/>
      <c r="AB1414" s="151"/>
      <c r="AC1414" s="151"/>
      <c r="AD1414" s="151"/>
      <c r="AE1414" s="151"/>
      <c r="AF1414" s="151"/>
      <c r="AG1414" s="151" t="s">
        <v>190</v>
      </c>
      <c r="AH1414" s="151"/>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c r="BG1414" s="151"/>
      <c r="BH1414" s="151"/>
    </row>
    <row r="1415" spans="1:60" ht="21" outlineLevel="1" x14ac:dyDescent="0.25">
      <c r="A1415" s="158"/>
      <c r="B1415" s="159"/>
      <c r="C1415" s="271" t="s">
        <v>1961</v>
      </c>
      <c r="D1415" s="272"/>
      <c r="E1415" s="272"/>
      <c r="F1415" s="272"/>
      <c r="G1415" s="272"/>
      <c r="H1415" s="160"/>
      <c r="I1415" s="160"/>
      <c r="J1415" s="160"/>
      <c r="K1415" s="160"/>
      <c r="L1415" s="160"/>
      <c r="M1415" s="160"/>
      <c r="N1415" s="160"/>
      <c r="O1415" s="160"/>
      <c r="P1415" s="160"/>
      <c r="Q1415" s="160"/>
      <c r="R1415" s="160"/>
      <c r="S1415" s="160"/>
      <c r="T1415" s="160"/>
      <c r="U1415" s="160"/>
      <c r="V1415" s="160"/>
      <c r="W1415" s="160"/>
      <c r="X1415" s="160"/>
      <c r="Y1415" s="151"/>
      <c r="Z1415" s="151"/>
      <c r="AA1415" s="151"/>
      <c r="AB1415" s="151"/>
      <c r="AC1415" s="151"/>
      <c r="AD1415" s="151"/>
      <c r="AE1415" s="151"/>
      <c r="AF1415" s="151"/>
      <c r="AG1415" s="151" t="s">
        <v>190</v>
      </c>
      <c r="AH1415" s="151"/>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84" t="str">
        <f>C1415</f>
        <v>Jedná se o pravou část okenního ostění skládající se z pravé stojky a malého úseku parapetu. Tento fragment je zazděn v horní části západní stěny místnosti SK_301. Na vnitřní straně byla stojka sesekána a na této části se také nachází nejvíce povrchové úpravy ve formě bílého vápenného nátěru.</v>
      </c>
      <c r="BB1415" s="151"/>
      <c r="BC1415" s="151"/>
      <c r="BD1415" s="151"/>
      <c r="BE1415" s="151"/>
      <c r="BF1415" s="151"/>
      <c r="BG1415" s="151"/>
      <c r="BH1415" s="151"/>
    </row>
    <row r="1416" spans="1:60" outlineLevel="1" x14ac:dyDescent="0.25">
      <c r="A1416" s="158"/>
      <c r="B1416" s="159"/>
      <c r="C1416" s="271" t="s">
        <v>1962</v>
      </c>
      <c r="D1416" s="272"/>
      <c r="E1416" s="272"/>
      <c r="F1416" s="272"/>
      <c r="G1416" s="272"/>
      <c r="H1416" s="160"/>
      <c r="I1416" s="160"/>
      <c r="J1416" s="160"/>
      <c r="K1416" s="160"/>
      <c r="L1416" s="160"/>
      <c r="M1416" s="160"/>
      <c r="N1416" s="160"/>
      <c r="O1416" s="160"/>
      <c r="P1416" s="160"/>
      <c r="Q1416" s="160"/>
      <c r="R1416" s="160"/>
      <c r="S1416" s="160"/>
      <c r="T1416" s="160"/>
      <c r="U1416" s="160"/>
      <c r="V1416" s="160"/>
      <c r="W1416" s="160"/>
      <c r="X1416" s="160"/>
      <c r="Y1416" s="151"/>
      <c r="Z1416" s="151"/>
      <c r="AA1416" s="151"/>
      <c r="AB1416" s="151"/>
      <c r="AC1416" s="151"/>
      <c r="AD1416" s="151"/>
      <c r="AE1416" s="151"/>
      <c r="AF1416" s="151"/>
      <c r="AG1416" s="151" t="s">
        <v>190</v>
      </c>
      <c r="AH1416" s="151"/>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84" t="str">
        <f>C1416</f>
        <v>Kromě prachových depozit a drobných mechanických poškození související s novým osazením prvku se zde neobjevují žádná poškození.</v>
      </c>
      <c r="BB1416" s="151"/>
      <c r="BC1416" s="151"/>
      <c r="BD1416" s="151"/>
      <c r="BE1416" s="151"/>
      <c r="BF1416" s="151"/>
      <c r="BG1416" s="151"/>
      <c r="BH1416" s="151"/>
    </row>
    <row r="1417" spans="1:60" outlineLevel="1" x14ac:dyDescent="0.25">
      <c r="A1417" s="158"/>
      <c r="B1417" s="159"/>
      <c r="C1417" s="192" t="s">
        <v>204</v>
      </c>
      <c r="D1417" s="161"/>
      <c r="E1417" s="162"/>
      <c r="F1417" s="163"/>
      <c r="G1417" s="163"/>
      <c r="H1417" s="160"/>
      <c r="I1417" s="160"/>
      <c r="J1417" s="160"/>
      <c r="K1417" s="160"/>
      <c r="L1417" s="160"/>
      <c r="M1417" s="160"/>
      <c r="N1417" s="160"/>
      <c r="O1417" s="160"/>
      <c r="P1417" s="160"/>
      <c r="Q1417" s="160"/>
      <c r="R1417" s="160"/>
      <c r="S1417" s="160"/>
      <c r="T1417" s="160"/>
      <c r="U1417" s="160"/>
      <c r="V1417" s="160"/>
      <c r="W1417" s="160"/>
      <c r="X1417" s="160"/>
      <c r="Y1417" s="151"/>
      <c r="Z1417" s="151"/>
      <c r="AA1417" s="151"/>
      <c r="AB1417" s="151"/>
      <c r="AC1417" s="151"/>
      <c r="AD1417" s="151"/>
      <c r="AE1417" s="151"/>
      <c r="AF1417" s="151"/>
      <c r="AG1417" s="151" t="s">
        <v>190</v>
      </c>
      <c r="AH1417" s="151"/>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c r="BG1417" s="151"/>
      <c r="BH1417" s="151"/>
    </row>
    <row r="1418" spans="1:60" outlineLevel="1" x14ac:dyDescent="0.25">
      <c r="A1418" s="158"/>
      <c r="B1418" s="159"/>
      <c r="C1418" s="271" t="s">
        <v>1428</v>
      </c>
      <c r="D1418" s="272"/>
      <c r="E1418" s="272"/>
      <c r="F1418" s="272"/>
      <c r="G1418" s="272"/>
      <c r="H1418" s="160"/>
      <c r="I1418" s="160"/>
      <c r="J1418" s="160"/>
      <c r="K1418" s="160"/>
      <c r="L1418" s="160"/>
      <c r="M1418" s="160"/>
      <c r="N1418" s="160"/>
      <c r="O1418" s="160"/>
      <c r="P1418" s="160"/>
      <c r="Q1418" s="160"/>
      <c r="R1418" s="160"/>
      <c r="S1418" s="160"/>
      <c r="T1418" s="160"/>
      <c r="U1418" s="160"/>
      <c r="V1418" s="160"/>
      <c r="W1418" s="160"/>
      <c r="X1418" s="160"/>
      <c r="Y1418" s="151"/>
      <c r="Z1418" s="151"/>
      <c r="AA1418" s="151"/>
      <c r="AB1418" s="151"/>
      <c r="AC1418" s="151"/>
      <c r="AD1418" s="151"/>
      <c r="AE1418" s="151"/>
      <c r="AF1418" s="151"/>
      <c r="AG1418" s="151" t="s">
        <v>190</v>
      </c>
      <c r="AH1418" s="151"/>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c r="BG1418" s="151"/>
      <c r="BH1418" s="151"/>
    </row>
    <row r="1419" spans="1:60" outlineLevel="1" x14ac:dyDescent="0.25">
      <c r="A1419" s="158"/>
      <c r="B1419" s="159"/>
      <c r="C1419" s="271" t="s">
        <v>1429</v>
      </c>
      <c r="D1419" s="272"/>
      <c r="E1419" s="272"/>
      <c r="F1419" s="272"/>
      <c r="G1419" s="272"/>
      <c r="H1419" s="160"/>
      <c r="I1419" s="160"/>
      <c r="J1419" s="160"/>
      <c r="K1419" s="160"/>
      <c r="L1419" s="160"/>
      <c r="M1419" s="160"/>
      <c r="N1419" s="160"/>
      <c r="O1419" s="160"/>
      <c r="P1419" s="160"/>
      <c r="Q1419" s="160"/>
      <c r="R1419" s="160"/>
      <c r="S1419" s="160"/>
      <c r="T1419" s="160"/>
      <c r="U1419" s="160"/>
      <c r="V1419" s="160"/>
      <c r="W1419" s="160"/>
      <c r="X1419" s="160"/>
      <c r="Y1419" s="151"/>
      <c r="Z1419" s="151"/>
      <c r="AA1419" s="151"/>
      <c r="AB1419" s="151"/>
      <c r="AC1419" s="151"/>
      <c r="AD1419" s="151"/>
      <c r="AE1419" s="151"/>
      <c r="AF1419" s="151"/>
      <c r="AG1419" s="151" t="s">
        <v>190</v>
      </c>
      <c r="AH1419" s="151"/>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c r="BG1419" s="151"/>
      <c r="BH1419" s="151"/>
    </row>
    <row r="1420" spans="1:60" outlineLevel="1" x14ac:dyDescent="0.25">
      <c r="A1420" s="158"/>
      <c r="B1420" s="159"/>
      <c r="C1420" s="192" t="s">
        <v>204</v>
      </c>
      <c r="D1420" s="161"/>
      <c r="E1420" s="162"/>
      <c r="F1420" s="163"/>
      <c r="G1420" s="163"/>
      <c r="H1420" s="160"/>
      <c r="I1420" s="160"/>
      <c r="J1420" s="160"/>
      <c r="K1420" s="160"/>
      <c r="L1420" s="160"/>
      <c r="M1420" s="160"/>
      <c r="N1420" s="160"/>
      <c r="O1420" s="160"/>
      <c r="P1420" s="160"/>
      <c r="Q1420" s="160"/>
      <c r="R1420" s="160"/>
      <c r="S1420" s="160"/>
      <c r="T1420" s="160"/>
      <c r="U1420" s="160"/>
      <c r="V1420" s="160"/>
      <c r="W1420" s="160"/>
      <c r="X1420" s="160"/>
      <c r="Y1420" s="151"/>
      <c r="Z1420" s="151"/>
      <c r="AA1420" s="151"/>
      <c r="AB1420" s="151"/>
      <c r="AC1420" s="151"/>
      <c r="AD1420" s="151"/>
      <c r="AE1420" s="151"/>
      <c r="AF1420" s="151"/>
      <c r="AG1420" s="151" t="s">
        <v>190</v>
      </c>
      <c r="AH1420" s="151"/>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c r="BG1420" s="151"/>
      <c r="BH1420" s="151"/>
    </row>
    <row r="1421" spans="1:60" outlineLevel="1" x14ac:dyDescent="0.25">
      <c r="A1421" s="158"/>
      <c r="B1421" s="159"/>
      <c r="C1421" s="271" t="s">
        <v>317</v>
      </c>
      <c r="D1421" s="272"/>
      <c r="E1421" s="272"/>
      <c r="F1421" s="272"/>
      <c r="G1421" s="272"/>
      <c r="H1421" s="160"/>
      <c r="I1421" s="160"/>
      <c r="J1421" s="160"/>
      <c r="K1421" s="160"/>
      <c r="L1421" s="160"/>
      <c r="M1421" s="160"/>
      <c r="N1421" s="160"/>
      <c r="O1421" s="160"/>
      <c r="P1421" s="160"/>
      <c r="Q1421" s="160"/>
      <c r="R1421" s="160"/>
      <c r="S1421" s="160"/>
      <c r="T1421" s="160"/>
      <c r="U1421" s="160"/>
      <c r="V1421" s="160"/>
      <c r="W1421" s="160"/>
      <c r="X1421" s="160"/>
      <c r="Y1421" s="151"/>
      <c r="Z1421" s="151"/>
      <c r="AA1421" s="151"/>
      <c r="AB1421" s="151"/>
      <c r="AC1421" s="151"/>
      <c r="AD1421" s="151"/>
      <c r="AE1421" s="151"/>
      <c r="AF1421" s="151"/>
      <c r="AG1421" s="151" t="s">
        <v>190</v>
      </c>
      <c r="AH1421" s="151"/>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c r="BG1421" s="151"/>
      <c r="BH1421" s="151"/>
    </row>
    <row r="1422" spans="1:60" outlineLevel="1" x14ac:dyDescent="0.25">
      <c r="A1422" s="158"/>
      <c r="B1422" s="159"/>
      <c r="C1422" s="271" t="s">
        <v>864</v>
      </c>
      <c r="D1422" s="272"/>
      <c r="E1422" s="272"/>
      <c r="F1422" s="272"/>
      <c r="G1422" s="272"/>
      <c r="H1422" s="160"/>
      <c r="I1422" s="160"/>
      <c r="J1422" s="160"/>
      <c r="K1422" s="160"/>
      <c r="L1422" s="160"/>
      <c r="M1422" s="160"/>
      <c r="N1422" s="160"/>
      <c r="O1422" s="160"/>
      <c r="P1422" s="160"/>
      <c r="Q1422" s="160"/>
      <c r="R1422" s="160"/>
      <c r="S1422" s="160"/>
      <c r="T1422" s="160"/>
      <c r="U1422" s="160"/>
      <c r="V1422" s="160"/>
      <c r="W1422" s="160"/>
      <c r="X1422" s="160"/>
      <c r="Y1422" s="151"/>
      <c r="Z1422" s="151"/>
      <c r="AA1422" s="151"/>
      <c r="AB1422" s="151"/>
      <c r="AC1422" s="151"/>
      <c r="AD1422" s="151"/>
      <c r="AE1422" s="151"/>
      <c r="AF1422" s="151"/>
      <c r="AG1422" s="151" t="s">
        <v>190</v>
      </c>
      <c r="AH1422" s="151"/>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c r="BG1422" s="151"/>
      <c r="BH1422" s="151"/>
    </row>
    <row r="1423" spans="1:60" ht="21" outlineLevel="1" x14ac:dyDescent="0.25">
      <c r="A1423" s="158"/>
      <c r="B1423" s="159"/>
      <c r="C1423" s="271" t="s">
        <v>865</v>
      </c>
      <c r="D1423" s="272"/>
      <c r="E1423" s="272"/>
      <c r="F1423" s="272"/>
      <c r="G1423" s="272"/>
      <c r="H1423" s="160"/>
      <c r="I1423" s="160"/>
      <c r="J1423" s="160"/>
      <c r="K1423" s="160"/>
      <c r="L1423" s="160"/>
      <c r="M1423" s="160"/>
      <c r="N1423" s="160"/>
      <c r="O1423" s="160"/>
      <c r="P1423" s="160"/>
      <c r="Q1423" s="160"/>
      <c r="R1423" s="160"/>
      <c r="S1423" s="160"/>
      <c r="T1423" s="160"/>
      <c r="U1423" s="160"/>
      <c r="V1423" s="160"/>
      <c r="W1423" s="160"/>
      <c r="X1423" s="160"/>
      <c r="Y1423" s="151"/>
      <c r="Z1423" s="151"/>
      <c r="AA1423" s="151"/>
      <c r="AB1423" s="151"/>
      <c r="AC1423" s="151"/>
      <c r="AD1423" s="151"/>
      <c r="AE1423" s="151"/>
      <c r="AF1423" s="151"/>
      <c r="AG1423" s="151" t="s">
        <v>190</v>
      </c>
      <c r="AH1423" s="151"/>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84" t="str">
        <f>C1423</f>
        <v>- případné lokální zajištění dochovaných povrchových úprav (ve spolupráci s restaurátory s licencí MK ČR pro restaurování figurálních nástěnných maleb; přesný rozsah bude dohodnut před započetím prací)</v>
      </c>
      <c r="BB1423" s="151"/>
      <c r="BC1423" s="151"/>
      <c r="BD1423" s="151"/>
      <c r="BE1423" s="151"/>
      <c r="BF1423" s="151"/>
      <c r="BG1423" s="151"/>
      <c r="BH1423" s="151"/>
    </row>
    <row r="1424" spans="1:60" outlineLevel="1" x14ac:dyDescent="0.25">
      <c r="A1424" s="177">
        <v>121</v>
      </c>
      <c r="B1424" s="178" t="s">
        <v>876</v>
      </c>
      <c r="C1424" s="187" t="s">
        <v>877</v>
      </c>
      <c r="D1424" s="179" t="s">
        <v>299</v>
      </c>
      <c r="E1424" s="180">
        <v>5.0000000000000001E-3</v>
      </c>
      <c r="F1424" s="181">
        <v>1059</v>
      </c>
      <c r="G1424" s="182">
        <f>ROUND(E1424*F1424,2)</f>
        <v>5.3</v>
      </c>
      <c r="H1424" s="181"/>
      <c r="I1424" s="182">
        <f>ROUND(E1424*H1424,2)</f>
        <v>0</v>
      </c>
      <c r="J1424" s="181"/>
      <c r="K1424" s="182">
        <f>ROUND(E1424*J1424,2)</f>
        <v>0</v>
      </c>
      <c r="L1424" s="182">
        <v>21</v>
      </c>
      <c r="M1424" s="182">
        <f>G1424*(1+L1424/100)</f>
        <v>6.4129999999999994</v>
      </c>
      <c r="N1424" s="182">
        <v>0</v>
      </c>
      <c r="O1424" s="182">
        <f>ROUND(E1424*N1424,2)</f>
        <v>0</v>
      </c>
      <c r="P1424" s="182">
        <v>0</v>
      </c>
      <c r="Q1424" s="182">
        <f>ROUND(E1424*P1424,2)</f>
        <v>0</v>
      </c>
      <c r="R1424" s="182" t="s">
        <v>878</v>
      </c>
      <c r="S1424" s="182" t="s">
        <v>185</v>
      </c>
      <c r="T1424" s="183" t="s">
        <v>185</v>
      </c>
      <c r="U1424" s="160">
        <v>1.837</v>
      </c>
      <c r="V1424" s="160">
        <f>ROUND(E1424*U1424,2)</f>
        <v>0.01</v>
      </c>
      <c r="W1424" s="160"/>
      <c r="X1424" s="160" t="s">
        <v>300</v>
      </c>
      <c r="Y1424" s="151"/>
      <c r="Z1424" s="151"/>
      <c r="AA1424" s="151"/>
      <c r="AB1424" s="151"/>
      <c r="AC1424" s="151"/>
      <c r="AD1424" s="151"/>
      <c r="AE1424" s="151"/>
      <c r="AF1424" s="151"/>
      <c r="AG1424" s="151" t="s">
        <v>301</v>
      </c>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c r="BG1424" s="151"/>
      <c r="BH1424" s="151"/>
    </row>
    <row r="1425" spans="1:60" outlineLevel="1" x14ac:dyDescent="0.25">
      <c r="A1425" s="158"/>
      <c r="B1425" s="159"/>
      <c r="C1425" s="269" t="s">
        <v>323</v>
      </c>
      <c r="D1425" s="270"/>
      <c r="E1425" s="270"/>
      <c r="F1425" s="270"/>
      <c r="G1425" s="270"/>
      <c r="H1425" s="160"/>
      <c r="I1425" s="160"/>
      <c r="J1425" s="160"/>
      <c r="K1425" s="160"/>
      <c r="L1425" s="160"/>
      <c r="M1425" s="160"/>
      <c r="N1425" s="160"/>
      <c r="O1425" s="160"/>
      <c r="P1425" s="160"/>
      <c r="Q1425" s="160"/>
      <c r="R1425" s="160"/>
      <c r="S1425" s="160"/>
      <c r="T1425" s="160"/>
      <c r="U1425" s="160"/>
      <c r="V1425" s="160"/>
      <c r="W1425" s="160"/>
      <c r="X1425" s="160"/>
      <c r="Y1425" s="151"/>
      <c r="Z1425" s="151"/>
      <c r="AA1425" s="151"/>
      <c r="AB1425" s="151"/>
      <c r="AC1425" s="151"/>
      <c r="AD1425" s="151"/>
      <c r="AE1425" s="151"/>
      <c r="AF1425" s="151"/>
      <c r="AG1425" s="151" t="s">
        <v>251</v>
      </c>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c r="BG1425" s="151"/>
      <c r="BH1425" s="151"/>
    </row>
    <row r="1426" spans="1:60" outlineLevel="1" x14ac:dyDescent="0.25">
      <c r="A1426" s="158"/>
      <c r="B1426" s="159"/>
      <c r="C1426" s="188" t="s">
        <v>303</v>
      </c>
      <c r="D1426" s="164"/>
      <c r="E1426" s="165"/>
      <c r="F1426" s="160"/>
      <c r="G1426" s="160"/>
      <c r="H1426" s="160"/>
      <c r="I1426" s="160"/>
      <c r="J1426" s="160"/>
      <c r="K1426" s="160"/>
      <c r="L1426" s="160"/>
      <c r="M1426" s="160"/>
      <c r="N1426" s="160"/>
      <c r="O1426" s="160"/>
      <c r="P1426" s="160"/>
      <c r="Q1426" s="160"/>
      <c r="R1426" s="160"/>
      <c r="S1426" s="160"/>
      <c r="T1426" s="160"/>
      <c r="U1426" s="160"/>
      <c r="V1426" s="160"/>
      <c r="W1426" s="160"/>
      <c r="X1426" s="160"/>
      <c r="Y1426" s="151"/>
      <c r="Z1426" s="151"/>
      <c r="AA1426" s="151"/>
      <c r="AB1426" s="151"/>
      <c r="AC1426" s="151"/>
      <c r="AD1426" s="151"/>
      <c r="AE1426" s="151"/>
      <c r="AF1426" s="151"/>
      <c r="AG1426" s="151" t="s">
        <v>192</v>
      </c>
      <c r="AH1426" s="151">
        <v>0</v>
      </c>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c r="BG1426" s="151"/>
      <c r="BH1426" s="151"/>
    </row>
    <row r="1427" spans="1:60" outlineLevel="1" x14ac:dyDescent="0.25">
      <c r="A1427" s="158"/>
      <c r="B1427" s="159"/>
      <c r="C1427" s="188" t="s">
        <v>1963</v>
      </c>
      <c r="D1427" s="164"/>
      <c r="E1427" s="165"/>
      <c r="F1427" s="160"/>
      <c r="G1427" s="160"/>
      <c r="H1427" s="160"/>
      <c r="I1427" s="160"/>
      <c r="J1427" s="160"/>
      <c r="K1427" s="160"/>
      <c r="L1427" s="160"/>
      <c r="M1427" s="160"/>
      <c r="N1427" s="160"/>
      <c r="O1427" s="160"/>
      <c r="P1427" s="160"/>
      <c r="Q1427" s="160"/>
      <c r="R1427" s="160"/>
      <c r="S1427" s="160"/>
      <c r="T1427" s="160"/>
      <c r="U1427" s="160"/>
      <c r="V1427" s="160"/>
      <c r="W1427" s="160"/>
      <c r="X1427" s="160"/>
      <c r="Y1427" s="151"/>
      <c r="Z1427" s="151"/>
      <c r="AA1427" s="151"/>
      <c r="AB1427" s="151"/>
      <c r="AC1427" s="151"/>
      <c r="AD1427" s="151"/>
      <c r="AE1427" s="151"/>
      <c r="AF1427" s="151"/>
      <c r="AG1427" s="151" t="s">
        <v>192</v>
      </c>
      <c r="AH1427" s="151">
        <v>0</v>
      </c>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c r="BG1427" s="151"/>
      <c r="BH1427" s="151"/>
    </row>
    <row r="1428" spans="1:60" outlineLevel="1" x14ac:dyDescent="0.25">
      <c r="A1428" s="158"/>
      <c r="B1428" s="159"/>
      <c r="C1428" s="188" t="s">
        <v>1964</v>
      </c>
      <c r="D1428" s="164"/>
      <c r="E1428" s="165">
        <v>5.0000000000000001E-3</v>
      </c>
      <c r="F1428" s="160"/>
      <c r="G1428" s="160"/>
      <c r="H1428" s="160"/>
      <c r="I1428" s="160"/>
      <c r="J1428" s="160"/>
      <c r="K1428" s="160"/>
      <c r="L1428" s="160"/>
      <c r="M1428" s="160"/>
      <c r="N1428" s="160"/>
      <c r="O1428" s="160"/>
      <c r="P1428" s="160"/>
      <c r="Q1428" s="160"/>
      <c r="R1428" s="160"/>
      <c r="S1428" s="160"/>
      <c r="T1428" s="160"/>
      <c r="U1428" s="160"/>
      <c r="V1428" s="160"/>
      <c r="W1428" s="160"/>
      <c r="X1428" s="160"/>
      <c r="Y1428" s="151"/>
      <c r="Z1428" s="151"/>
      <c r="AA1428" s="151"/>
      <c r="AB1428" s="151"/>
      <c r="AC1428" s="151"/>
      <c r="AD1428" s="151"/>
      <c r="AE1428" s="151"/>
      <c r="AF1428" s="151"/>
      <c r="AG1428" s="151" t="s">
        <v>192</v>
      </c>
      <c r="AH1428" s="151">
        <v>0</v>
      </c>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c r="BG1428" s="151"/>
      <c r="BH1428" s="151"/>
    </row>
    <row r="1429" spans="1:60" ht="30.6" outlineLevel="1" x14ac:dyDescent="0.25">
      <c r="A1429" s="177">
        <v>122</v>
      </c>
      <c r="B1429" s="178" t="s">
        <v>881</v>
      </c>
      <c r="C1429" s="187" t="s">
        <v>882</v>
      </c>
      <c r="D1429" s="179" t="s">
        <v>299</v>
      </c>
      <c r="E1429" s="180">
        <v>5.0000000000000001E-3</v>
      </c>
      <c r="F1429" s="181">
        <v>419.5</v>
      </c>
      <c r="G1429" s="182">
        <f>ROUND(E1429*F1429,2)</f>
        <v>2.1</v>
      </c>
      <c r="H1429" s="181"/>
      <c r="I1429" s="182">
        <f>ROUND(E1429*H1429,2)</f>
        <v>0</v>
      </c>
      <c r="J1429" s="181"/>
      <c r="K1429" s="182">
        <f>ROUND(E1429*J1429,2)</f>
        <v>0</v>
      </c>
      <c r="L1429" s="182">
        <v>21</v>
      </c>
      <c r="M1429" s="182">
        <f>G1429*(1+L1429/100)</f>
        <v>2.5409999999999999</v>
      </c>
      <c r="N1429" s="182">
        <v>0</v>
      </c>
      <c r="O1429" s="182">
        <f>ROUND(E1429*N1429,2)</f>
        <v>0</v>
      </c>
      <c r="P1429" s="182">
        <v>0</v>
      </c>
      <c r="Q1429" s="182">
        <f>ROUND(E1429*P1429,2)</f>
        <v>0</v>
      </c>
      <c r="R1429" s="182" t="s">
        <v>878</v>
      </c>
      <c r="S1429" s="182" t="s">
        <v>185</v>
      </c>
      <c r="T1429" s="183" t="s">
        <v>185</v>
      </c>
      <c r="U1429" s="160">
        <v>0</v>
      </c>
      <c r="V1429" s="160">
        <f>ROUND(E1429*U1429,2)</f>
        <v>0</v>
      </c>
      <c r="W1429" s="160"/>
      <c r="X1429" s="160" t="s">
        <v>300</v>
      </c>
      <c r="Y1429" s="151"/>
      <c r="Z1429" s="151"/>
      <c r="AA1429" s="151"/>
      <c r="AB1429" s="151"/>
      <c r="AC1429" s="151"/>
      <c r="AD1429" s="151"/>
      <c r="AE1429" s="151"/>
      <c r="AF1429" s="151"/>
      <c r="AG1429" s="151" t="s">
        <v>301</v>
      </c>
      <c r="AH1429" s="151"/>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c r="BG1429" s="151"/>
      <c r="BH1429" s="151"/>
    </row>
    <row r="1430" spans="1:60" outlineLevel="1" x14ac:dyDescent="0.25">
      <c r="A1430" s="158"/>
      <c r="B1430" s="159"/>
      <c r="C1430" s="269" t="s">
        <v>323</v>
      </c>
      <c r="D1430" s="270"/>
      <c r="E1430" s="270"/>
      <c r="F1430" s="270"/>
      <c r="G1430" s="270"/>
      <c r="H1430" s="160"/>
      <c r="I1430" s="160"/>
      <c r="J1430" s="160"/>
      <c r="K1430" s="160"/>
      <c r="L1430" s="160"/>
      <c r="M1430" s="160"/>
      <c r="N1430" s="160"/>
      <c r="O1430" s="160"/>
      <c r="P1430" s="160"/>
      <c r="Q1430" s="160"/>
      <c r="R1430" s="160"/>
      <c r="S1430" s="160"/>
      <c r="T1430" s="160"/>
      <c r="U1430" s="160"/>
      <c r="V1430" s="160"/>
      <c r="W1430" s="160"/>
      <c r="X1430" s="160"/>
      <c r="Y1430" s="151"/>
      <c r="Z1430" s="151"/>
      <c r="AA1430" s="151"/>
      <c r="AB1430" s="151"/>
      <c r="AC1430" s="151"/>
      <c r="AD1430" s="151"/>
      <c r="AE1430" s="151"/>
      <c r="AF1430" s="151"/>
      <c r="AG1430" s="151" t="s">
        <v>251</v>
      </c>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c r="BG1430" s="151"/>
      <c r="BH1430" s="151"/>
    </row>
    <row r="1431" spans="1:60" outlineLevel="1" x14ac:dyDescent="0.25">
      <c r="A1431" s="158"/>
      <c r="B1431" s="159"/>
      <c r="C1431" s="188" t="s">
        <v>303</v>
      </c>
      <c r="D1431" s="164"/>
      <c r="E1431" s="165"/>
      <c r="F1431" s="160"/>
      <c r="G1431" s="160"/>
      <c r="H1431" s="160"/>
      <c r="I1431" s="160"/>
      <c r="J1431" s="160"/>
      <c r="K1431" s="160"/>
      <c r="L1431" s="160"/>
      <c r="M1431" s="160"/>
      <c r="N1431" s="160"/>
      <c r="O1431" s="160"/>
      <c r="P1431" s="160"/>
      <c r="Q1431" s="160"/>
      <c r="R1431" s="160"/>
      <c r="S1431" s="160"/>
      <c r="T1431" s="160"/>
      <c r="U1431" s="160"/>
      <c r="V1431" s="160"/>
      <c r="W1431" s="160"/>
      <c r="X1431" s="160"/>
      <c r="Y1431" s="151"/>
      <c r="Z1431" s="151"/>
      <c r="AA1431" s="151"/>
      <c r="AB1431" s="151"/>
      <c r="AC1431" s="151"/>
      <c r="AD1431" s="151"/>
      <c r="AE1431" s="151"/>
      <c r="AF1431" s="151"/>
      <c r="AG1431" s="151" t="s">
        <v>192</v>
      </c>
      <c r="AH1431" s="151">
        <v>0</v>
      </c>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c r="BG1431" s="151"/>
      <c r="BH1431" s="151"/>
    </row>
    <row r="1432" spans="1:60" outlineLevel="1" x14ac:dyDescent="0.25">
      <c r="A1432" s="158"/>
      <c r="B1432" s="159"/>
      <c r="C1432" s="188" t="s">
        <v>1963</v>
      </c>
      <c r="D1432" s="164"/>
      <c r="E1432" s="165"/>
      <c r="F1432" s="160"/>
      <c r="G1432" s="160"/>
      <c r="H1432" s="160"/>
      <c r="I1432" s="160"/>
      <c r="J1432" s="160"/>
      <c r="K1432" s="160"/>
      <c r="L1432" s="160"/>
      <c r="M1432" s="160"/>
      <c r="N1432" s="160"/>
      <c r="O1432" s="160"/>
      <c r="P1432" s="160"/>
      <c r="Q1432" s="160"/>
      <c r="R1432" s="160"/>
      <c r="S1432" s="160"/>
      <c r="T1432" s="160"/>
      <c r="U1432" s="160"/>
      <c r="V1432" s="160"/>
      <c r="W1432" s="160"/>
      <c r="X1432" s="160"/>
      <c r="Y1432" s="151"/>
      <c r="Z1432" s="151"/>
      <c r="AA1432" s="151"/>
      <c r="AB1432" s="151"/>
      <c r="AC1432" s="151"/>
      <c r="AD1432" s="151"/>
      <c r="AE1432" s="151"/>
      <c r="AF1432" s="151"/>
      <c r="AG1432" s="151" t="s">
        <v>192</v>
      </c>
      <c r="AH1432" s="151">
        <v>0</v>
      </c>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c r="BG1432" s="151"/>
      <c r="BH1432" s="151"/>
    </row>
    <row r="1433" spans="1:60" outlineLevel="1" x14ac:dyDescent="0.25">
      <c r="A1433" s="158"/>
      <c r="B1433" s="159"/>
      <c r="C1433" s="188" t="s">
        <v>1964</v>
      </c>
      <c r="D1433" s="164"/>
      <c r="E1433" s="165">
        <v>5.0000000000000001E-3</v>
      </c>
      <c r="F1433" s="160"/>
      <c r="G1433" s="160"/>
      <c r="H1433" s="160"/>
      <c r="I1433" s="160"/>
      <c r="J1433" s="160"/>
      <c r="K1433" s="160"/>
      <c r="L1433" s="160"/>
      <c r="M1433" s="160"/>
      <c r="N1433" s="160"/>
      <c r="O1433" s="160"/>
      <c r="P1433" s="160"/>
      <c r="Q1433" s="160"/>
      <c r="R1433" s="160"/>
      <c r="S1433" s="160"/>
      <c r="T1433" s="160"/>
      <c r="U1433" s="160"/>
      <c r="V1433" s="160"/>
      <c r="W1433" s="160"/>
      <c r="X1433" s="160"/>
      <c r="Y1433" s="151"/>
      <c r="Z1433" s="151"/>
      <c r="AA1433" s="151"/>
      <c r="AB1433" s="151"/>
      <c r="AC1433" s="151"/>
      <c r="AD1433" s="151"/>
      <c r="AE1433" s="151"/>
      <c r="AF1433" s="151"/>
      <c r="AG1433" s="151" t="s">
        <v>192</v>
      </c>
      <c r="AH1433" s="151">
        <v>0</v>
      </c>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row>
    <row r="1434" spans="1:60" x14ac:dyDescent="0.25">
      <c r="A1434" s="167" t="s">
        <v>181</v>
      </c>
      <c r="B1434" s="168" t="s">
        <v>140</v>
      </c>
      <c r="C1434" s="186" t="s">
        <v>141</v>
      </c>
      <c r="D1434" s="169"/>
      <c r="E1434" s="170"/>
      <c r="F1434" s="171"/>
      <c r="G1434" s="171">
        <f>SUMIF(AG1435:AG1502,"&lt;&gt;NOR",G1435:G1502)</f>
        <v>632393.94999999995</v>
      </c>
      <c r="H1434" s="171"/>
      <c r="I1434" s="171">
        <f>SUM(I1435:I1502)</f>
        <v>0</v>
      </c>
      <c r="J1434" s="171"/>
      <c r="K1434" s="171">
        <f>SUM(K1435:K1502)</f>
        <v>0</v>
      </c>
      <c r="L1434" s="171"/>
      <c r="M1434" s="171">
        <f>SUM(M1435:M1502)</f>
        <v>765196.67949999997</v>
      </c>
      <c r="N1434" s="171"/>
      <c r="O1434" s="171">
        <f>SUM(O1435:O1502)</f>
        <v>0.5</v>
      </c>
      <c r="P1434" s="171"/>
      <c r="Q1434" s="171">
        <f>SUM(Q1435:Q1502)</f>
        <v>0</v>
      </c>
      <c r="R1434" s="171"/>
      <c r="S1434" s="171"/>
      <c r="T1434" s="172"/>
      <c r="U1434" s="166"/>
      <c r="V1434" s="166">
        <f>SUM(V1435:V1502)</f>
        <v>272.25</v>
      </c>
      <c r="W1434" s="166"/>
      <c r="X1434" s="166"/>
      <c r="AG1434" t="s">
        <v>182</v>
      </c>
    </row>
    <row r="1435" spans="1:60" ht="20.399999999999999" outlineLevel="1" x14ac:dyDescent="0.25">
      <c r="A1435" s="177">
        <v>123</v>
      </c>
      <c r="B1435" s="178" t="s">
        <v>883</v>
      </c>
      <c r="C1435" s="187" t="s">
        <v>884</v>
      </c>
      <c r="D1435" s="179" t="s">
        <v>237</v>
      </c>
      <c r="E1435" s="180">
        <v>1280.3399999999999</v>
      </c>
      <c r="F1435" s="181">
        <v>108.9</v>
      </c>
      <c r="G1435" s="182">
        <f>ROUND(E1435*F1435,2)</f>
        <v>139429.03</v>
      </c>
      <c r="H1435" s="181"/>
      <c r="I1435" s="182">
        <f>ROUND(E1435*H1435,2)</f>
        <v>0</v>
      </c>
      <c r="J1435" s="181"/>
      <c r="K1435" s="182">
        <f>ROUND(E1435*J1435,2)</f>
        <v>0</v>
      </c>
      <c r="L1435" s="182">
        <v>21</v>
      </c>
      <c r="M1435" s="182">
        <f>G1435*(1+L1435/100)</f>
        <v>168709.1263</v>
      </c>
      <c r="N1435" s="182">
        <v>2.9999999999999997E-4</v>
      </c>
      <c r="O1435" s="182">
        <f>ROUND(E1435*N1435,2)</f>
        <v>0.38</v>
      </c>
      <c r="P1435" s="182">
        <v>0</v>
      </c>
      <c r="Q1435" s="182">
        <f>ROUND(E1435*P1435,2)</f>
        <v>0</v>
      </c>
      <c r="R1435" s="182" t="s">
        <v>885</v>
      </c>
      <c r="S1435" s="182" t="s">
        <v>185</v>
      </c>
      <c r="T1435" s="183" t="s">
        <v>185</v>
      </c>
      <c r="U1435" s="160">
        <v>0.15</v>
      </c>
      <c r="V1435" s="160">
        <f>ROUND(E1435*U1435,2)</f>
        <v>192.05</v>
      </c>
      <c r="W1435" s="160"/>
      <c r="X1435" s="160" t="s">
        <v>239</v>
      </c>
      <c r="Y1435" s="151"/>
      <c r="Z1435" s="151"/>
      <c r="AA1435" s="151"/>
      <c r="AB1435" s="151"/>
      <c r="AC1435" s="151"/>
      <c r="AD1435" s="151"/>
      <c r="AE1435" s="151"/>
      <c r="AF1435" s="151"/>
      <c r="AG1435" s="151" t="s">
        <v>240</v>
      </c>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row>
    <row r="1436" spans="1:60" outlineLevel="1" x14ac:dyDescent="0.25">
      <c r="A1436" s="158"/>
      <c r="B1436" s="159"/>
      <c r="C1436" s="269" t="s">
        <v>886</v>
      </c>
      <c r="D1436" s="270"/>
      <c r="E1436" s="270"/>
      <c r="F1436" s="270"/>
      <c r="G1436" s="270"/>
      <c r="H1436" s="160"/>
      <c r="I1436" s="160"/>
      <c r="J1436" s="160"/>
      <c r="K1436" s="160"/>
      <c r="L1436" s="160"/>
      <c r="M1436" s="160"/>
      <c r="N1436" s="160"/>
      <c r="O1436" s="160"/>
      <c r="P1436" s="160"/>
      <c r="Q1436" s="160"/>
      <c r="R1436" s="160"/>
      <c r="S1436" s="160"/>
      <c r="T1436" s="160"/>
      <c r="U1436" s="160"/>
      <c r="V1436" s="160"/>
      <c r="W1436" s="160"/>
      <c r="X1436" s="160"/>
      <c r="Y1436" s="151"/>
      <c r="Z1436" s="151"/>
      <c r="AA1436" s="151"/>
      <c r="AB1436" s="151"/>
      <c r="AC1436" s="151"/>
      <c r="AD1436" s="151"/>
      <c r="AE1436" s="151"/>
      <c r="AF1436" s="151"/>
      <c r="AG1436" s="151" t="s">
        <v>251</v>
      </c>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row>
    <row r="1437" spans="1:60" outlineLevel="1" x14ac:dyDescent="0.25">
      <c r="A1437" s="158"/>
      <c r="B1437" s="159"/>
      <c r="C1437" s="271" t="s">
        <v>887</v>
      </c>
      <c r="D1437" s="272"/>
      <c r="E1437" s="272"/>
      <c r="F1437" s="272"/>
      <c r="G1437" s="272"/>
      <c r="H1437" s="160"/>
      <c r="I1437" s="160"/>
      <c r="J1437" s="160"/>
      <c r="K1437" s="160"/>
      <c r="L1437" s="160"/>
      <c r="M1437" s="160"/>
      <c r="N1437" s="160"/>
      <c r="O1437" s="160"/>
      <c r="P1437" s="160"/>
      <c r="Q1437" s="160"/>
      <c r="R1437" s="160"/>
      <c r="S1437" s="160"/>
      <c r="T1437" s="160"/>
      <c r="U1437" s="160"/>
      <c r="V1437" s="160"/>
      <c r="W1437" s="160"/>
      <c r="X1437" s="160"/>
      <c r="Y1437" s="151"/>
      <c r="Z1437" s="151"/>
      <c r="AA1437" s="151"/>
      <c r="AB1437" s="151"/>
      <c r="AC1437" s="151"/>
      <c r="AD1437" s="151"/>
      <c r="AE1437" s="151"/>
      <c r="AF1437" s="151"/>
      <c r="AG1437" s="151" t="s">
        <v>190</v>
      </c>
      <c r="AH1437" s="151"/>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row>
    <row r="1438" spans="1:60" outlineLevel="1" x14ac:dyDescent="0.25">
      <c r="A1438" s="158"/>
      <c r="B1438" s="159"/>
      <c r="C1438" s="188" t="s">
        <v>1501</v>
      </c>
      <c r="D1438" s="164"/>
      <c r="E1438" s="165"/>
      <c r="F1438" s="160"/>
      <c r="G1438" s="160"/>
      <c r="H1438" s="160"/>
      <c r="I1438" s="160"/>
      <c r="J1438" s="160"/>
      <c r="K1438" s="160"/>
      <c r="L1438" s="160"/>
      <c r="M1438" s="160"/>
      <c r="N1438" s="160"/>
      <c r="O1438" s="160"/>
      <c r="P1438" s="160"/>
      <c r="Q1438" s="160"/>
      <c r="R1438" s="160"/>
      <c r="S1438" s="160"/>
      <c r="T1438" s="160"/>
      <c r="U1438" s="160"/>
      <c r="V1438" s="160"/>
      <c r="W1438" s="160"/>
      <c r="X1438" s="160"/>
      <c r="Y1438" s="151"/>
      <c r="Z1438" s="151"/>
      <c r="AA1438" s="151"/>
      <c r="AB1438" s="151"/>
      <c r="AC1438" s="151"/>
      <c r="AD1438" s="151"/>
      <c r="AE1438" s="151"/>
      <c r="AF1438" s="151"/>
      <c r="AG1438" s="151" t="s">
        <v>192</v>
      </c>
      <c r="AH1438" s="151">
        <v>0</v>
      </c>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c r="BG1438" s="151"/>
      <c r="BH1438" s="151"/>
    </row>
    <row r="1439" spans="1:60" outlineLevel="1" x14ac:dyDescent="0.25">
      <c r="A1439" s="158"/>
      <c r="B1439" s="159"/>
      <c r="C1439" s="188" t="s">
        <v>1501</v>
      </c>
      <c r="D1439" s="164"/>
      <c r="E1439" s="165"/>
      <c r="F1439" s="160"/>
      <c r="G1439" s="160"/>
      <c r="H1439" s="160"/>
      <c r="I1439" s="160"/>
      <c r="J1439" s="160"/>
      <c r="K1439" s="160"/>
      <c r="L1439" s="160"/>
      <c r="M1439" s="160"/>
      <c r="N1439" s="160"/>
      <c r="O1439" s="160"/>
      <c r="P1439" s="160"/>
      <c r="Q1439" s="160"/>
      <c r="R1439" s="160"/>
      <c r="S1439" s="160"/>
      <c r="T1439" s="160"/>
      <c r="U1439" s="160"/>
      <c r="V1439" s="160"/>
      <c r="W1439" s="160"/>
      <c r="X1439" s="160"/>
      <c r="Y1439" s="151"/>
      <c r="Z1439" s="151"/>
      <c r="AA1439" s="151"/>
      <c r="AB1439" s="151"/>
      <c r="AC1439" s="151"/>
      <c r="AD1439" s="151"/>
      <c r="AE1439" s="151"/>
      <c r="AF1439" s="151"/>
      <c r="AG1439" s="151" t="s">
        <v>192</v>
      </c>
      <c r="AH1439" s="151">
        <v>0</v>
      </c>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c r="BG1439" s="151"/>
      <c r="BH1439" s="151"/>
    </row>
    <row r="1440" spans="1:60" outlineLevel="1" x14ac:dyDescent="0.25">
      <c r="A1440" s="158"/>
      <c r="B1440" s="159"/>
      <c r="C1440" s="188" t="s">
        <v>1965</v>
      </c>
      <c r="D1440" s="164"/>
      <c r="E1440" s="165">
        <v>12.7</v>
      </c>
      <c r="F1440" s="160"/>
      <c r="G1440" s="160"/>
      <c r="H1440" s="160"/>
      <c r="I1440" s="160"/>
      <c r="J1440" s="160"/>
      <c r="K1440" s="160"/>
      <c r="L1440" s="160"/>
      <c r="M1440" s="160"/>
      <c r="N1440" s="160"/>
      <c r="O1440" s="160"/>
      <c r="P1440" s="160"/>
      <c r="Q1440" s="160"/>
      <c r="R1440" s="160"/>
      <c r="S1440" s="160"/>
      <c r="T1440" s="160"/>
      <c r="U1440" s="160"/>
      <c r="V1440" s="160"/>
      <c r="W1440" s="160"/>
      <c r="X1440" s="160"/>
      <c r="Y1440" s="151"/>
      <c r="Z1440" s="151"/>
      <c r="AA1440" s="151"/>
      <c r="AB1440" s="151"/>
      <c r="AC1440" s="151"/>
      <c r="AD1440" s="151"/>
      <c r="AE1440" s="151"/>
      <c r="AF1440" s="151"/>
      <c r="AG1440" s="151" t="s">
        <v>192</v>
      </c>
      <c r="AH1440" s="151">
        <v>0</v>
      </c>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row>
    <row r="1441" spans="1:60" outlineLevel="1" x14ac:dyDescent="0.25">
      <c r="A1441" s="158"/>
      <c r="B1441" s="159"/>
      <c r="C1441" s="188" t="s">
        <v>1966</v>
      </c>
      <c r="D1441" s="164"/>
      <c r="E1441" s="165">
        <v>12.7</v>
      </c>
      <c r="F1441" s="160"/>
      <c r="G1441" s="160"/>
      <c r="H1441" s="160"/>
      <c r="I1441" s="160"/>
      <c r="J1441" s="160"/>
      <c r="K1441" s="160"/>
      <c r="L1441" s="160"/>
      <c r="M1441" s="160"/>
      <c r="N1441" s="160"/>
      <c r="O1441" s="160"/>
      <c r="P1441" s="160"/>
      <c r="Q1441" s="160"/>
      <c r="R1441" s="160"/>
      <c r="S1441" s="160"/>
      <c r="T1441" s="160"/>
      <c r="U1441" s="160"/>
      <c r="V1441" s="160"/>
      <c r="W1441" s="160"/>
      <c r="X1441" s="160"/>
      <c r="Y1441" s="151"/>
      <c r="Z1441" s="151"/>
      <c r="AA1441" s="151"/>
      <c r="AB1441" s="151"/>
      <c r="AC1441" s="151"/>
      <c r="AD1441" s="151"/>
      <c r="AE1441" s="151"/>
      <c r="AF1441" s="151"/>
      <c r="AG1441" s="151" t="s">
        <v>192</v>
      </c>
      <c r="AH1441" s="151">
        <v>0</v>
      </c>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row>
    <row r="1442" spans="1:60" outlineLevel="1" x14ac:dyDescent="0.25">
      <c r="A1442" s="158"/>
      <c r="B1442" s="159"/>
      <c r="C1442" s="188" t="s">
        <v>1967</v>
      </c>
      <c r="D1442" s="164"/>
      <c r="E1442" s="165">
        <v>9.6</v>
      </c>
      <c r="F1442" s="160"/>
      <c r="G1442" s="160"/>
      <c r="H1442" s="160"/>
      <c r="I1442" s="160"/>
      <c r="J1442" s="160"/>
      <c r="K1442" s="160"/>
      <c r="L1442" s="160"/>
      <c r="M1442" s="160"/>
      <c r="N1442" s="160"/>
      <c r="O1442" s="160"/>
      <c r="P1442" s="160"/>
      <c r="Q1442" s="160"/>
      <c r="R1442" s="160"/>
      <c r="S1442" s="160"/>
      <c r="T1442" s="160"/>
      <c r="U1442" s="160"/>
      <c r="V1442" s="160"/>
      <c r="W1442" s="160"/>
      <c r="X1442" s="160"/>
      <c r="Y1442" s="151"/>
      <c r="Z1442" s="151"/>
      <c r="AA1442" s="151"/>
      <c r="AB1442" s="151"/>
      <c r="AC1442" s="151"/>
      <c r="AD1442" s="151"/>
      <c r="AE1442" s="151"/>
      <c r="AF1442" s="151"/>
      <c r="AG1442" s="151" t="s">
        <v>192</v>
      </c>
      <c r="AH1442" s="151">
        <v>0</v>
      </c>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row>
    <row r="1443" spans="1:60" outlineLevel="1" x14ac:dyDescent="0.25">
      <c r="A1443" s="158"/>
      <c r="B1443" s="159"/>
      <c r="C1443" s="188" t="s">
        <v>1968</v>
      </c>
      <c r="D1443" s="164"/>
      <c r="E1443" s="165">
        <v>12.7</v>
      </c>
      <c r="F1443" s="160"/>
      <c r="G1443" s="160"/>
      <c r="H1443" s="160"/>
      <c r="I1443" s="160"/>
      <c r="J1443" s="160"/>
      <c r="K1443" s="160"/>
      <c r="L1443" s="160"/>
      <c r="M1443" s="160"/>
      <c r="N1443" s="160"/>
      <c r="O1443" s="160"/>
      <c r="P1443" s="160"/>
      <c r="Q1443" s="160"/>
      <c r="R1443" s="160"/>
      <c r="S1443" s="160"/>
      <c r="T1443" s="160"/>
      <c r="U1443" s="160"/>
      <c r="V1443" s="160"/>
      <c r="W1443" s="160"/>
      <c r="X1443" s="160"/>
      <c r="Y1443" s="151"/>
      <c r="Z1443" s="151"/>
      <c r="AA1443" s="151"/>
      <c r="AB1443" s="151"/>
      <c r="AC1443" s="151"/>
      <c r="AD1443" s="151"/>
      <c r="AE1443" s="151"/>
      <c r="AF1443" s="151"/>
      <c r="AG1443" s="151" t="s">
        <v>192</v>
      </c>
      <c r="AH1443" s="151">
        <v>0</v>
      </c>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row>
    <row r="1444" spans="1:60" outlineLevel="1" x14ac:dyDescent="0.25">
      <c r="A1444" s="158"/>
      <c r="B1444" s="159"/>
      <c r="C1444" s="188" t="s">
        <v>1969</v>
      </c>
      <c r="D1444" s="164"/>
      <c r="E1444" s="165">
        <v>14</v>
      </c>
      <c r="F1444" s="160"/>
      <c r="G1444" s="160"/>
      <c r="H1444" s="160"/>
      <c r="I1444" s="160"/>
      <c r="J1444" s="160"/>
      <c r="K1444" s="160"/>
      <c r="L1444" s="160"/>
      <c r="M1444" s="160"/>
      <c r="N1444" s="160"/>
      <c r="O1444" s="160"/>
      <c r="P1444" s="160"/>
      <c r="Q1444" s="160"/>
      <c r="R1444" s="160"/>
      <c r="S1444" s="160"/>
      <c r="T1444" s="160"/>
      <c r="U1444" s="160"/>
      <c r="V1444" s="160"/>
      <c r="W1444" s="160"/>
      <c r="X1444" s="160"/>
      <c r="Y1444" s="151"/>
      <c r="Z1444" s="151"/>
      <c r="AA1444" s="151"/>
      <c r="AB1444" s="151"/>
      <c r="AC1444" s="151"/>
      <c r="AD1444" s="151"/>
      <c r="AE1444" s="151"/>
      <c r="AF1444" s="151"/>
      <c r="AG1444" s="151" t="s">
        <v>192</v>
      </c>
      <c r="AH1444" s="151">
        <v>0</v>
      </c>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row>
    <row r="1445" spans="1:60" outlineLevel="1" x14ac:dyDescent="0.25">
      <c r="A1445" s="158"/>
      <c r="B1445" s="159"/>
      <c r="C1445" s="195" t="s">
        <v>400</v>
      </c>
      <c r="D1445" s="193"/>
      <c r="E1445" s="194">
        <v>61.7</v>
      </c>
      <c r="F1445" s="160"/>
      <c r="G1445" s="160"/>
      <c r="H1445" s="160"/>
      <c r="I1445" s="160"/>
      <c r="J1445" s="160"/>
      <c r="K1445" s="160"/>
      <c r="L1445" s="160"/>
      <c r="M1445" s="160"/>
      <c r="N1445" s="160"/>
      <c r="O1445" s="160"/>
      <c r="P1445" s="160"/>
      <c r="Q1445" s="160"/>
      <c r="R1445" s="160"/>
      <c r="S1445" s="160"/>
      <c r="T1445" s="160"/>
      <c r="U1445" s="160"/>
      <c r="V1445" s="160"/>
      <c r="W1445" s="160"/>
      <c r="X1445" s="160"/>
      <c r="Y1445" s="151"/>
      <c r="Z1445" s="151"/>
      <c r="AA1445" s="151"/>
      <c r="AB1445" s="151"/>
      <c r="AC1445" s="151"/>
      <c r="AD1445" s="151"/>
      <c r="AE1445" s="151"/>
      <c r="AF1445" s="151"/>
      <c r="AG1445" s="151" t="s">
        <v>192</v>
      </c>
      <c r="AH1445" s="151">
        <v>1</v>
      </c>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c r="BG1445" s="151"/>
      <c r="BH1445" s="151"/>
    </row>
    <row r="1446" spans="1:60" outlineLevel="1" x14ac:dyDescent="0.25">
      <c r="A1446" s="158"/>
      <c r="B1446" s="159"/>
      <c r="C1446" s="188" t="s">
        <v>1501</v>
      </c>
      <c r="D1446" s="164"/>
      <c r="E1446" s="165"/>
      <c r="F1446" s="160"/>
      <c r="G1446" s="160"/>
      <c r="H1446" s="160"/>
      <c r="I1446" s="160"/>
      <c r="J1446" s="160"/>
      <c r="K1446" s="160"/>
      <c r="L1446" s="160"/>
      <c r="M1446" s="160"/>
      <c r="N1446" s="160"/>
      <c r="O1446" s="160"/>
      <c r="P1446" s="160"/>
      <c r="Q1446" s="160"/>
      <c r="R1446" s="160"/>
      <c r="S1446" s="160"/>
      <c r="T1446" s="160"/>
      <c r="U1446" s="160"/>
      <c r="V1446" s="160"/>
      <c r="W1446" s="160"/>
      <c r="X1446" s="160"/>
      <c r="Y1446" s="151"/>
      <c r="Z1446" s="151"/>
      <c r="AA1446" s="151"/>
      <c r="AB1446" s="151"/>
      <c r="AC1446" s="151"/>
      <c r="AD1446" s="151"/>
      <c r="AE1446" s="151"/>
      <c r="AF1446" s="151"/>
      <c r="AG1446" s="151" t="s">
        <v>192</v>
      </c>
      <c r="AH1446" s="151">
        <v>0</v>
      </c>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row>
    <row r="1447" spans="1:60" outlineLevel="1" x14ac:dyDescent="0.25">
      <c r="A1447" s="158"/>
      <c r="B1447" s="159"/>
      <c r="C1447" s="188" t="s">
        <v>1970</v>
      </c>
      <c r="D1447" s="164"/>
      <c r="E1447" s="165"/>
      <c r="F1447" s="160"/>
      <c r="G1447" s="160"/>
      <c r="H1447" s="160"/>
      <c r="I1447" s="160"/>
      <c r="J1447" s="160"/>
      <c r="K1447" s="160"/>
      <c r="L1447" s="160"/>
      <c r="M1447" s="160"/>
      <c r="N1447" s="160"/>
      <c r="O1447" s="160"/>
      <c r="P1447" s="160"/>
      <c r="Q1447" s="160"/>
      <c r="R1447" s="160"/>
      <c r="S1447" s="160"/>
      <c r="T1447" s="160"/>
      <c r="U1447" s="160"/>
      <c r="V1447" s="160"/>
      <c r="W1447" s="160"/>
      <c r="X1447" s="160"/>
      <c r="Y1447" s="151"/>
      <c r="Z1447" s="151"/>
      <c r="AA1447" s="151"/>
      <c r="AB1447" s="151"/>
      <c r="AC1447" s="151"/>
      <c r="AD1447" s="151"/>
      <c r="AE1447" s="151"/>
      <c r="AF1447" s="151"/>
      <c r="AG1447" s="151" t="s">
        <v>192</v>
      </c>
      <c r="AH1447" s="151">
        <v>0</v>
      </c>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c r="BG1447" s="151"/>
      <c r="BH1447" s="151"/>
    </row>
    <row r="1448" spans="1:60" outlineLevel="1" x14ac:dyDescent="0.25">
      <c r="A1448" s="158"/>
      <c r="B1448" s="159"/>
      <c r="C1448" s="188" t="s">
        <v>1971</v>
      </c>
      <c r="D1448" s="164"/>
      <c r="E1448" s="165">
        <v>23.2</v>
      </c>
      <c r="F1448" s="160"/>
      <c r="G1448" s="160"/>
      <c r="H1448" s="160"/>
      <c r="I1448" s="160"/>
      <c r="J1448" s="160"/>
      <c r="K1448" s="160"/>
      <c r="L1448" s="160"/>
      <c r="M1448" s="160"/>
      <c r="N1448" s="160"/>
      <c r="O1448" s="160"/>
      <c r="P1448" s="160"/>
      <c r="Q1448" s="160"/>
      <c r="R1448" s="160"/>
      <c r="S1448" s="160"/>
      <c r="T1448" s="160"/>
      <c r="U1448" s="160"/>
      <c r="V1448" s="160"/>
      <c r="W1448" s="160"/>
      <c r="X1448" s="160"/>
      <c r="Y1448" s="151"/>
      <c r="Z1448" s="151"/>
      <c r="AA1448" s="151"/>
      <c r="AB1448" s="151"/>
      <c r="AC1448" s="151"/>
      <c r="AD1448" s="151"/>
      <c r="AE1448" s="151"/>
      <c r="AF1448" s="151"/>
      <c r="AG1448" s="151" t="s">
        <v>192</v>
      </c>
      <c r="AH1448" s="151">
        <v>0</v>
      </c>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c r="BG1448" s="151"/>
      <c r="BH1448" s="151"/>
    </row>
    <row r="1449" spans="1:60" outlineLevel="1" x14ac:dyDescent="0.25">
      <c r="A1449" s="158"/>
      <c r="B1449" s="159"/>
      <c r="C1449" s="188" t="s">
        <v>1972</v>
      </c>
      <c r="D1449" s="164"/>
      <c r="E1449" s="165">
        <v>50</v>
      </c>
      <c r="F1449" s="160"/>
      <c r="G1449" s="160"/>
      <c r="H1449" s="160"/>
      <c r="I1449" s="160"/>
      <c r="J1449" s="160"/>
      <c r="K1449" s="160"/>
      <c r="L1449" s="160"/>
      <c r="M1449" s="160"/>
      <c r="N1449" s="160"/>
      <c r="O1449" s="160"/>
      <c r="P1449" s="160"/>
      <c r="Q1449" s="160"/>
      <c r="R1449" s="160"/>
      <c r="S1449" s="160"/>
      <c r="T1449" s="160"/>
      <c r="U1449" s="160"/>
      <c r="V1449" s="160"/>
      <c r="W1449" s="160"/>
      <c r="X1449" s="160"/>
      <c r="Y1449" s="151"/>
      <c r="Z1449" s="151"/>
      <c r="AA1449" s="151"/>
      <c r="AB1449" s="151"/>
      <c r="AC1449" s="151"/>
      <c r="AD1449" s="151"/>
      <c r="AE1449" s="151"/>
      <c r="AF1449" s="151"/>
      <c r="AG1449" s="151" t="s">
        <v>192</v>
      </c>
      <c r="AH1449" s="151">
        <v>0</v>
      </c>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c r="BG1449" s="151"/>
      <c r="BH1449" s="151"/>
    </row>
    <row r="1450" spans="1:60" outlineLevel="1" x14ac:dyDescent="0.25">
      <c r="A1450" s="158"/>
      <c r="B1450" s="159"/>
      <c r="C1450" s="188" t="s">
        <v>1973</v>
      </c>
      <c r="D1450" s="164"/>
      <c r="E1450" s="165">
        <v>36</v>
      </c>
      <c r="F1450" s="160"/>
      <c r="G1450" s="160"/>
      <c r="H1450" s="160"/>
      <c r="I1450" s="160"/>
      <c r="J1450" s="160"/>
      <c r="K1450" s="160"/>
      <c r="L1450" s="160"/>
      <c r="M1450" s="160"/>
      <c r="N1450" s="160"/>
      <c r="O1450" s="160"/>
      <c r="P1450" s="160"/>
      <c r="Q1450" s="160"/>
      <c r="R1450" s="160"/>
      <c r="S1450" s="160"/>
      <c r="T1450" s="160"/>
      <c r="U1450" s="160"/>
      <c r="V1450" s="160"/>
      <c r="W1450" s="160"/>
      <c r="X1450" s="160"/>
      <c r="Y1450" s="151"/>
      <c r="Z1450" s="151"/>
      <c r="AA1450" s="151"/>
      <c r="AB1450" s="151"/>
      <c r="AC1450" s="151"/>
      <c r="AD1450" s="151"/>
      <c r="AE1450" s="151"/>
      <c r="AF1450" s="151"/>
      <c r="AG1450" s="151" t="s">
        <v>192</v>
      </c>
      <c r="AH1450" s="151">
        <v>0</v>
      </c>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c r="BG1450" s="151"/>
      <c r="BH1450" s="151"/>
    </row>
    <row r="1451" spans="1:60" outlineLevel="1" x14ac:dyDescent="0.25">
      <c r="A1451" s="158"/>
      <c r="B1451" s="159"/>
      <c r="C1451" s="188" t="s">
        <v>1974</v>
      </c>
      <c r="D1451" s="164"/>
      <c r="E1451" s="165">
        <v>19.600000000000001</v>
      </c>
      <c r="F1451" s="160"/>
      <c r="G1451" s="160"/>
      <c r="H1451" s="160"/>
      <c r="I1451" s="160"/>
      <c r="J1451" s="160"/>
      <c r="K1451" s="160"/>
      <c r="L1451" s="160"/>
      <c r="M1451" s="160"/>
      <c r="N1451" s="160"/>
      <c r="O1451" s="160"/>
      <c r="P1451" s="160"/>
      <c r="Q1451" s="160"/>
      <c r="R1451" s="160"/>
      <c r="S1451" s="160"/>
      <c r="T1451" s="160"/>
      <c r="U1451" s="160"/>
      <c r="V1451" s="160"/>
      <c r="W1451" s="160"/>
      <c r="X1451" s="160"/>
      <c r="Y1451" s="151"/>
      <c r="Z1451" s="151"/>
      <c r="AA1451" s="151"/>
      <c r="AB1451" s="151"/>
      <c r="AC1451" s="151"/>
      <c r="AD1451" s="151"/>
      <c r="AE1451" s="151"/>
      <c r="AF1451" s="151"/>
      <c r="AG1451" s="151" t="s">
        <v>192</v>
      </c>
      <c r="AH1451" s="151">
        <v>0</v>
      </c>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c r="BG1451" s="151"/>
      <c r="BH1451" s="151"/>
    </row>
    <row r="1452" spans="1:60" outlineLevel="1" x14ac:dyDescent="0.25">
      <c r="A1452" s="158"/>
      <c r="B1452" s="159"/>
      <c r="C1452" s="188" t="s">
        <v>1975</v>
      </c>
      <c r="D1452" s="164"/>
      <c r="E1452" s="165">
        <v>12</v>
      </c>
      <c r="F1452" s="160"/>
      <c r="G1452" s="160"/>
      <c r="H1452" s="160"/>
      <c r="I1452" s="160"/>
      <c r="J1452" s="160"/>
      <c r="K1452" s="160"/>
      <c r="L1452" s="160"/>
      <c r="M1452" s="160"/>
      <c r="N1452" s="160"/>
      <c r="O1452" s="160"/>
      <c r="P1452" s="160"/>
      <c r="Q1452" s="160"/>
      <c r="R1452" s="160"/>
      <c r="S1452" s="160"/>
      <c r="T1452" s="160"/>
      <c r="U1452" s="160"/>
      <c r="V1452" s="160"/>
      <c r="W1452" s="160"/>
      <c r="X1452" s="160"/>
      <c r="Y1452" s="151"/>
      <c r="Z1452" s="151"/>
      <c r="AA1452" s="151"/>
      <c r="AB1452" s="151"/>
      <c r="AC1452" s="151"/>
      <c r="AD1452" s="151"/>
      <c r="AE1452" s="151"/>
      <c r="AF1452" s="151"/>
      <c r="AG1452" s="151" t="s">
        <v>192</v>
      </c>
      <c r="AH1452" s="151">
        <v>0</v>
      </c>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c r="BG1452" s="151"/>
      <c r="BH1452" s="151"/>
    </row>
    <row r="1453" spans="1:60" outlineLevel="1" x14ac:dyDescent="0.25">
      <c r="A1453" s="158"/>
      <c r="B1453" s="159"/>
      <c r="C1453" s="188" t="s">
        <v>204</v>
      </c>
      <c r="D1453" s="164"/>
      <c r="E1453" s="165"/>
      <c r="F1453" s="160"/>
      <c r="G1453" s="160"/>
      <c r="H1453" s="160"/>
      <c r="I1453" s="160"/>
      <c r="J1453" s="160"/>
      <c r="K1453" s="160"/>
      <c r="L1453" s="160"/>
      <c r="M1453" s="160"/>
      <c r="N1453" s="160"/>
      <c r="O1453" s="160"/>
      <c r="P1453" s="160"/>
      <c r="Q1453" s="160"/>
      <c r="R1453" s="160"/>
      <c r="S1453" s="160"/>
      <c r="T1453" s="160"/>
      <c r="U1453" s="160"/>
      <c r="V1453" s="160"/>
      <c r="W1453" s="160"/>
      <c r="X1453" s="160"/>
      <c r="Y1453" s="151"/>
      <c r="Z1453" s="151"/>
      <c r="AA1453" s="151"/>
      <c r="AB1453" s="151"/>
      <c r="AC1453" s="151"/>
      <c r="AD1453" s="151"/>
      <c r="AE1453" s="151"/>
      <c r="AF1453" s="151"/>
      <c r="AG1453" s="151" t="s">
        <v>192</v>
      </c>
      <c r="AH1453" s="151">
        <v>0</v>
      </c>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c r="BG1453" s="151"/>
      <c r="BH1453" s="151"/>
    </row>
    <row r="1454" spans="1:60" outlineLevel="1" x14ac:dyDescent="0.25">
      <c r="A1454" s="158"/>
      <c r="B1454" s="159"/>
      <c r="C1454" s="188" t="s">
        <v>1976</v>
      </c>
      <c r="D1454" s="164"/>
      <c r="E1454" s="165"/>
      <c r="F1454" s="160"/>
      <c r="G1454" s="160"/>
      <c r="H1454" s="160"/>
      <c r="I1454" s="160"/>
      <c r="J1454" s="160"/>
      <c r="K1454" s="160"/>
      <c r="L1454" s="160"/>
      <c r="M1454" s="160"/>
      <c r="N1454" s="160"/>
      <c r="O1454" s="160"/>
      <c r="P1454" s="160"/>
      <c r="Q1454" s="160"/>
      <c r="R1454" s="160"/>
      <c r="S1454" s="160"/>
      <c r="T1454" s="160"/>
      <c r="U1454" s="160"/>
      <c r="V1454" s="160"/>
      <c r="W1454" s="160"/>
      <c r="X1454" s="160"/>
      <c r="Y1454" s="151"/>
      <c r="Z1454" s="151"/>
      <c r="AA1454" s="151"/>
      <c r="AB1454" s="151"/>
      <c r="AC1454" s="151"/>
      <c r="AD1454" s="151"/>
      <c r="AE1454" s="151"/>
      <c r="AF1454" s="151"/>
      <c r="AG1454" s="151" t="s">
        <v>192</v>
      </c>
      <c r="AH1454" s="151">
        <v>0</v>
      </c>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c r="BG1454" s="151"/>
      <c r="BH1454" s="151"/>
    </row>
    <row r="1455" spans="1:60" outlineLevel="1" x14ac:dyDescent="0.25">
      <c r="A1455" s="158"/>
      <c r="B1455" s="159"/>
      <c r="C1455" s="188" t="s">
        <v>1977</v>
      </c>
      <c r="D1455" s="164"/>
      <c r="E1455" s="165">
        <v>311.2</v>
      </c>
      <c r="F1455" s="160"/>
      <c r="G1455" s="160"/>
      <c r="H1455" s="160"/>
      <c r="I1455" s="160"/>
      <c r="J1455" s="160"/>
      <c r="K1455" s="160"/>
      <c r="L1455" s="160"/>
      <c r="M1455" s="160"/>
      <c r="N1455" s="160"/>
      <c r="O1455" s="160"/>
      <c r="P1455" s="160"/>
      <c r="Q1455" s="160"/>
      <c r="R1455" s="160"/>
      <c r="S1455" s="160"/>
      <c r="T1455" s="160"/>
      <c r="U1455" s="160"/>
      <c r="V1455" s="160"/>
      <c r="W1455" s="160"/>
      <c r="X1455" s="160"/>
      <c r="Y1455" s="151"/>
      <c r="Z1455" s="151"/>
      <c r="AA1455" s="151"/>
      <c r="AB1455" s="151"/>
      <c r="AC1455" s="151"/>
      <c r="AD1455" s="151"/>
      <c r="AE1455" s="151"/>
      <c r="AF1455" s="151"/>
      <c r="AG1455" s="151" t="s">
        <v>192</v>
      </c>
      <c r="AH1455" s="151">
        <v>0</v>
      </c>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c r="BG1455" s="151"/>
      <c r="BH1455" s="151"/>
    </row>
    <row r="1456" spans="1:60" outlineLevel="1" x14ac:dyDescent="0.25">
      <c r="A1456" s="158"/>
      <c r="B1456" s="159"/>
      <c r="C1456" s="188" t="s">
        <v>1978</v>
      </c>
      <c r="D1456" s="164"/>
      <c r="E1456" s="165">
        <v>184.8</v>
      </c>
      <c r="F1456" s="160"/>
      <c r="G1456" s="160"/>
      <c r="H1456" s="160"/>
      <c r="I1456" s="160"/>
      <c r="J1456" s="160"/>
      <c r="K1456" s="160"/>
      <c r="L1456" s="160"/>
      <c r="M1456" s="160"/>
      <c r="N1456" s="160"/>
      <c r="O1456" s="160"/>
      <c r="P1456" s="160"/>
      <c r="Q1456" s="160"/>
      <c r="R1456" s="160"/>
      <c r="S1456" s="160"/>
      <c r="T1456" s="160"/>
      <c r="U1456" s="160"/>
      <c r="V1456" s="160"/>
      <c r="W1456" s="160"/>
      <c r="X1456" s="160"/>
      <c r="Y1456" s="151"/>
      <c r="Z1456" s="151"/>
      <c r="AA1456" s="151"/>
      <c r="AB1456" s="151"/>
      <c r="AC1456" s="151"/>
      <c r="AD1456" s="151"/>
      <c r="AE1456" s="151"/>
      <c r="AF1456" s="151"/>
      <c r="AG1456" s="151" t="s">
        <v>192</v>
      </c>
      <c r="AH1456" s="151">
        <v>0</v>
      </c>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c r="BG1456" s="151"/>
      <c r="BH1456" s="151"/>
    </row>
    <row r="1457" spans="1:60" outlineLevel="1" x14ac:dyDescent="0.25">
      <c r="A1457" s="158"/>
      <c r="B1457" s="159"/>
      <c r="C1457" s="188" t="s">
        <v>1979</v>
      </c>
      <c r="D1457" s="164"/>
      <c r="E1457" s="165">
        <v>156.80000000000001</v>
      </c>
      <c r="F1457" s="160"/>
      <c r="G1457" s="160"/>
      <c r="H1457" s="160"/>
      <c r="I1457" s="160"/>
      <c r="J1457" s="160"/>
      <c r="K1457" s="160"/>
      <c r="L1457" s="160"/>
      <c r="M1457" s="160"/>
      <c r="N1457" s="160"/>
      <c r="O1457" s="160"/>
      <c r="P1457" s="160"/>
      <c r="Q1457" s="160"/>
      <c r="R1457" s="160"/>
      <c r="S1457" s="160"/>
      <c r="T1457" s="160"/>
      <c r="U1457" s="160"/>
      <c r="V1457" s="160"/>
      <c r="W1457" s="160"/>
      <c r="X1457" s="160"/>
      <c r="Y1457" s="151"/>
      <c r="Z1457" s="151"/>
      <c r="AA1457" s="151"/>
      <c r="AB1457" s="151"/>
      <c r="AC1457" s="151"/>
      <c r="AD1457" s="151"/>
      <c r="AE1457" s="151"/>
      <c r="AF1457" s="151"/>
      <c r="AG1457" s="151" t="s">
        <v>192</v>
      </c>
      <c r="AH1457" s="151">
        <v>0</v>
      </c>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c r="BG1457" s="151"/>
      <c r="BH1457" s="151"/>
    </row>
    <row r="1458" spans="1:60" ht="20.399999999999999" outlineLevel="1" x14ac:dyDescent="0.25">
      <c r="A1458" s="158"/>
      <c r="B1458" s="159"/>
      <c r="C1458" s="188" t="s">
        <v>1980</v>
      </c>
      <c r="D1458" s="164"/>
      <c r="E1458" s="165">
        <v>308.39999999999998</v>
      </c>
      <c r="F1458" s="160"/>
      <c r="G1458" s="160"/>
      <c r="H1458" s="160"/>
      <c r="I1458" s="160"/>
      <c r="J1458" s="160"/>
      <c r="K1458" s="160"/>
      <c r="L1458" s="160"/>
      <c r="M1458" s="160"/>
      <c r="N1458" s="160"/>
      <c r="O1458" s="160"/>
      <c r="P1458" s="160"/>
      <c r="Q1458" s="160"/>
      <c r="R1458" s="160"/>
      <c r="S1458" s="160"/>
      <c r="T1458" s="160"/>
      <c r="U1458" s="160"/>
      <c r="V1458" s="160"/>
      <c r="W1458" s="160"/>
      <c r="X1458" s="160"/>
      <c r="Y1458" s="151"/>
      <c r="Z1458" s="151"/>
      <c r="AA1458" s="151"/>
      <c r="AB1458" s="151"/>
      <c r="AC1458" s="151"/>
      <c r="AD1458" s="151"/>
      <c r="AE1458" s="151"/>
      <c r="AF1458" s="151"/>
      <c r="AG1458" s="151" t="s">
        <v>192</v>
      </c>
      <c r="AH1458" s="151">
        <v>0</v>
      </c>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c r="BG1458" s="151"/>
      <c r="BH1458" s="151"/>
    </row>
    <row r="1459" spans="1:60" outlineLevel="1" x14ac:dyDescent="0.25">
      <c r="A1459" s="158"/>
      <c r="B1459" s="159"/>
      <c r="C1459" s="195" t="s">
        <v>400</v>
      </c>
      <c r="D1459" s="193"/>
      <c r="E1459" s="194">
        <v>1102</v>
      </c>
      <c r="F1459" s="160"/>
      <c r="G1459" s="160"/>
      <c r="H1459" s="160"/>
      <c r="I1459" s="160"/>
      <c r="J1459" s="160"/>
      <c r="K1459" s="160"/>
      <c r="L1459" s="160"/>
      <c r="M1459" s="160"/>
      <c r="N1459" s="160"/>
      <c r="O1459" s="160"/>
      <c r="P1459" s="160"/>
      <c r="Q1459" s="160"/>
      <c r="R1459" s="160"/>
      <c r="S1459" s="160"/>
      <c r="T1459" s="160"/>
      <c r="U1459" s="160"/>
      <c r="V1459" s="160"/>
      <c r="W1459" s="160"/>
      <c r="X1459" s="160"/>
      <c r="Y1459" s="151"/>
      <c r="Z1459" s="151"/>
      <c r="AA1459" s="151"/>
      <c r="AB1459" s="151"/>
      <c r="AC1459" s="151"/>
      <c r="AD1459" s="151"/>
      <c r="AE1459" s="151"/>
      <c r="AF1459" s="151"/>
      <c r="AG1459" s="151" t="s">
        <v>192</v>
      </c>
      <c r="AH1459" s="151">
        <v>1</v>
      </c>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c r="BG1459" s="151"/>
      <c r="BH1459" s="151"/>
    </row>
    <row r="1460" spans="1:60" ht="20.399999999999999" outlineLevel="1" x14ac:dyDescent="0.25">
      <c r="A1460" s="158"/>
      <c r="B1460" s="159"/>
      <c r="C1460" s="188" t="s">
        <v>1981</v>
      </c>
      <c r="D1460" s="164"/>
      <c r="E1460" s="165">
        <v>3.2639999999999998</v>
      </c>
      <c r="F1460" s="160"/>
      <c r="G1460" s="160"/>
      <c r="H1460" s="160"/>
      <c r="I1460" s="160"/>
      <c r="J1460" s="160"/>
      <c r="K1460" s="160"/>
      <c r="L1460" s="160"/>
      <c r="M1460" s="160"/>
      <c r="N1460" s="160"/>
      <c r="O1460" s="160"/>
      <c r="P1460" s="160"/>
      <c r="Q1460" s="160"/>
      <c r="R1460" s="160"/>
      <c r="S1460" s="160"/>
      <c r="T1460" s="160"/>
      <c r="U1460" s="160"/>
      <c r="V1460" s="160"/>
      <c r="W1460" s="160"/>
      <c r="X1460" s="160"/>
      <c r="Y1460" s="151"/>
      <c r="Z1460" s="151"/>
      <c r="AA1460" s="151"/>
      <c r="AB1460" s="151"/>
      <c r="AC1460" s="151"/>
      <c r="AD1460" s="151"/>
      <c r="AE1460" s="151"/>
      <c r="AF1460" s="151"/>
      <c r="AG1460" s="151" t="s">
        <v>192</v>
      </c>
      <c r="AH1460" s="151">
        <v>0</v>
      </c>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c r="BG1460" s="151"/>
      <c r="BH1460" s="151"/>
    </row>
    <row r="1461" spans="1:60" outlineLevel="1" x14ac:dyDescent="0.25">
      <c r="A1461" s="158"/>
      <c r="B1461" s="159"/>
      <c r="C1461" s="195" t="s">
        <v>400</v>
      </c>
      <c r="D1461" s="193"/>
      <c r="E1461" s="194">
        <v>3.2639999999999998</v>
      </c>
      <c r="F1461" s="160"/>
      <c r="G1461" s="160"/>
      <c r="H1461" s="160"/>
      <c r="I1461" s="160"/>
      <c r="J1461" s="160"/>
      <c r="K1461" s="160"/>
      <c r="L1461" s="160"/>
      <c r="M1461" s="160"/>
      <c r="N1461" s="160"/>
      <c r="O1461" s="160"/>
      <c r="P1461" s="160"/>
      <c r="Q1461" s="160"/>
      <c r="R1461" s="160"/>
      <c r="S1461" s="160"/>
      <c r="T1461" s="160"/>
      <c r="U1461" s="160"/>
      <c r="V1461" s="160"/>
      <c r="W1461" s="160"/>
      <c r="X1461" s="160"/>
      <c r="Y1461" s="151"/>
      <c r="Z1461" s="151"/>
      <c r="AA1461" s="151"/>
      <c r="AB1461" s="151"/>
      <c r="AC1461" s="151"/>
      <c r="AD1461" s="151"/>
      <c r="AE1461" s="151"/>
      <c r="AF1461" s="151"/>
      <c r="AG1461" s="151" t="s">
        <v>192</v>
      </c>
      <c r="AH1461" s="151">
        <v>1</v>
      </c>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c r="BG1461" s="151"/>
      <c r="BH1461" s="151"/>
    </row>
    <row r="1462" spans="1:60" outlineLevel="1" x14ac:dyDescent="0.25">
      <c r="A1462" s="158"/>
      <c r="B1462" s="159"/>
      <c r="C1462" s="188" t="s">
        <v>1194</v>
      </c>
      <c r="D1462" s="164"/>
      <c r="E1462" s="165"/>
      <c r="F1462" s="160"/>
      <c r="G1462" s="160"/>
      <c r="H1462" s="160"/>
      <c r="I1462" s="160"/>
      <c r="J1462" s="160"/>
      <c r="K1462" s="160"/>
      <c r="L1462" s="160"/>
      <c r="M1462" s="160"/>
      <c r="N1462" s="160"/>
      <c r="O1462" s="160"/>
      <c r="P1462" s="160"/>
      <c r="Q1462" s="160"/>
      <c r="R1462" s="160"/>
      <c r="S1462" s="160"/>
      <c r="T1462" s="160"/>
      <c r="U1462" s="160"/>
      <c r="V1462" s="160"/>
      <c r="W1462" s="160"/>
      <c r="X1462" s="160"/>
      <c r="Y1462" s="151"/>
      <c r="Z1462" s="151"/>
      <c r="AA1462" s="151"/>
      <c r="AB1462" s="151"/>
      <c r="AC1462" s="151"/>
      <c r="AD1462" s="151"/>
      <c r="AE1462" s="151"/>
      <c r="AF1462" s="151"/>
      <c r="AG1462" s="151" t="s">
        <v>192</v>
      </c>
      <c r="AH1462" s="151">
        <v>0</v>
      </c>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c r="BG1462" s="151"/>
      <c r="BH1462" s="151"/>
    </row>
    <row r="1463" spans="1:60" outlineLevel="1" x14ac:dyDescent="0.25">
      <c r="A1463" s="158"/>
      <c r="B1463" s="159"/>
      <c r="C1463" s="188" t="s">
        <v>1982</v>
      </c>
      <c r="D1463" s="164"/>
      <c r="E1463" s="165">
        <v>10.368</v>
      </c>
      <c r="F1463" s="160"/>
      <c r="G1463" s="160"/>
      <c r="H1463" s="160"/>
      <c r="I1463" s="160"/>
      <c r="J1463" s="160"/>
      <c r="K1463" s="160"/>
      <c r="L1463" s="160"/>
      <c r="M1463" s="160"/>
      <c r="N1463" s="160"/>
      <c r="O1463" s="160"/>
      <c r="P1463" s="160"/>
      <c r="Q1463" s="160"/>
      <c r="R1463" s="160"/>
      <c r="S1463" s="160"/>
      <c r="T1463" s="160"/>
      <c r="U1463" s="160"/>
      <c r="V1463" s="160"/>
      <c r="W1463" s="160"/>
      <c r="X1463" s="160"/>
      <c r="Y1463" s="151"/>
      <c r="Z1463" s="151"/>
      <c r="AA1463" s="151"/>
      <c r="AB1463" s="151"/>
      <c r="AC1463" s="151"/>
      <c r="AD1463" s="151"/>
      <c r="AE1463" s="151"/>
      <c r="AF1463" s="151"/>
      <c r="AG1463" s="151" t="s">
        <v>192</v>
      </c>
      <c r="AH1463" s="151">
        <v>0</v>
      </c>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c r="BG1463" s="151"/>
      <c r="BH1463" s="151"/>
    </row>
    <row r="1464" spans="1:60" outlineLevel="1" x14ac:dyDescent="0.25">
      <c r="A1464" s="158"/>
      <c r="B1464" s="159"/>
      <c r="C1464" s="188" t="s">
        <v>1983</v>
      </c>
      <c r="D1464" s="164"/>
      <c r="E1464" s="165">
        <v>21.344000000000001</v>
      </c>
      <c r="F1464" s="160"/>
      <c r="G1464" s="160"/>
      <c r="H1464" s="160"/>
      <c r="I1464" s="160"/>
      <c r="J1464" s="160"/>
      <c r="K1464" s="160"/>
      <c r="L1464" s="160"/>
      <c r="M1464" s="160"/>
      <c r="N1464" s="160"/>
      <c r="O1464" s="160"/>
      <c r="P1464" s="160"/>
      <c r="Q1464" s="160"/>
      <c r="R1464" s="160"/>
      <c r="S1464" s="160"/>
      <c r="T1464" s="160"/>
      <c r="U1464" s="160"/>
      <c r="V1464" s="160"/>
      <c r="W1464" s="160"/>
      <c r="X1464" s="160"/>
      <c r="Y1464" s="151"/>
      <c r="Z1464" s="151"/>
      <c r="AA1464" s="151"/>
      <c r="AB1464" s="151"/>
      <c r="AC1464" s="151"/>
      <c r="AD1464" s="151"/>
      <c r="AE1464" s="151"/>
      <c r="AF1464" s="151"/>
      <c r="AG1464" s="151" t="s">
        <v>192</v>
      </c>
      <c r="AH1464" s="151">
        <v>0</v>
      </c>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c r="BG1464" s="151"/>
      <c r="BH1464" s="151"/>
    </row>
    <row r="1465" spans="1:60" outlineLevel="1" x14ac:dyDescent="0.25">
      <c r="A1465" s="158"/>
      <c r="B1465" s="159"/>
      <c r="C1465" s="188" t="s">
        <v>1984</v>
      </c>
      <c r="D1465" s="164"/>
      <c r="E1465" s="165">
        <v>21.664000000000001</v>
      </c>
      <c r="F1465" s="160"/>
      <c r="G1465" s="160"/>
      <c r="H1465" s="160"/>
      <c r="I1465" s="160"/>
      <c r="J1465" s="160"/>
      <c r="K1465" s="160"/>
      <c r="L1465" s="160"/>
      <c r="M1465" s="160"/>
      <c r="N1465" s="160"/>
      <c r="O1465" s="160"/>
      <c r="P1465" s="160"/>
      <c r="Q1465" s="160"/>
      <c r="R1465" s="160"/>
      <c r="S1465" s="160"/>
      <c r="T1465" s="160"/>
      <c r="U1465" s="160"/>
      <c r="V1465" s="160"/>
      <c r="W1465" s="160"/>
      <c r="X1465" s="160"/>
      <c r="Y1465" s="151"/>
      <c r="Z1465" s="151"/>
      <c r="AA1465" s="151"/>
      <c r="AB1465" s="151"/>
      <c r="AC1465" s="151"/>
      <c r="AD1465" s="151"/>
      <c r="AE1465" s="151"/>
      <c r="AF1465" s="151"/>
      <c r="AG1465" s="151" t="s">
        <v>192</v>
      </c>
      <c r="AH1465" s="151">
        <v>0</v>
      </c>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row>
    <row r="1466" spans="1:60" outlineLevel="1" x14ac:dyDescent="0.25">
      <c r="A1466" s="158"/>
      <c r="B1466" s="159"/>
      <c r="C1466" s="195" t="s">
        <v>400</v>
      </c>
      <c r="D1466" s="193"/>
      <c r="E1466" s="194">
        <v>53.375999999999998</v>
      </c>
      <c r="F1466" s="160"/>
      <c r="G1466" s="160"/>
      <c r="H1466" s="160"/>
      <c r="I1466" s="160"/>
      <c r="J1466" s="160"/>
      <c r="K1466" s="160"/>
      <c r="L1466" s="160"/>
      <c r="M1466" s="160"/>
      <c r="N1466" s="160"/>
      <c r="O1466" s="160"/>
      <c r="P1466" s="160"/>
      <c r="Q1466" s="160"/>
      <c r="R1466" s="160"/>
      <c r="S1466" s="160"/>
      <c r="T1466" s="160"/>
      <c r="U1466" s="160"/>
      <c r="V1466" s="160"/>
      <c r="W1466" s="160"/>
      <c r="X1466" s="160"/>
      <c r="Y1466" s="151"/>
      <c r="Z1466" s="151"/>
      <c r="AA1466" s="151"/>
      <c r="AB1466" s="151"/>
      <c r="AC1466" s="151"/>
      <c r="AD1466" s="151"/>
      <c r="AE1466" s="151"/>
      <c r="AF1466" s="151"/>
      <c r="AG1466" s="151" t="s">
        <v>192</v>
      </c>
      <c r="AH1466" s="151">
        <v>1</v>
      </c>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row>
    <row r="1467" spans="1:60" outlineLevel="1" x14ac:dyDescent="0.25">
      <c r="A1467" s="158"/>
      <c r="B1467" s="159"/>
      <c r="C1467" s="188" t="s">
        <v>1646</v>
      </c>
      <c r="D1467" s="164"/>
      <c r="E1467" s="165"/>
      <c r="F1467" s="160"/>
      <c r="G1467" s="160"/>
      <c r="H1467" s="160"/>
      <c r="I1467" s="160"/>
      <c r="J1467" s="160"/>
      <c r="K1467" s="160"/>
      <c r="L1467" s="160"/>
      <c r="M1467" s="160"/>
      <c r="N1467" s="160"/>
      <c r="O1467" s="160"/>
      <c r="P1467" s="160"/>
      <c r="Q1467" s="160"/>
      <c r="R1467" s="160"/>
      <c r="S1467" s="160"/>
      <c r="T1467" s="160"/>
      <c r="U1467" s="160"/>
      <c r="V1467" s="160"/>
      <c r="W1467" s="160"/>
      <c r="X1467" s="160"/>
      <c r="Y1467" s="151"/>
      <c r="Z1467" s="151"/>
      <c r="AA1467" s="151"/>
      <c r="AB1467" s="151"/>
      <c r="AC1467" s="151"/>
      <c r="AD1467" s="151"/>
      <c r="AE1467" s="151"/>
      <c r="AF1467" s="151"/>
      <c r="AG1467" s="151" t="s">
        <v>192</v>
      </c>
      <c r="AH1467" s="151">
        <v>0</v>
      </c>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row>
    <row r="1468" spans="1:60" outlineLevel="1" x14ac:dyDescent="0.25">
      <c r="A1468" s="158"/>
      <c r="B1468" s="159"/>
      <c r="C1468" s="188" t="s">
        <v>1985</v>
      </c>
      <c r="D1468" s="164"/>
      <c r="E1468" s="165">
        <v>60</v>
      </c>
      <c r="F1468" s="160"/>
      <c r="G1468" s="160"/>
      <c r="H1468" s="160"/>
      <c r="I1468" s="160"/>
      <c r="J1468" s="160"/>
      <c r="K1468" s="160"/>
      <c r="L1468" s="160"/>
      <c r="M1468" s="160"/>
      <c r="N1468" s="160"/>
      <c r="O1468" s="160"/>
      <c r="P1468" s="160"/>
      <c r="Q1468" s="160"/>
      <c r="R1468" s="160"/>
      <c r="S1468" s="160"/>
      <c r="T1468" s="160"/>
      <c r="U1468" s="160"/>
      <c r="V1468" s="160"/>
      <c r="W1468" s="160"/>
      <c r="X1468" s="160"/>
      <c r="Y1468" s="151"/>
      <c r="Z1468" s="151"/>
      <c r="AA1468" s="151"/>
      <c r="AB1468" s="151"/>
      <c r="AC1468" s="151"/>
      <c r="AD1468" s="151"/>
      <c r="AE1468" s="151"/>
      <c r="AF1468" s="151"/>
      <c r="AG1468" s="151" t="s">
        <v>192</v>
      </c>
      <c r="AH1468" s="151">
        <v>0</v>
      </c>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row>
    <row r="1469" spans="1:60" outlineLevel="1" x14ac:dyDescent="0.25">
      <c r="A1469" s="158"/>
      <c r="B1469" s="159"/>
      <c r="C1469" s="195" t="s">
        <v>400</v>
      </c>
      <c r="D1469" s="193"/>
      <c r="E1469" s="194">
        <v>60</v>
      </c>
      <c r="F1469" s="160"/>
      <c r="G1469" s="160"/>
      <c r="H1469" s="160"/>
      <c r="I1469" s="160"/>
      <c r="J1469" s="160"/>
      <c r="K1469" s="160"/>
      <c r="L1469" s="160"/>
      <c r="M1469" s="160"/>
      <c r="N1469" s="160"/>
      <c r="O1469" s="160"/>
      <c r="P1469" s="160"/>
      <c r="Q1469" s="160"/>
      <c r="R1469" s="160"/>
      <c r="S1469" s="160"/>
      <c r="T1469" s="160"/>
      <c r="U1469" s="160"/>
      <c r="V1469" s="160"/>
      <c r="W1469" s="160"/>
      <c r="X1469" s="160"/>
      <c r="Y1469" s="151"/>
      <c r="Z1469" s="151"/>
      <c r="AA1469" s="151"/>
      <c r="AB1469" s="151"/>
      <c r="AC1469" s="151"/>
      <c r="AD1469" s="151"/>
      <c r="AE1469" s="151"/>
      <c r="AF1469" s="151"/>
      <c r="AG1469" s="151" t="s">
        <v>192</v>
      </c>
      <c r="AH1469" s="151">
        <v>1</v>
      </c>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row>
    <row r="1470" spans="1:60" outlineLevel="1" x14ac:dyDescent="0.25">
      <c r="A1470" s="177">
        <v>124</v>
      </c>
      <c r="B1470" s="178" t="s">
        <v>897</v>
      </c>
      <c r="C1470" s="187" t="s">
        <v>898</v>
      </c>
      <c r="D1470" s="179" t="s">
        <v>237</v>
      </c>
      <c r="E1470" s="180">
        <v>652.07000000000005</v>
      </c>
      <c r="F1470" s="181">
        <v>756</v>
      </c>
      <c r="G1470" s="182">
        <f>ROUND(E1470*F1470,2)</f>
        <v>492964.92</v>
      </c>
      <c r="H1470" s="181"/>
      <c r="I1470" s="182">
        <f>ROUND(E1470*H1470,2)</f>
        <v>0</v>
      </c>
      <c r="J1470" s="181"/>
      <c r="K1470" s="182">
        <f>ROUND(E1470*J1470,2)</f>
        <v>0</v>
      </c>
      <c r="L1470" s="182">
        <v>21</v>
      </c>
      <c r="M1470" s="182">
        <f>G1470*(1+L1470/100)</f>
        <v>596487.55319999997</v>
      </c>
      <c r="N1470" s="182">
        <v>1.9000000000000001E-4</v>
      </c>
      <c r="O1470" s="182">
        <f>ROUND(E1470*N1470,2)</f>
        <v>0.12</v>
      </c>
      <c r="P1470" s="182">
        <v>0</v>
      </c>
      <c r="Q1470" s="182">
        <f>ROUND(E1470*P1470,2)</f>
        <v>0</v>
      </c>
      <c r="R1470" s="182"/>
      <c r="S1470" s="182" t="s">
        <v>277</v>
      </c>
      <c r="T1470" s="183" t="s">
        <v>186</v>
      </c>
      <c r="U1470" s="160">
        <v>0.123</v>
      </c>
      <c r="V1470" s="160">
        <f>ROUND(E1470*U1470,2)</f>
        <v>80.2</v>
      </c>
      <c r="W1470" s="160"/>
      <c r="X1470" s="160" t="s">
        <v>239</v>
      </c>
      <c r="Y1470" s="151"/>
      <c r="Z1470" s="151"/>
      <c r="AA1470" s="151"/>
      <c r="AB1470" s="151"/>
      <c r="AC1470" s="151"/>
      <c r="AD1470" s="151"/>
      <c r="AE1470" s="151"/>
      <c r="AF1470" s="151"/>
      <c r="AG1470" s="151" t="s">
        <v>240</v>
      </c>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row>
    <row r="1471" spans="1:60" outlineLevel="1" x14ac:dyDescent="0.25">
      <c r="A1471" s="158"/>
      <c r="B1471" s="159"/>
      <c r="C1471" s="188" t="s">
        <v>1501</v>
      </c>
      <c r="D1471" s="164"/>
      <c r="E1471" s="165"/>
      <c r="F1471" s="160"/>
      <c r="G1471" s="160"/>
      <c r="H1471" s="160"/>
      <c r="I1471" s="160"/>
      <c r="J1471" s="160"/>
      <c r="K1471" s="160"/>
      <c r="L1471" s="160"/>
      <c r="M1471" s="160"/>
      <c r="N1471" s="160"/>
      <c r="O1471" s="160"/>
      <c r="P1471" s="160"/>
      <c r="Q1471" s="160"/>
      <c r="R1471" s="160"/>
      <c r="S1471" s="160"/>
      <c r="T1471" s="160"/>
      <c r="U1471" s="160"/>
      <c r="V1471" s="160"/>
      <c r="W1471" s="160"/>
      <c r="X1471" s="160"/>
      <c r="Y1471" s="151"/>
      <c r="Z1471" s="151"/>
      <c r="AA1471" s="151"/>
      <c r="AB1471" s="151"/>
      <c r="AC1471" s="151"/>
      <c r="AD1471" s="151"/>
      <c r="AE1471" s="151"/>
      <c r="AF1471" s="151"/>
      <c r="AG1471" s="151" t="s">
        <v>192</v>
      </c>
      <c r="AH1471" s="151">
        <v>0</v>
      </c>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row>
    <row r="1472" spans="1:60" outlineLevel="1" x14ac:dyDescent="0.25">
      <c r="A1472" s="158"/>
      <c r="B1472" s="159"/>
      <c r="C1472" s="188" t="s">
        <v>1162</v>
      </c>
      <c r="D1472" s="164"/>
      <c r="E1472" s="165"/>
      <c r="F1472" s="160"/>
      <c r="G1472" s="160"/>
      <c r="H1472" s="160"/>
      <c r="I1472" s="160"/>
      <c r="J1472" s="160"/>
      <c r="K1472" s="160"/>
      <c r="L1472" s="160"/>
      <c r="M1472" s="160"/>
      <c r="N1472" s="160"/>
      <c r="O1472" s="160"/>
      <c r="P1472" s="160"/>
      <c r="Q1472" s="160"/>
      <c r="R1472" s="160"/>
      <c r="S1472" s="160"/>
      <c r="T1472" s="160"/>
      <c r="U1472" s="160"/>
      <c r="V1472" s="160"/>
      <c r="W1472" s="160"/>
      <c r="X1472" s="160"/>
      <c r="Y1472" s="151"/>
      <c r="Z1472" s="151"/>
      <c r="AA1472" s="151"/>
      <c r="AB1472" s="151"/>
      <c r="AC1472" s="151"/>
      <c r="AD1472" s="151"/>
      <c r="AE1472" s="151"/>
      <c r="AF1472" s="151"/>
      <c r="AG1472" s="151" t="s">
        <v>192</v>
      </c>
      <c r="AH1472" s="151">
        <v>0</v>
      </c>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row>
    <row r="1473" spans="1:60" outlineLevel="1" x14ac:dyDescent="0.25">
      <c r="A1473" s="158"/>
      <c r="B1473" s="159"/>
      <c r="C1473" s="188" t="s">
        <v>1986</v>
      </c>
      <c r="D1473" s="164"/>
      <c r="E1473" s="165">
        <v>77.099999999999994</v>
      </c>
      <c r="F1473" s="160"/>
      <c r="G1473" s="160"/>
      <c r="H1473" s="160"/>
      <c r="I1473" s="160"/>
      <c r="J1473" s="160"/>
      <c r="K1473" s="160"/>
      <c r="L1473" s="160"/>
      <c r="M1473" s="160"/>
      <c r="N1473" s="160"/>
      <c r="O1473" s="160"/>
      <c r="P1473" s="160"/>
      <c r="Q1473" s="160"/>
      <c r="R1473" s="160"/>
      <c r="S1473" s="160"/>
      <c r="T1473" s="160"/>
      <c r="U1473" s="160"/>
      <c r="V1473" s="160"/>
      <c r="W1473" s="160"/>
      <c r="X1473" s="160"/>
      <c r="Y1473" s="151"/>
      <c r="Z1473" s="151"/>
      <c r="AA1473" s="151"/>
      <c r="AB1473" s="151"/>
      <c r="AC1473" s="151"/>
      <c r="AD1473" s="151"/>
      <c r="AE1473" s="151"/>
      <c r="AF1473" s="151"/>
      <c r="AG1473" s="151" t="s">
        <v>192</v>
      </c>
      <c r="AH1473" s="151">
        <v>0</v>
      </c>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c r="BG1473" s="151"/>
      <c r="BH1473" s="151"/>
    </row>
    <row r="1474" spans="1:60" outlineLevel="1" x14ac:dyDescent="0.25">
      <c r="A1474" s="158"/>
      <c r="B1474" s="159"/>
      <c r="C1474" s="195" t="s">
        <v>400</v>
      </c>
      <c r="D1474" s="193"/>
      <c r="E1474" s="194">
        <v>77.099999999999994</v>
      </c>
      <c r="F1474" s="160"/>
      <c r="G1474" s="160"/>
      <c r="H1474" s="160"/>
      <c r="I1474" s="160"/>
      <c r="J1474" s="160"/>
      <c r="K1474" s="160"/>
      <c r="L1474" s="160"/>
      <c r="M1474" s="160"/>
      <c r="N1474" s="160"/>
      <c r="O1474" s="160"/>
      <c r="P1474" s="160"/>
      <c r="Q1474" s="160"/>
      <c r="R1474" s="160"/>
      <c r="S1474" s="160"/>
      <c r="T1474" s="160"/>
      <c r="U1474" s="160"/>
      <c r="V1474" s="160"/>
      <c r="W1474" s="160"/>
      <c r="X1474" s="160"/>
      <c r="Y1474" s="151"/>
      <c r="Z1474" s="151"/>
      <c r="AA1474" s="151"/>
      <c r="AB1474" s="151"/>
      <c r="AC1474" s="151"/>
      <c r="AD1474" s="151"/>
      <c r="AE1474" s="151"/>
      <c r="AF1474" s="151"/>
      <c r="AG1474" s="151" t="s">
        <v>192</v>
      </c>
      <c r="AH1474" s="151">
        <v>1</v>
      </c>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c r="BG1474" s="151"/>
      <c r="BH1474" s="151"/>
    </row>
    <row r="1475" spans="1:60" outlineLevel="1" x14ac:dyDescent="0.25">
      <c r="A1475" s="158"/>
      <c r="B1475" s="159"/>
      <c r="C1475" s="188" t="s">
        <v>1501</v>
      </c>
      <c r="D1475" s="164"/>
      <c r="E1475" s="165"/>
      <c r="F1475" s="160"/>
      <c r="G1475" s="160"/>
      <c r="H1475" s="160"/>
      <c r="I1475" s="160"/>
      <c r="J1475" s="160"/>
      <c r="K1475" s="160"/>
      <c r="L1475" s="160"/>
      <c r="M1475" s="160"/>
      <c r="N1475" s="160"/>
      <c r="O1475" s="160"/>
      <c r="P1475" s="160"/>
      <c r="Q1475" s="160"/>
      <c r="R1475" s="160"/>
      <c r="S1475" s="160"/>
      <c r="T1475" s="160"/>
      <c r="U1475" s="160"/>
      <c r="V1475" s="160"/>
      <c r="W1475" s="160"/>
      <c r="X1475" s="160"/>
      <c r="Y1475" s="151"/>
      <c r="Z1475" s="151"/>
      <c r="AA1475" s="151"/>
      <c r="AB1475" s="151"/>
      <c r="AC1475" s="151"/>
      <c r="AD1475" s="151"/>
      <c r="AE1475" s="151"/>
      <c r="AF1475" s="151"/>
      <c r="AG1475" s="151" t="s">
        <v>192</v>
      </c>
      <c r="AH1475" s="151">
        <v>0</v>
      </c>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c r="BG1475" s="151"/>
      <c r="BH1475" s="151"/>
    </row>
    <row r="1476" spans="1:60" outlineLevel="1" x14ac:dyDescent="0.25">
      <c r="A1476" s="158"/>
      <c r="B1476" s="159"/>
      <c r="C1476" s="188" t="s">
        <v>1987</v>
      </c>
      <c r="D1476" s="164"/>
      <c r="E1476" s="165">
        <v>6.35</v>
      </c>
      <c r="F1476" s="160"/>
      <c r="G1476" s="160"/>
      <c r="H1476" s="160"/>
      <c r="I1476" s="160"/>
      <c r="J1476" s="160"/>
      <c r="K1476" s="160"/>
      <c r="L1476" s="160"/>
      <c r="M1476" s="160"/>
      <c r="N1476" s="160"/>
      <c r="O1476" s="160"/>
      <c r="P1476" s="160"/>
      <c r="Q1476" s="160"/>
      <c r="R1476" s="160"/>
      <c r="S1476" s="160"/>
      <c r="T1476" s="160"/>
      <c r="U1476" s="160"/>
      <c r="V1476" s="160"/>
      <c r="W1476" s="160"/>
      <c r="X1476" s="160"/>
      <c r="Y1476" s="151"/>
      <c r="Z1476" s="151"/>
      <c r="AA1476" s="151"/>
      <c r="AB1476" s="151"/>
      <c r="AC1476" s="151"/>
      <c r="AD1476" s="151"/>
      <c r="AE1476" s="151"/>
      <c r="AF1476" s="151"/>
      <c r="AG1476" s="151" t="s">
        <v>192</v>
      </c>
      <c r="AH1476" s="151">
        <v>0</v>
      </c>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c r="BG1476" s="151"/>
      <c r="BH1476" s="151"/>
    </row>
    <row r="1477" spans="1:60" outlineLevel="1" x14ac:dyDescent="0.25">
      <c r="A1477" s="158"/>
      <c r="B1477" s="159"/>
      <c r="C1477" s="188" t="s">
        <v>1988</v>
      </c>
      <c r="D1477" s="164"/>
      <c r="E1477" s="165">
        <v>6.35</v>
      </c>
      <c r="F1477" s="160"/>
      <c r="G1477" s="160"/>
      <c r="H1477" s="160"/>
      <c r="I1477" s="160"/>
      <c r="J1477" s="160"/>
      <c r="K1477" s="160"/>
      <c r="L1477" s="160"/>
      <c r="M1477" s="160"/>
      <c r="N1477" s="160"/>
      <c r="O1477" s="160"/>
      <c r="P1477" s="160"/>
      <c r="Q1477" s="160"/>
      <c r="R1477" s="160"/>
      <c r="S1477" s="160"/>
      <c r="T1477" s="160"/>
      <c r="U1477" s="160"/>
      <c r="V1477" s="160"/>
      <c r="W1477" s="160"/>
      <c r="X1477" s="160"/>
      <c r="Y1477" s="151"/>
      <c r="Z1477" s="151"/>
      <c r="AA1477" s="151"/>
      <c r="AB1477" s="151"/>
      <c r="AC1477" s="151"/>
      <c r="AD1477" s="151"/>
      <c r="AE1477" s="151"/>
      <c r="AF1477" s="151"/>
      <c r="AG1477" s="151" t="s">
        <v>192</v>
      </c>
      <c r="AH1477" s="151">
        <v>0</v>
      </c>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c r="BG1477" s="151"/>
      <c r="BH1477" s="151"/>
    </row>
    <row r="1478" spans="1:60" outlineLevel="1" x14ac:dyDescent="0.25">
      <c r="A1478" s="158"/>
      <c r="B1478" s="159"/>
      <c r="C1478" s="188" t="s">
        <v>1989</v>
      </c>
      <c r="D1478" s="164"/>
      <c r="E1478" s="165">
        <v>4.8</v>
      </c>
      <c r="F1478" s="160"/>
      <c r="G1478" s="160"/>
      <c r="H1478" s="160"/>
      <c r="I1478" s="160"/>
      <c r="J1478" s="160"/>
      <c r="K1478" s="160"/>
      <c r="L1478" s="160"/>
      <c r="M1478" s="160"/>
      <c r="N1478" s="160"/>
      <c r="O1478" s="160"/>
      <c r="P1478" s="160"/>
      <c r="Q1478" s="160"/>
      <c r="R1478" s="160"/>
      <c r="S1478" s="160"/>
      <c r="T1478" s="160"/>
      <c r="U1478" s="160"/>
      <c r="V1478" s="160"/>
      <c r="W1478" s="160"/>
      <c r="X1478" s="160"/>
      <c r="Y1478" s="151"/>
      <c r="Z1478" s="151"/>
      <c r="AA1478" s="151"/>
      <c r="AB1478" s="151"/>
      <c r="AC1478" s="151"/>
      <c r="AD1478" s="151"/>
      <c r="AE1478" s="151"/>
      <c r="AF1478" s="151"/>
      <c r="AG1478" s="151" t="s">
        <v>192</v>
      </c>
      <c r="AH1478" s="151">
        <v>0</v>
      </c>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c r="BG1478" s="151"/>
      <c r="BH1478" s="151"/>
    </row>
    <row r="1479" spans="1:60" outlineLevel="1" x14ac:dyDescent="0.25">
      <c r="A1479" s="158"/>
      <c r="B1479" s="159"/>
      <c r="C1479" s="188" t="s">
        <v>1990</v>
      </c>
      <c r="D1479" s="164"/>
      <c r="E1479" s="165">
        <v>6.35</v>
      </c>
      <c r="F1479" s="160"/>
      <c r="G1479" s="160"/>
      <c r="H1479" s="160"/>
      <c r="I1479" s="160"/>
      <c r="J1479" s="160"/>
      <c r="K1479" s="160"/>
      <c r="L1479" s="160"/>
      <c r="M1479" s="160"/>
      <c r="N1479" s="160"/>
      <c r="O1479" s="160"/>
      <c r="P1479" s="160"/>
      <c r="Q1479" s="160"/>
      <c r="R1479" s="160"/>
      <c r="S1479" s="160"/>
      <c r="T1479" s="160"/>
      <c r="U1479" s="160"/>
      <c r="V1479" s="160"/>
      <c r="W1479" s="160"/>
      <c r="X1479" s="160"/>
      <c r="Y1479" s="151"/>
      <c r="Z1479" s="151"/>
      <c r="AA1479" s="151"/>
      <c r="AB1479" s="151"/>
      <c r="AC1479" s="151"/>
      <c r="AD1479" s="151"/>
      <c r="AE1479" s="151"/>
      <c r="AF1479" s="151"/>
      <c r="AG1479" s="151" t="s">
        <v>192</v>
      </c>
      <c r="AH1479" s="151">
        <v>0</v>
      </c>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c r="BG1479" s="151"/>
      <c r="BH1479" s="151"/>
    </row>
    <row r="1480" spans="1:60" outlineLevel="1" x14ac:dyDescent="0.25">
      <c r="A1480" s="158"/>
      <c r="B1480" s="159"/>
      <c r="C1480" s="188" t="s">
        <v>1991</v>
      </c>
      <c r="D1480" s="164"/>
      <c r="E1480" s="165">
        <v>7</v>
      </c>
      <c r="F1480" s="160"/>
      <c r="G1480" s="160"/>
      <c r="H1480" s="160"/>
      <c r="I1480" s="160"/>
      <c r="J1480" s="160"/>
      <c r="K1480" s="160"/>
      <c r="L1480" s="160"/>
      <c r="M1480" s="160"/>
      <c r="N1480" s="160"/>
      <c r="O1480" s="160"/>
      <c r="P1480" s="160"/>
      <c r="Q1480" s="160"/>
      <c r="R1480" s="160"/>
      <c r="S1480" s="160"/>
      <c r="T1480" s="160"/>
      <c r="U1480" s="160"/>
      <c r="V1480" s="160"/>
      <c r="W1480" s="160"/>
      <c r="X1480" s="160"/>
      <c r="Y1480" s="151"/>
      <c r="Z1480" s="151"/>
      <c r="AA1480" s="151"/>
      <c r="AB1480" s="151"/>
      <c r="AC1480" s="151"/>
      <c r="AD1480" s="151"/>
      <c r="AE1480" s="151"/>
      <c r="AF1480" s="151"/>
      <c r="AG1480" s="151" t="s">
        <v>192</v>
      </c>
      <c r="AH1480" s="151">
        <v>0</v>
      </c>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c r="BG1480" s="151"/>
      <c r="BH1480" s="151"/>
    </row>
    <row r="1481" spans="1:60" outlineLevel="1" x14ac:dyDescent="0.25">
      <c r="A1481" s="158"/>
      <c r="B1481" s="159"/>
      <c r="C1481" s="195" t="s">
        <v>400</v>
      </c>
      <c r="D1481" s="193"/>
      <c r="E1481" s="194">
        <v>30.85</v>
      </c>
      <c r="F1481" s="160"/>
      <c r="G1481" s="160"/>
      <c r="H1481" s="160"/>
      <c r="I1481" s="160"/>
      <c r="J1481" s="160"/>
      <c r="K1481" s="160"/>
      <c r="L1481" s="160"/>
      <c r="M1481" s="160"/>
      <c r="N1481" s="160"/>
      <c r="O1481" s="160"/>
      <c r="P1481" s="160"/>
      <c r="Q1481" s="160"/>
      <c r="R1481" s="160"/>
      <c r="S1481" s="160"/>
      <c r="T1481" s="160"/>
      <c r="U1481" s="160"/>
      <c r="V1481" s="160"/>
      <c r="W1481" s="160"/>
      <c r="X1481" s="160"/>
      <c r="Y1481" s="151"/>
      <c r="Z1481" s="151"/>
      <c r="AA1481" s="151"/>
      <c r="AB1481" s="151"/>
      <c r="AC1481" s="151"/>
      <c r="AD1481" s="151"/>
      <c r="AE1481" s="151"/>
      <c r="AF1481" s="151"/>
      <c r="AG1481" s="151" t="s">
        <v>192</v>
      </c>
      <c r="AH1481" s="151">
        <v>1</v>
      </c>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row>
    <row r="1482" spans="1:60" outlineLevel="1" x14ac:dyDescent="0.25">
      <c r="A1482" s="158"/>
      <c r="B1482" s="159"/>
      <c r="C1482" s="188" t="s">
        <v>1501</v>
      </c>
      <c r="D1482" s="164"/>
      <c r="E1482" s="165"/>
      <c r="F1482" s="160"/>
      <c r="G1482" s="160"/>
      <c r="H1482" s="160"/>
      <c r="I1482" s="160"/>
      <c r="J1482" s="160"/>
      <c r="K1482" s="160"/>
      <c r="L1482" s="160"/>
      <c r="M1482" s="160"/>
      <c r="N1482" s="160"/>
      <c r="O1482" s="160"/>
      <c r="P1482" s="160"/>
      <c r="Q1482" s="160"/>
      <c r="R1482" s="160"/>
      <c r="S1482" s="160"/>
      <c r="T1482" s="160"/>
      <c r="U1482" s="160"/>
      <c r="V1482" s="160"/>
      <c r="W1482" s="160"/>
      <c r="X1482" s="160"/>
      <c r="Y1482" s="151"/>
      <c r="Z1482" s="151"/>
      <c r="AA1482" s="151"/>
      <c r="AB1482" s="151"/>
      <c r="AC1482" s="151"/>
      <c r="AD1482" s="151"/>
      <c r="AE1482" s="151"/>
      <c r="AF1482" s="151"/>
      <c r="AG1482" s="151" t="s">
        <v>192</v>
      </c>
      <c r="AH1482" s="151">
        <v>0</v>
      </c>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row>
    <row r="1483" spans="1:60" outlineLevel="1" x14ac:dyDescent="0.25">
      <c r="A1483" s="158"/>
      <c r="B1483" s="159"/>
      <c r="C1483" s="188" t="s">
        <v>1970</v>
      </c>
      <c r="D1483" s="164"/>
      <c r="E1483" s="165"/>
      <c r="F1483" s="160"/>
      <c r="G1483" s="160"/>
      <c r="H1483" s="160"/>
      <c r="I1483" s="160"/>
      <c r="J1483" s="160"/>
      <c r="K1483" s="160"/>
      <c r="L1483" s="160"/>
      <c r="M1483" s="160"/>
      <c r="N1483" s="160"/>
      <c r="O1483" s="160"/>
      <c r="P1483" s="160"/>
      <c r="Q1483" s="160"/>
      <c r="R1483" s="160"/>
      <c r="S1483" s="160"/>
      <c r="T1483" s="160"/>
      <c r="U1483" s="160"/>
      <c r="V1483" s="160"/>
      <c r="W1483" s="160"/>
      <c r="X1483" s="160"/>
      <c r="Y1483" s="151"/>
      <c r="Z1483" s="151"/>
      <c r="AA1483" s="151"/>
      <c r="AB1483" s="151"/>
      <c r="AC1483" s="151"/>
      <c r="AD1483" s="151"/>
      <c r="AE1483" s="151"/>
      <c r="AF1483" s="151"/>
      <c r="AG1483" s="151" t="s">
        <v>192</v>
      </c>
      <c r="AH1483" s="151">
        <v>0</v>
      </c>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row>
    <row r="1484" spans="1:60" outlineLevel="1" x14ac:dyDescent="0.25">
      <c r="A1484" s="158"/>
      <c r="B1484" s="159"/>
      <c r="C1484" s="188" t="s">
        <v>1676</v>
      </c>
      <c r="D1484" s="164"/>
      <c r="E1484" s="165">
        <v>5.8</v>
      </c>
      <c r="F1484" s="160"/>
      <c r="G1484" s="160"/>
      <c r="H1484" s="160"/>
      <c r="I1484" s="160"/>
      <c r="J1484" s="160"/>
      <c r="K1484" s="160"/>
      <c r="L1484" s="160"/>
      <c r="M1484" s="160"/>
      <c r="N1484" s="160"/>
      <c r="O1484" s="160"/>
      <c r="P1484" s="160"/>
      <c r="Q1484" s="160"/>
      <c r="R1484" s="160"/>
      <c r="S1484" s="160"/>
      <c r="T1484" s="160"/>
      <c r="U1484" s="160"/>
      <c r="V1484" s="160"/>
      <c r="W1484" s="160"/>
      <c r="X1484" s="160"/>
      <c r="Y1484" s="151"/>
      <c r="Z1484" s="151"/>
      <c r="AA1484" s="151"/>
      <c r="AB1484" s="151"/>
      <c r="AC1484" s="151"/>
      <c r="AD1484" s="151"/>
      <c r="AE1484" s="151"/>
      <c r="AF1484" s="151"/>
      <c r="AG1484" s="151" t="s">
        <v>192</v>
      </c>
      <c r="AH1484" s="151">
        <v>0</v>
      </c>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row>
    <row r="1485" spans="1:60" outlineLevel="1" x14ac:dyDescent="0.25">
      <c r="A1485" s="158"/>
      <c r="B1485" s="159"/>
      <c r="C1485" s="188" t="s">
        <v>1673</v>
      </c>
      <c r="D1485" s="164"/>
      <c r="E1485" s="165">
        <v>12.5</v>
      </c>
      <c r="F1485" s="160"/>
      <c r="G1485" s="160"/>
      <c r="H1485" s="160"/>
      <c r="I1485" s="160"/>
      <c r="J1485" s="160"/>
      <c r="K1485" s="160"/>
      <c r="L1485" s="160"/>
      <c r="M1485" s="160"/>
      <c r="N1485" s="160"/>
      <c r="O1485" s="160"/>
      <c r="P1485" s="160"/>
      <c r="Q1485" s="160"/>
      <c r="R1485" s="160"/>
      <c r="S1485" s="160"/>
      <c r="T1485" s="160"/>
      <c r="U1485" s="160"/>
      <c r="V1485" s="160"/>
      <c r="W1485" s="160"/>
      <c r="X1485" s="160"/>
      <c r="Y1485" s="151"/>
      <c r="Z1485" s="151"/>
      <c r="AA1485" s="151"/>
      <c r="AB1485" s="151"/>
      <c r="AC1485" s="151"/>
      <c r="AD1485" s="151"/>
      <c r="AE1485" s="151"/>
      <c r="AF1485" s="151"/>
      <c r="AG1485" s="151" t="s">
        <v>192</v>
      </c>
      <c r="AH1485" s="151">
        <v>0</v>
      </c>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c r="BG1485" s="151"/>
      <c r="BH1485" s="151"/>
    </row>
    <row r="1486" spans="1:60" outlineLevel="1" x14ac:dyDescent="0.25">
      <c r="A1486" s="158"/>
      <c r="B1486" s="159"/>
      <c r="C1486" s="188" t="s">
        <v>1674</v>
      </c>
      <c r="D1486" s="164"/>
      <c r="E1486" s="165">
        <v>9</v>
      </c>
      <c r="F1486" s="160"/>
      <c r="G1486" s="160"/>
      <c r="H1486" s="160"/>
      <c r="I1486" s="160"/>
      <c r="J1486" s="160"/>
      <c r="K1486" s="160"/>
      <c r="L1486" s="160"/>
      <c r="M1486" s="160"/>
      <c r="N1486" s="160"/>
      <c r="O1486" s="160"/>
      <c r="P1486" s="160"/>
      <c r="Q1486" s="160"/>
      <c r="R1486" s="160"/>
      <c r="S1486" s="160"/>
      <c r="T1486" s="160"/>
      <c r="U1486" s="160"/>
      <c r="V1486" s="160"/>
      <c r="W1486" s="160"/>
      <c r="X1486" s="160"/>
      <c r="Y1486" s="151"/>
      <c r="Z1486" s="151"/>
      <c r="AA1486" s="151"/>
      <c r="AB1486" s="151"/>
      <c r="AC1486" s="151"/>
      <c r="AD1486" s="151"/>
      <c r="AE1486" s="151"/>
      <c r="AF1486" s="151"/>
      <c r="AG1486" s="151" t="s">
        <v>192</v>
      </c>
      <c r="AH1486" s="151">
        <v>0</v>
      </c>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c r="BG1486" s="151"/>
      <c r="BH1486" s="151"/>
    </row>
    <row r="1487" spans="1:60" outlineLevel="1" x14ac:dyDescent="0.25">
      <c r="A1487" s="158"/>
      <c r="B1487" s="159"/>
      <c r="C1487" s="188" t="s">
        <v>1675</v>
      </c>
      <c r="D1487" s="164"/>
      <c r="E1487" s="165">
        <v>4.9000000000000004</v>
      </c>
      <c r="F1487" s="160"/>
      <c r="G1487" s="160"/>
      <c r="H1487" s="160"/>
      <c r="I1487" s="160"/>
      <c r="J1487" s="160"/>
      <c r="K1487" s="160"/>
      <c r="L1487" s="160"/>
      <c r="M1487" s="160"/>
      <c r="N1487" s="160"/>
      <c r="O1487" s="160"/>
      <c r="P1487" s="160"/>
      <c r="Q1487" s="160"/>
      <c r="R1487" s="160"/>
      <c r="S1487" s="160"/>
      <c r="T1487" s="160"/>
      <c r="U1487" s="160"/>
      <c r="V1487" s="160"/>
      <c r="W1487" s="160"/>
      <c r="X1487" s="160"/>
      <c r="Y1487" s="151"/>
      <c r="Z1487" s="151"/>
      <c r="AA1487" s="151"/>
      <c r="AB1487" s="151"/>
      <c r="AC1487" s="151"/>
      <c r="AD1487" s="151"/>
      <c r="AE1487" s="151"/>
      <c r="AF1487" s="151"/>
      <c r="AG1487" s="151" t="s">
        <v>192</v>
      </c>
      <c r="AH1487" s="151">
        <v>0</v>
      </c>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row>
    <row r="1488" spans="1:60" outlineLevel="1" x14ac:dyDescent="0.25">
      <c r="A1488" s="158"/>
      <c r="B1488" s="159"/>
      <c r="C1488" s="188" t="s">
        <v>1672</v>
      </c>
      <c r="D1488" s="164"/>
      <c r="E1488" s="165">
        <v>3</v>
      </c>
      <c r="F1488" s="160"/>
      <c r="G1488" s="160"/>
      <c r="H1488" s="160"/>
      <c r="I1488" s="160"/>
      <c r="J1488" s="160"/>
      <c r="K1488" s="160"/>
      <c r="L1488" s="160"/>
      <c r="M1488" s="160"/>
      <c r="N1488" s="160"/>
      <c r="O1488" s="160"/>
      <c r="P1488" s="160"/>
      <c r="Q1488" s="160"/>
      <c r="R1488" s="160"/>
      <c r="S1488" s="160"/>
      <c r="T1488" s="160"/>
      <c r="U1488" s="160"/>
      <c r="V1488" s="160"/>
      <c r="W1488" s="160"/>
      <c r="X1488" s="160"/>
      <c r="Y1488" s="151"/>
      <c r="Z1488" s="151"/>
      <c r="AA1488" s="151"/>
      <c r="AB1488" s="151"/>
      <c r="AC1488" s="151"/>
      <c r="AD1488" s="151"/>
      <c r="AE1488" s="151"/>
      <c r="AF1488" s="151"/>
      <c r="AG1488" s="151" t="s">
        <v>192</v>
      </c>
      <c r="AH1488" s="151">
        <v>0</v>
      </c>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row>
    <row r="1489" spans="1:60" outlineLevel="1" x14ac:dyDescent="0.25">
      <c r="A1489" s="158"/>
      <c r="B1489" s="159"/>
      <c r="C1489" s="195" t="s">
        <v>400</v>
      </c>
      <c r="D1489" s="193"/>
      <c r="E1489" s="194">
        <v>35.200000000000003</v>
      </c>
      <c r="F1489" s="160"/>
      <c r="G1489" s="160"/>
      <c r="H1489" s="160"/>
      <c r="I1489" s="160"/>
      <c r="J1489" s="160"/>
      <c r="K1489" s="160"/>
      <c r="L1489" s="160"/>
      <c r="M1489" s="160"/>
      <c r="N1489" s="160"/>
      <c r="O1489" s="160"/>
      <c r="P1489" s="160"/>
      <c r="Q1489" s="160"/>
      <c r="R1489" s="160"/>
      <c r="S1489" s="160"/>
      <c r="T1489" s="160"/>
      <c r="U1489" s="160"/>
      <c r="V1489" s="160"/>
      <c r="W1489" s="160"/>
      <c r="X1489" s="160"/>
      <c r="Y1489" s="151"/>
      <c r="Z1489" s="151"/>
      <c r="AA1489" s="151"/>
      <c r="AB1489" s="151"/>
      <c r="AC1489" s="151"/>
      <c r="AD1489" s="151"/>
      <c r="AE1489" s="151"/>
      <c r="AF1489" s="151"/>
      <c r="AG1489" s="151" t="s">
        <v>192</v>
      </c>
      <c r="AH1489" s="151">
        <v>1</v>
      </c>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row>
    <row r="1490" spans="1:60" outlineLevel="1" x14ac:dyDescent="0.25">
      <c r="A1490" s="158"/>
      <c r="B1490" s="159"/>
      <c r="C1490" s="188" t="s">
        <v>1976</v>
      </c>
      <c r="D1490" s="164"/>
      <c r="E1490" s="165"/>
      <c r="F1490" s="160"/>
      <c r="G1490" s="160"/>
      <c r="H1490" s="160"/>
      <c r="I1490" s="160"/>
      <c r="J1490" s="160"/>
      <c r="K1490" s="160"/>
      <c r="L1490" s="160"/>
      <c r="M1490" s="160"/>
      <c r="N1490" s="160"/>
      <c r="O1490" s="160"/>
      <c r="P1490" s="160"/>
      <c r="Q1490" s="160"/>
      <c r="R1490" s="160"/>
      <c r="S1490" s="160"/>
      <c r="T1490" s="160"/>
      <c r="U1490" s="160"/>
      <c r="V1490" s="160"/>
      <c r="W1490" s="160"/>
      <c r="X1490" s="160"/>
      <c r="Y1490" s="151"/>
      <c r="Z1490" s="151"/>
      <c r="AA1490" s="151"/>
      <c r="AB1490" s="151"/>
      <c r="AC1490" s="151"/>
      <c r="AD1490" s="151"/>
      <c r="AE1490" s="151"/>
      <c r="AF1490" s="151"/>
      <c r="AG1490" s="151" t="s">
        <v>192</v>
      </c>
      <c r="AH1490" s="151">
        <v>0</v>
      </c>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row>
    <row r="1491" spans="1:60" outlineLevel="1" x14ac:dyDescent="0.25">
      <c r="A1491" s="158"/>
      <c r="B1491" s="159"/>
      <c r="C1491" s="188" t="s">
        <v>1992</v>
      </c>
      <c r="D1491" s="164"/>
      <c r="E1491" s="165">
        <v>155.6</v>
      </c>
      <c r="F1491" s="160"/>
      <c r="G1491" s="160"/>
      <c r="H1491" s="160"/>
      <c r="I1491" s="160"/>
      <c r="J1491" s="160"/>
      <c r="K1491" s="160"/>
      <c r="L1491" s="160"/>
      <c r="M1491" s="160"/>
      <c r="N1491" s="160"/>
      <c r="O1491" s="160"/>
      <c r="P1491" s="160"/>
      <c r="Q1491" s="160"/>
      <c r="R1491" s="160"/>
      <c r="S1491" s="160"/>
      <c r="T1491" s="160"/>
      <c r="U1491" s="160"/>
      <c r="V1491" s="160"/>
      <c r="W1491" s="160"/>
      <c r="X1491" s="160"/>
      <c r="Y1491" s="151"/>
      <c r="Z1491" s="151"/>
      <c r="AA1491" s="151"/>
      <c r="AB1491" s="151"/>
      <c r="AC1491" s="151"/>
      <c r="AD1491" s="151"/>
      <c r="AE1491" s="151"/>
      <c r="AF1491" s="151"/>
      <c r="AG1491" s="151" t="s">
        <v>192</v>
      </c>
      <c r="AH1491" s="151">
        <v>0</v>
      </c>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row>
    <row r="1492" spans="1:60" outlineLevel="1" x14ac:dyDescent="0.25">
      <c r="A1492" s="158"/>
      <c r="B1492" s="159"/>
      <c r="C1492" s="188" t="s">
        <v>1993</v>
      </c>
      <c r="D1492" s="164"/>
      <c r="E1492" s="165">
        <v>92.4</v>
      </c>
      <c r="F1492" s="160"/>
      <c r="G1492" s="160"/>
      <c r="H1492" s="160"/>
      <c r="I1492" s="160"/>
      <c r="J1492" s="160"/>
      <c r="K1492" s="160"/>
      <c r="L1492" s="160"/>
      <c r="M1492" s="160"/>
      <c r="N1492" s="160"/>
      <c r="O1492" s="160"/>
      <c r="P1492" s="160"/>
      <c r="Q1492" s="160"/>
      <c r="R1492" s="160"/>
      <c r="S1492" s="160"/>
      <c r="T1492" s="160"/>
      <c r="U1492" s="160"/>
      <c r="V1492" s="160"/>
      <c r="W1492" s="160"/>
      <c r="X1492" s="160"/>
      <c r="Y1492" s="151"/>
      <c r="Z1492" s="151"/>
      <c r="AA1492" s="151"/>
      <c r="AB1492" s="151"/>
      <c r="AC1492" s="151"/>
      <c r="AD1492" s="151"/>
      <c r="AE1492" s="151"/>
      <c r="AF1492" s="151"/>
      <c r="AG1492" s="151" t="s">
        <v>192</v>
      </c>
      <c r="AH1492" s="151">
        <v>0</v>
      </c>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row>
    <row r="1493" spans="1:60" outlineLevel="1" x14ac:dyDescent="0.25">
      <c r="A1493" s="158"/>
      <c r="B1493" s="159"/>
      <c r="C1493" s="188" t="s">
        <v>1994</v>
      </c>
      <c r="D1493" s="164"/>
      <c r="E1493" s="165">
        <v>78.400000000000006</v>
      </c>
      <c r="F1493" s="160"/>
      <c r="G1493" s="160"/>
      <c r="H1493" s="160"/>
      <c r="I1493" s="160"/>
      <c r="J1493" s="160"/>
      <c r="K1493" s="160"/>
      <c r="L1493" s="160"/>
      <c r="M1493" s="160"/>
      <c r="N1493" s="160"/>
      <c r="O1493" s="160"/>
      <c r="P1493" s="160"/>
      <c r="Q1493" s="160"/>
      <c r="R1493" s="160"/>
      <c r="S1493" s="160"/>
      <c r="T1493" s="160"/>
      <c r="U1493" s="160"/>
      <c r="V1493" s="160"/>
      <c r="W1493" s="160"/>
      <c r="X1493" s="160"/>
      <c r="Y1493" s="151"/>
      <c r="Z1493" s="151"/>
      <c r="AA1493" s="151"/>
      <c r="AB1493" s="151"/>
      <c r="AC1493" s="151"/>
      <c r="AD1493" s="151"/>
      <c r="AE1493" s="151"/>
      <c r="AF1493" s="151"/>
      <c r="AG1493" s="151" t="s">
        <v>192</v>
      </c>
      <c r="AH1493" s="151">
        <v>0</v>
      </c>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row>
    <row r="1494" spans="1:60" ht="20.399999999999999" outlineLevel="1" x14ac:dyDescent="0.25">
      <c r="A1494" s="158"/>
      <c r="B1494" s="159"/>
      <c r="C1494" s="188" t="s">
        <v>1995</v>
      </c>
      <c r="D1494" s="164"/>
      <c r="E1494" s="165">
        <v>154.19999999999999</v>
      </c>
      <c r="F1494" s="160"/>
      <c r="G1494" s="160"/>
      <c r="H1494" s="160"/>
      <c r="I1494" s="160"/>
      <c r="J1494" s="160"/>
      <c r="K1494" s="160"/>
      <c r="L1494" s="160"/>
      <c r="M1494" s="160"/>
      <c r="N1494" s="160"/>
      <c r="O1494" s="160"/>
      <c r="P1494" s="160"/>
      <c r="Q1494" s="160"/>
      <c r="R1494" s="160"/>
      <c r="S1494" s="160"/>
      <c r="T1494" s="160"/>
      <c r="U1494" s="160"/>
      <c r="V1494" s="160"/>
      <c r="W1494" s="160"/>
      <c r="X1494" s="160"/>
      <c r="Y1494" s="151"/>
      <c r="Z1494" s="151"/>
      <c r="AA1494" s="151"/>
      <c r="AB1494" s="151"/>
      <c r="AC1494" s="151"/>
      <c r="AD1494" s="151"/>
      <c r="AE1494" s="151"/>
      <c r="AF1494" s="151"/>
      <c r="AG1494" s="151" t="s">
        <v>192</v>
      </c>
      <c r="AH1494" s="151">
        <v>0</v>
      </c>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row>
    <row r="1495" spans="1:60" outlineLevel="1" x14ac:dyDescent="0.25">
      <c r="A1495" s="158"/>
      <c r="B1495" s="159"/>
      <c r="C1495" s="195" t="s">
        <v>400</v>
      </c>
      <c r="D1495" s="193"/>
      <c r="E1495" s="194">
        <v>480.6</v>
      </c>
      <c r="F1495" s="160"/>
      <c r="G1495" s="160"/>
      <c r="H1495" s="160"/>
      <c r="I1495" s="160"/>
      <c r="J1495" s="160"/>
      <c r="K1495" s="160"/>
      <c r="L1495" s="160"/>
      <c r="M1495" s="160"/>
      <c r="N1495" s="160"/>
      <c r="O1495" s="160"/>
      <c r="P1495" s="160"/>
      <c r="Q1495" s="160"/>
      <c r="R1495" s="160"/>
      <c r="S1495" s="160"/>
      <c r="T1495" s="160"/>
      <c r="U1495" s="160"/>
      <c r="V1495" s="160"/>
      <c r="W1495" s="160"/>
      <c r="X1495" s="160"/>
      <c r="Y1495" s="151"/>
      <c r="Z1495" s="151"/>
      <c r="AA1495" s="151"/>
      <c r="AB1495" s="151"/>
      <c r="AC1495" s="151"/>
      <c r="AD1495" s="151"/>
      <c r="AE1495" s="151"/>
      <c r="AF1495" s="151"/>
      <c r="AG1495" s="151" t="s">
        <v>192</v>
      </c>
      <c r="AH1495" s="151">
        <v>1</v>
      </c>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c r="BG1495" s="151"/>
      <c r="BH1495" s="151"/>
    </row>
    <row r="1496" spans="1:60" ht="20.399999999999999" outlineLevel="1" x14ac:dyDescent="0.25">
      <c r="A1496" s="158"/>
      <c r="B1496" s="159"/>
      <c r="C1496" s="188" t="s">
        <v>1996</v>
      </c>
      <c r="D1496" s="164"/>
      <c r="E1496" s="165">
        <v>1.6319999999999999</v>
      </c>
      <c r="F1496" s="160"/>
      <c r="G1496" s="160"/>
      <c r="H1496" s="160"/>
      <c r="I1496" s="160"/>
      <c r="J1496" s="160"/>
      <c r="K1496" s="160"/>
      <c r="L1496" s="160"/>
      <c r="M1496" s="160"/>
      <c r="N1496" s="160"/>
      <c r="O1496" s="160"/>
      <c r="P1496" s="160"/>
      <c r="Q1496" s="160"/>
      <c r="R1496" s="160"/>
      <c r="S1496" s="160"/>
      <c r="T1496" s="160"/>
      <c r="U1496" s="160"/>
      <c r="V1496" s="160"/>
      <c r="W1496" s="160"/>
      <c r="X1496" s="160"/>
      <c r="Y1496" s="151"/>
      <c r="Z1496" s="151"/>
      <c r="AA1496" s="151"/>
      <c r="AB1496" s="151"/>
      <c r="AC1496" s="151"/>
      <c r="AD1496" s="151"/>
      <c r="AE1496" s="151"/>
      <c r="AF1496" s="151"/>
      <c r="AG1496" s="151" t="s">
        <v>192</v>
      </c>
      <c r="AH1496" s="151">
        <v>0</v>
      </c>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c r="BG1496" s="151"/>
      <c r="BH1496" s="151"/>
    </row>
    <row r="1497" spans="1:60" outlineLevel="1" x14ac:dyDescent="0.25">
      <c r="A1497" s="158"/>
      <c r="B1497" s="159"/>
      <c r="C1497" s="195" t="s">
        <v>400</v>
      </c>
      <c r="D1497" s="193"/>
      <c r="E1497" s="194">
        <v>1.6319999999999999</v>
      </c>
      <c r="F1497" s="160"/>
      <c r="G1497" s="160"/>
      <c r="H1497" s="160"/>
      <c r="I1497" s="160"/>
      <c r="J1497" s="160"/>
      <c r="K1497" s="160"/>
      <c r="L1497" s="160"/>
      <c r="M1497" s="160"/>
      <c r="N1497" s="160"/>
      <c r="O1497" s="160"/>
      <c r="P1497" s="160"/>
      <c r="Q1497" s="160"/>
      <c r="R1497" s="160"/>
      <c r="S1497" s="160"/>
      <c r="T1497" s="160"/>
      <c r="U1497" s="160"/>
      <c r="V1497" s="160"/>
      <c r="W1497" s="160"/>
      <c r="X1497" s="160"/>
      <c r="Y1497" s="151"/>
      <c r="Z1497" s="151"/>
      <c r="AA1497" s="151"/>
      <c r="AB1497" s="151"/>
      <c r="AC1497" s="151"/>
      <c r="AD1497" s="151"/>
      <c r="AE1497" s="151"/>
      <c r="AF1497" s="151"/>
      <c r="AG1497" s="151" t="s">
        <v>192</v>
      </c>
      <c r="AH1497" s="151">
        <v>1</v>
      </c>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c r="BG1497" s="151"/>
      <c r="BH1497" s="151"/>
    </row>
    <row r="1498" spans="1:60" outlineLevel="1" x14ac:dyDescent="0.25">
      <c r="A1498" s="158"/>
      <c r="B1498" s="159"/>
      <c r="C1498" s="188" t="s">
        <v>1194</v>
      </c>
      <c r="D1498" s="164"/>
      <c r="E1498" s="165"/>
      <c r="F1498" s="160"/>
      <c r="G1498" s="160"/>
      <c r="H1498" s="160"/>
      <c r="I1498" s="160"/>
      <c r="J1498" s="160"/>
      <c r="K1498" s="160"/>
      <c r="L1498" s="160"/>
      <c r="M1498" s="160"/>
      <c r="N1498" s="160"/>
      <c r="O1498" s="160"/>
      <c r="P1498" s="160"/>
      <c r="Q1498" s="160"/>
      <c r="R1498" s="160"/>
      <c r="S1498" s="160"/>
      <c r="T1498" s="160"/>
      <c r="U1498" s="160"/>
      <c r="V1498" s="160"/>
      <c r="W1498" s="160"/>
      <c r="X1498" s="160"/>
      <c r="Y1498" s="151"/>
      <c r="Z1498" s="151"/>
      <c r="AA1498" s="151"/>
      <c r="AB1498" s="151"/>
      <c r="AC1498" s="151"/>
      <c r="AD1498" s="151"/>
      <c r="AE1498" s="151"/>
      <c r="AF1498" s="151"/>
      <c r="AG1498" s="151" t="s">
        <v>192</v>
      </c>
      <c r="AH1498" s="151">
        <v>0</v>
      </c>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c r="BG1498" s="151"/>
      <c r="BH1498" s="151"/>
    </row>
    <row r="1499" spans="1:60" outlineLevel="1" x14ac:dyDescent="0.25">
      <c r="A1499" s="158"/>
      <c r="B1499" s="159"/>
      <c r="C1499" s="188" t="s">
        <v>1997</v>
      </c>
      <c r="D1499" s="164"/>
      <c r="E1499" s="165">
        <v>5.1840000000000002</v>
      </c>
      <c r="F1499" s="160"/>
      <c r="G1499" s="160"/>
      <c r="H1499" s="160"/>
      <c r="I1499" s="160"/>
      <c r="J1499" s="160"/>
      <c r="K1499" s="160"/>
      <c r="L1499" s="160"/>
      <c r="M1499" s="160"/>
      <c r="N1499" s="160"/>
      <c r="O1499" s="160"/>
      <c r="P1499" s="160"/>
      <c r="Q1499" s="160"/>
      <c r="R1499" s="160"/>
      <c r="S1499" s="160"/>
      <c r="T1499" s="160"/>
      <c r="U1499" s="160"/>
      <c r="V1499" s="160"/>
      <c r="W1499" s="160"/>
      <c r="X1499" s="160"/>
      <c r="Y1499" s="151"/>
      <c r="Z1499" s="151"/>
      <c r="AA1499" s="151"/>
      <c r="AB1499" s="151"/>
      <c r="AC1499" s="151"/>
      <c r="AD1499" s="151"/>
      <c r="AE1499" s="151"/>
      <c r="AF1499" s="151"/>
      <c r="AG1499" s="151" t="s">
        <v>192</v>
      </c>
      <c r="AH1499" s="151">
        <v>0</v>
      </c>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c r="BG1499" s="151"/>
      <c r="BH1499" s="151"/>
    </row>
    <row r="1500" spans="1:60" outlineLevel="1" x14ac:dyDescent="0.25">
      <c r="A1500" s="158"/>
      <c r="B1500" s="159"/>
      <c r="C1500" s="188" t="s">
        <v>1998</v>
      </c>
      <c r="D1500" s="164"/>
      <c r="E1500" s="165">
        <v>10.672000000000001</v>
      </c>
      <c r="F1500" s="160"/>
      <c r="G1500" s="160"/>
      <c r="H1500" s="160"/>
      <c r="I1500" s="160"/>
      <c r="J1500" s="160"/>
      <c r="K1500" s="160"/>
      <c r="L1500" s="160"/>
      <c r="M1500" s="160"/>
      <c r="N1500" s="160"/>
      <c r="O1500" s="160"/>
      <c r="P1500" s="160"/>
      <c r="Q1500" s="160"/>
      <c r="R1500" s="160"/>
      <c r="S1500" s="160"/>
      <c r="T1500" s="160"/>
      <c r="U1500" s="160"/>
      <c r="V1500" s="160"/>
      <c r="W1500" s="160"/>
      <c r="X1500" s="160"/>
      <c r="Y1500" s="151"/>
      <c r="Z1500" s="151"/>
      <c r="AA1500" s="151"/>
      <c r="AB1500" s="151"/>
      <c r="AC1500" s="151"/>
      <c r="AD1500" s="151"/>
      <c r="AE1500" s="151"/>
      <c r="AF1500" s="151"/>
      <c r="AG1500" s="151" t="s">
        <v>192</v>
      </c>
      <c r="AH1500" s="151">
        <v>0</v>
      </c>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c r="BG1500" s="151"/>
      <c r="BH1500" s="151"/>
    </row>
    <row r="1501" spans="1:60" outlineLevel="1" x14ac:dyDescent="0.25">
      <c r="A1501" s="158"/>
      <c r="B1501" s="159"/>
      <c r="C1501" s="188" t="s">
        <v>1999</v>
      </c>
      <c r="D1501" s="164"/>
      <c r="E1501" s="165">
        <v>10.832000000000001</v>
      </c>
      <c r="F1501" s="160"/>
      <c r="G1501" s="160"/>
      <c r="H1501" s="160"/>
      <c r="I1501" s="160"/>
      <c r="J1501" s="160"/>
      <c r="K1501" s="160"/>
      <c r="L1501" s="160"/>
      <c r="M1501" s="160"/>
      <c r="N1501" s="160"/>
      <c r="O1501" s="160"/>
      <c r="P1501" s="160"/>
      <c r="Q1501" s="160"/>
      <c r="R1501" s="160"/>
      <c r="S1501" s="160"/>
      <c r="T1501" s="160"/>
      <c r="U1501" s="160"/>
      <c r="V1501" s="160"/>
      <c r="W1501" s="160"/>
      <c r="X1501" s="160"/>
      <c r="Y1501" s="151"/>
      <c r="Z1501" s="151"/>
      <c r="AA1501" s="151"/>
      <c r="AB1501" s="151"/>
      <c r="AC1501" s="151"/>
      <c r="AD1501" s="151"/>
      <c r="AE1501" s="151"/>
      <c r="AF1501" s="151"/>
      <c r="AG1501" s="151" t="s">
        <v>192</v>
      </c>
      <c r="AH1501" s="151">
        <v>0</v>
      </c>
      <c r="AI1501" s="151"/>
      <c r="AJ1501" s="151"/>
      <c r="AK1501" s="151"/>
      <c r="AL1501" s="151"/>
      <c r="AM1501" s="151"/>
      <c r="AN1501" s="151"/>
      <c r="AO1501" s="151"/>
      <c r="AP1501" s="151"/>
      <c r="AQ1501" s="151"/>
      <c r="AR1501" s="151"/>
      <c r="AS1501" s="151"/>
      <c r="AT1501" s="151"/>
      <c r="AU1501" s="151"/>
      <c r="AV1501" s="151"/>
      <c r="AW1501" s="151"/>
      <c r="AX1501" s="151"/>
      <c r="AY1501" s="151"/>
      <c r="AZ1501" s="151"/>
      <c r="BA1501" s="151"/>
      <c r="BB1501" s="151"/>
      <c r="BC1501" s="151"/>
      <c r="BD1501" s="151"/>
      <c r="BE1501" s="151"/>
      <c r="BF1501" s="151"/>
      <c r="BG1501" s="151"/>
      <c r="BH1501" s="151"/>
    </row>
    <row r="1502" spans="1:60" outlineLevel="1" x14ac:dyDescent="0.25">
      <c r="A1502" s="158"/>
      <c r="B1502" s="159"/>
      <c r="C1502" s="195" t="s">
        <v>400</v>
      </c>
      <c r="D1502" s="193"/>
      <c r="E1502" s="194">
        <v>26.687999999999999</v>
      </c>
      <c r="F1502" s="160"/>
      <c r="G1502" s="160"/>
      <c r="H1502" s="160"/>
      <c r="I1502" s="160"/>
      <c r="J1502" s="160"/>
      <c r="K1502" s="160"/>
      <c r="L1502" s="160"/>
      <c r="M1502" s="160"/>
      <c r="N1502" s="160"/>
      <c r="O1502" s="160"/>
      <c r="P1502" s="160"/>
      <c r="Q1502" s="160"/>
      <c r="R1502" s="160"/>
      <c r="S1502" s="160"/>
      <c r="T1502" s="160"/>
      <c r="U1502" s="160"/>
      <c r="V1502" s="160"/>
      <c r="W1502" s="160"/>
      <c r="X1502" s="160"/>
      <c r="Y1502" s="151"/>
      <c r="Z1502" s="151"/>
      <c r="AA1502" s="151"/>
      <c r="AB1502" s="151"/>
      <c r="AC1502" s="151"/>
      <c r="AD1502" s="151"/>
      <c r="AE1502" s="151"/>
      <c r="AF1502" s="151"/>
      <c r="AG1502" s="151" t="s">
        <v>192</v>
      </c>
      <c r="AH1502" s="151">
        <v>1</v>
      </c>
      <c r="AI1502" s="151"/>
      <c r="AJ1502" s="151"/>
      <c r="AK1502" s="151"/>
      <c r="AL1502" s="151"/>
      <c r="AM1502" s="151"/>
      <c r="AN1502" s="151"/>
      <c r="AO1502" s="151"/>
      <c r="AP1502" s="151"/>
      <c r="AQ1502" s="151"/>
      <c r="AR1502" s="151"/>
      <c r="AS1502" s="151"/>
      <c r="AT1502" s="151"/>
      <c r="AU1502" s="151"/>
      <c r="AV1502" s="151"/>
      <c r="AW1502" s="151"/>
      <c r="AX1502" s="151"/>
      <c r="AY1502" s="151"/>
      <c r="AZ1502" s="151"/>
      <c r="BA1502" s="151"/>
      <c r="BB1502" s="151"/>
      <c r="BC1502" s="151"/>
      <c r="BD1502" s="151"/>
      <c r="BE1502" s="151"/>
      <c r="BF1502" s="151"/>
      <c r="BG1502" s="151"/>
      <c r="BH1502" s="151"/>
    </row>
    <row r="1503" spans="1:60" x14ac:dyDescent="0.25">
      <c r="A1503" s="3"/>
      <c r="B1503" s="4"/>
      <c r="C1503" s="189"/>
      <c r="D1503" s="6"/>
      <c r="E1503" s="3"/>
      <c r="F1503" s="3"/>
      <c r="G1503" s="3"/>
      <c r="H1503" s="3"/>
      <c r="I1503" s="3"/>
      <c r="J1503" s="3"/>
      <c r="K1503" s="3"/>
      <c r="L1503" s="3"/>
      <c r="M1503" s="3"/>
      <c r="N1503" s="3"/>
      <c r="O1503" s="3"/>
      <c r="P1503" s="3"/>
      <c r="Q1503" s="3"/>
      <c r="R1503" s="3"/>
      <c r="S1503" s="3"/>
      <c r="T1503" s="3"/>
      <c r="U1503" s="3"/>
      <c r="V1503" s="3"/>
      <c r="W1503" s="3"/>
      <c r="X1503" s="3"/>
      <c r="AE1503">
        <v>15</v>
      </c>
      <c r="AF1503">
        <v>21</v>
      </c>
      <c r="AG1503" t="s">
        <v>168</v>
      </c>
    </row>
    <row r="1504" spans="1:60" x14ac:dyDescent="0.25">
      <c r="A1504" s="154"/>
      <c r="B1504" s="155" t="s">
        <v>29</v>
      </c>
      <c r="C1504" s="190"/>
      <c r="D1504" s="156"/>
      <c r="E1504" s="157"/>
      <c r="F1504" s="157"/>
      <c r="G1504" s="185">
        <f>G8+G61+G65+G228+G255+G284+G300+G344+G355+G701+G1276+G1308+G1328+G1434</f>
        <v>3798142.6700000009</v>
      </c>
      <c r="H1504" s="3"/>
      <c r="I1504" s="3"/>
      <c r="J1504" s="3"/>
      <c r="K1504" s="3"/>
      <c r="L1504" s="3"/>
      <c r="M1504" s="3"/>
      <c r="N1504" s="3"/>
      <c r="O1504" s="3"/>
      <c r="P1504" s="3"/>
      <c r="Q1504" s="3"/>
      <c r="R1504" s="3"/>
      <c r="S1504" s="3"/>
      <c r="T1504" s="3"/>
      <c r="U1504" s="3"/>
      <c r="V1504" s="3"/>
      <c r="W1504" s="3"/>
      <c r="X1504" s="3"/>
      <c r="AE1504">
        <f>SUMIF(L7:L1502,AE1503,G7:G1502)</f>
        <v>0</v>
      </c>
      <c r="AF1504">
        <f>SUMIF(L7:L1502,AF1503,G7:G1502)</f>
        <v>3798142.6699999995</v>
      </c>
      <c r="AG1504" t="s">
        <v>233</v>
      </c>
    </row>
    <row r="1505" spans="3:33" x14ac:dyDescent="0.25">
      <c r="C1505" s="191"/>
      <c r="D1505" s="10"/>
      <c r="AG1505" t="s">
        <v>234</v>
      </c>
    </row>
    <row r="1506" spans="3:33" x14ac:dyDescent="0.25">
      <c r="D1506" s="10"/>
    </row>
    <row r="1507" spans="3:33" x14ac:dyDescent="0.25">
      <c r="D1507" s="10"/>
    </row>
    <row r="1508" spans="3:33" x14ac:dyDescent="0.25">
      <c r="D1508" s="10"/>
    </row>
    <row r="1509" spans="3:33" x14ac:dyDescent="0.25">
      <c r="D1509" s="10"/>
    </row>
    <row r="1510" spans="3:33" x14ac:dyDescent="0.25">
      <c r="D1510" s="10"/>
    </row>
    <row r="1511" spans="3:33" x14ac:dyDescent="0.25">
      <c r="D1511" s="10"/>
    </row>
    <row r="1512" spans="3:33" x14ac:dyDescent="0.25">
      <c r="D1512" s="10"/>
    </row>
    <row r="1513" spans="3:33" x14ac:dyDescent="0.25">
      <c r="D1513" s="10"/>
    </row>
    <row r="1514" spans="3:33" x14ac:dyDescent="0.25">
      <c r="D1514" s="10"/>
    </row>
    <row r="1515" spans="3:33" x14ac:dyDescent="0.25">
      <c r="D1515" s="10"/>
    </row>
    <row r="1516" spans="3:33" x14ac:dyDescent="0.25">
      <c r="D1516" s="10"/>
    </row>
    <row r="1517" spans="3:33" x14ac:dyDescent="0.25">
      <c r="D1517" s="10"/>
    </row>
    <row r="1518" spans="3:33" x14ac:dyDescent="0.25">
      <c r="D1518" s="10"/>
    </row>
    <row r="1519" spans="3:33" x14ac:dyDescent="0.25">
      <c r="D1519" s="10"/>
    </row>
    <row r="1520" spans="3:33"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3TyjwZ7NNWA5dnpd0EIP3wR3j7GQLnhPk+x4XFVDy81/orfJgIf2Ns/A1vDDBd94SVo8+EYE5Leo18CWQraxA==" saltValue="5LFcJbQxWb2DEJppznlrKA==" spinCount="100000" sheet="1"/>
  <mergeCells count="534">
    <mergeCell ref="C1422:G1422"/>
    <mergeCell ref="C1423:G1423"/>
    <mergeCell ref="C1425:G1425"/>
    <mergeCell ref="C1430:G1430"/>
    <mergeCell ref="C1436:G1436"/>
    <mergeCell ref="C1437:G1437"/>
    <mergeCell ref="C1414:G1414"/>
    <mergeCell ref="C1415:G1415"/>
    <mergeCell ref="C1416:G1416"/>
    <mergeCell ref="C1418:G1418"/>
    <mergeCell ref="C1419:G1419"/>
    <mergeCell ref="C1421:G1421"/>
    <mergeCell ref="C1405:G1405"/>
    <mergeCell ref="C1406:G1406"/>
    <mergeCell ref="C1408:G1408"/>
    <mergeCell ref="C1410:G1410"/>
    <mergeCell ref="C1411:G1411"/>
    <mergeCell ref="C1412:G1412"/>
    <mergeCell ref="C1398:G1398"/>
    <mergeCell ref="C1399:G1399"/>
    <mergeCell ref="C1400:G1400"/>
    <mergeCell ref="C1402:G1402"/>
    <mergeCell ref="C1403:G1403"/>
    <mergeCell ref="C1404:G1404"/>
    <mergeCell ref="C1390:G1390"/>
    <mergeCell ref="C1392:G1392"/>
    <mergeCell ref="C1393:G1393"/>
    <mergeCell ref="C1394:G1394"/>
    <mergeCell ref="C1395:G1395"/>
    <mergeCell ref="C1396:G1396"/>
    <mergeCell ref="C1381:G1381"/>
    <mergeCell ref="C1382:G1382"/>
    <mergeCell ref="C1384:G1384"/>
    <mergeCell ref="C1385:G1385"/>
    <mergeCell ref="C1387:G1387"/>
    <mergeCell ref="C1389:G1389"/>
    <mergeCell ref="C1373:G1373"/>
    <mergeCell ref="C1374:G1374"/>
    <mergeCell ref="C1376:G1376"/>
    <mergeCell ref="C1377:G1377"/>
    <mergeCell ref="C1378:G1378"/>
    <mergeCell ref="C1380:G1380"/>
    <mergeCell ref="C1365:G1365"/>
    <mergeCell ref="C1366:G1366"/>
    <mergeCell ref="C1367:G1367"/>
    <mergeCell ref="C1368:G1368"/>
    <mergeCell ref="C1369:G1369"/>
    <mergeCell ref="C1371:G1371"/>
    <mergeCell ref="C1357:G1357"/>
    <mergeCell ref="C1359:G1359"/>
    <mergeCell ref="C1360:G1360"/>
    <mergeCell ref="C1361:G1361"/>
    <mergeCell ref="C1362:G1362"/>
    <mergeCell ref="C1364:G1364"/>
    <mergeCell ref="C1350:G1350"/>
    <mergeCell ref="C1351:G1351"/>
    <mergeCell ref="C1353:G1353"/>
    <mergeCell ref="C1354:G1354"/>
    <mergeCell ref="C1355:G1355"/>
    <mergeCell ref="C1356:G1356"/>
    <mergeCell ref="C1341:G1341"/>
    <mergeCell ref="C1342:G1342"/>
    <mergeCell ref="C1344:G1344"/>
    <mergeCell ref="C1345:G1345"/>
    <mergeCell ref="C1346:G1346"/>
    <mergeCell ref="C1348:G1348"/>
    <mergeCell ref="C1331:G1331"/>
    <mergeCell ref="C1333:G1333"/>
    <mergeCell ref="C1335:G1335"/>
    <mergeCell ref="C1336:G1336"/>
    <mergeCell ref="C1338:G1338"/>
    <mergeCell ref="C1339:G1339"/>
    <mergeCell ref="C1304:G1304"/>
    <mergeCell ref="C1310:G1310"/>
    <mergeCell ref="C1319:G1319"/>
    <mergeCell ref="C1324:G1324"/>
    <mergeCell ref="C1329:G1329"/>
    <mergeCell ref="C1330:G1330"/>
    <mergeCell ref="C1292:G1292"/>
    <mergeCell ref="C1293:G1293"/>
    <mergeCell ref="C1294:G1294"/>
    <mergeCell ref="C1296:G1296"/>
    <mergeCell ref="C1297:G1297"/>
    <mergeCell ref="C1299:G1299"/>
    <mergeCell ref="C1282:G1282"/>
    <mergeCell ref="C1283:G1283"/>
    <mergeCell ref="C1285:G1285"/>
    <mergeCell ref="C1287:G1287"/>
    <mergeCell ref="C1288:G1288"/>
    <mergeCell ref="C1290:G1290"/>
    <mergeCell ref="C1265:G1265"/>
    <mergeCell ref="C1267:G1267"/>
    <mergeCell ref="C1272:G1272"/>
    <mergeCell ref="C1278:G1278"/>
    <mergeCell ref="C1280:G1280"/>
    <mergeCell ref="C1281:G1281"/>
    <mergeCell ref="C1257:G1257"/>
    <mergeCell ref="C1258:G1258"/>
    <mergeCell ref="C1259:G1259"/>
    <mergeCell ref="C1261:G1261"/>
    <mergeCell ref="C1262:G1262"/>
    <mergeCell ref="C1263:G1263"/>
    <mergeCell ref="C1248:G1248"/>
    <mergeCell ref="C1249:G1249"/>
    <mergeCell ref="C1251:G1251"/>
    <mergeCell ref="C1253:G1253"/>
    <mergeCell ref="C1255:G1255"/>
    <mergeCell ref="C1256:G1256"/>
    <mergeCell ref="C1240:G1240"/>
    <mergeCell ref="C1241:G1241"/>
    <mergeCell ref="C1242:G1242"/>
    <mergeCell ref="C1244:G1244"/>
    <mergeCell ref="C1245:G1245"/>
    <mergeCell ref="C1246:G1246"/>
    <mergeCell ref="C1231:G1231"/>
    <mergeCell ref="C1233:G1233"/>
    <mergeCell ref="C1235:G1235"/>
    <mergeCell ref="C1236:G1236"/>
    <mergeCell ref="C1238:G1238"/>
    <mergeCell ref="C1239:G1239"/>
    <mergeCell ref="C1223:G1223"/>
    <mergeCell ref="C1224:G1224"/>
    <mergeCell ref="C1225:G1225"/>
    <mergeCell ref="C1227:G1227"/>
    <mergeCell ref="C1228:G1228"/>
    <mergeCell ref="C1229:G1229"/>
    <mergeCell ref="C1214:G1214"/>
    <mergeCell ref="C1215:G1215"/>
    <mergeCell ref="C1216:G1216"/>
    <mergeCell ref="C1218:G1218"/>
    <mergeCell ref="C1220:G1220"/>
    <mergeCell ref="C1222:G1222"/>
    <mergeCell ref="C1207:G1207"/>
    <mergeCell ref="C1208:G1208"/>
    <mergeCell ref="C1209:G1209"/>
    <mergeCell ref="C1210:G1210"/>
    <mergeCell ref="C1212:G1212"/>
    <mergeCell ref="C1213:G1213"/>
    <mergeCell ref="C1199:G1199"/>
    <mergeCell ref="C1201:G1201"/>
    <mergeCell ref="C1202:G1202"/>
    <mergeCell ref="C1203:G1203"/>
    <mergeCell ref="C1204:G1204"/>
    <mergeCell ref="C1205:G1205"/>
    <mergeCell ref="C1190:G1190"/>
    <mergeCell ref="C1192:G1192"/>
    <mergeCell ref="C1194:G1194"/>
    <mergeCell ref="C1195:G1195"/>
    <mergeCell ref="C1196:G1196"/>
    <mergeCell ref="C1198:G1198"/>
    <mergeCell ref="C1183:G1183"/>
    <mergeCell ref="C1184:G1184"/>
    <mergeCell ref="C1185:G1185"/>
    <mergeCell ref="C1187:G1187"/>
    <mergeCell ref="C1188:G1188"/>
    <mergeCell ref="C1189:G1189"/>
    <mergeCell ref="C1176:G1176"/>
    <mergeCell ref="C1177:G1177"/>
    <mergeCell ref="C1178:G1178"/>
    <mergeCell ref="C1179:G1179"/>
    <mergeCell ref="C1180:G1180"/>
    <mergeCell ref="C1182:G1182"/>
    <mergeCell ref="C1167:G1167"/>
    <mergeCell ref="C1168:G1168"/>
    <mergeCell ref="C1169:G1169"/>
    <mergeCell ref="C1170:G1170"/>
    <mergeCell ref="C1172:G1172"/>
    <mergeCell ref="C1174:G1174"/>
    <mergeCell ref="C1158:G1158"/>
    <mergeCell ref="C1160:G1160"/>
    <mergeCell ref="C1161:G1161"/>
    <mergeCell ref="C1162:G1162"/>
    <mergeCell ref="C1164:G1164"/>
    <mergeCell ref="C1165:G1165"/>
    <mergeCell ref="C1150:G1150"/>
    <mergeCell ref="C1151:G1151"/>
    <mergeCell ref="C1152:G1152"/>
    <mergeCell ref="C1153:G1153"/>
    <mergeCell ref="C1154:G1154"/>
    <mergeCell ref="C1156:G1156"/>
    <mergeCell ref="C1143:G1143"/>
    <mergeCell ref="C1144:G1144"/>
    <mergeCell ref="C1145:G1145"/>
    <mergeCell ref="C1146:G1146"/>
    <mergeCell ref="C1147:G1147"/>
    <mergeCell ref="C1148:G1148"/>
    <mergeCell ref="C1136:G1136"/>
    <mergeCell ref="C1137:G1137"/>
    <mergeCell ref="C1138:G1138"/>
    <mergeCell ref="C1139:G1139"/>
    <mergeCell ref="C1140:G1140"/>
    <mergeCell ref="C1142:G1142"/>
    <mergeCell ref="C1126:G1126"/>
    <mergeCell ref="C1127:G1127"/>
    <mergeCell ref="C1129:G1129"/>
    <mergeCell ref="C1131:G1131"/>
    <mergeCell ref="C1132:G1132"/>
    <mergeCell ref="C1134:G1134"/>
    <mergeCell ref="C1117:G1117"/>
    <mergeCell ref="C1119:G1119"/>
    <mergeCell ref="C1120:G1120"/>
    <mergeCell ref="C1122:G1122"/>
    <mergeCell ref="C1123:G1123"/>
    <mergeCell ref="C1125:G1125"/>
    <mergeCell ref="C1109:G1109"/>
    <mergeCell ref="C1110:G1110"/>
    <mergeCell ref="C1112:G1112"/>
    <mergeCell ref="C1114:G1114"/>
    <mergeCell ref="C1115:G1115"/>
    <mergeCell ref="C1116:G1116"/>
    <mergeCell ref="C1100:G1100"/>
    <mergeCell ref="C1101:G1101"/>
    <mergeCell ref="C1103:G1103"/>
    <mergeCell ref="C1104:G1104"/>
    <mergeCell ref="C1106:G1106"/>
    <mergeCell ref="C1107:G1107"/>
    <mergeCell ref="C1092:G1092"/>
    <mergeCell ref="C1093:G1093"/>
    <mergeCell ref="C1095:G1095"/>
    <mergeCell ref="C1097:G1097"/>
    <mergeCell ref="C1098:G1098"/>
    <mergeCell ref="C1099:G1099"/>
    <mergeCell ref="C1083:G1083"/>
    <mergeCell ref="C1085:G1085"/>
    <mergeCell ref="C1086:G1086"/>
    <mergeCell ref="C1088:G1088"/>
    <mergeCell ref="C1089:G1089"/>
    <mergeCell ref="C1091:G1091"/>
    <mergeCell ref="C1075:G1075"/>
    <mergeCell ref="C1076:G1076"/>
    <mergeCell ref="C1078:G1078"/>
    <mergeCell ref="C1080:G1080"/>
    <mergeCell ref="C1081:G1081"/>
    <mergeCell ref="C1082:G1082"/>
    <mergeCell ref="C1067:G1067"/>
    <mergeCell ref="C1069:G1069"/>
    <mergeCell ref="C1070:G1070"/>
    <mergeCell ref="C1072:G1072"/>
    <mergeCell ref="C1073:G1073"/>
    <mergeCell ref="C1074:G1074"/>
    <mergeCell ref="C1059:G1059"/>
    <mergeCell ref="C1061:G1061"/>
    <mergeCell ref="C1062:G1062"/>
    <mergeCell ref="C1063:G1063"/>
    <mergeCell ref="C1064:G1064"/>
    <mergeCell ref="C1066:G1066"/>
    <mergeCell ref="C1051:G1051"/>
    <mergeCell ref="C1053:G1053"/>
    <mergeCell ref="C1054:G1054"/>
    <mergeCell ref="C1055:G1055"/>
    <mergeCell ref="C1056:G1056"/>
    <mergeCell ref="C1057:G1057"/>
    <mergeCell ref="C1043:G1043"/>
    <mergeCell ref="C1044:G1044"/>
    <mergeCell ref="C1045:G1045"/>
    <mergeCell ref="C1047:G1047"/>
    <mergeCell ref="C1048:G1048"/>
    <mergeCell ref="C1050:G1050"/>
    <mergeCell ref="C1035:G1035"/>
    <mergeCell ref="C1036:G1036"/>
    <mergeCell ref="C1037:G1037"/>
    <mergeCell ref="C1038:G1038"/>
    <mergeCell ref="C1040:G1040"/>
    <mergeCell ref="C1042:G1042"/>
    <mergeCell ref="C1027:G1027"/>
    <mergeCell ref="C1028:G1028"/>
    <mergeCell ref="C1030:G1030"/>
    <mergeCell ref="C1031:G1031"/>
    <mergeCell ref="C1033:G1033"/>
    <mergeCell ref="C1034:G1034"/>
    <mergeCell ref="C1018:G1018"/>
    <mergeCell ref="C1020:G1020"/>
    <mergeCell ref="C1022:G1022"/>
    <mergeCell ref="C1023:G1023"/>
    <mergeCell ref="C1024:G1024"/>
    <mergeCell ref="C1025:G1025"/>
    <mergeCell ref="C1010:G1010"/>
    <mergeCell ref="C1012:G1012"/>
    <mergeCell ref="C1013:G1013"/>
    <mergeCell ref="C1015:G1015"/>
    <mergeCell ref="C1016:G1016"/>
    <mergeCell ref="C1017:G1017"/>
    <mergeCell ref="C1002:G1002"/>
    <mergeCell ref="C1004:G1004"/>
    <mergeCell ref="C1005:G1005"/>
    <mergeCell ref="C1006:G1006"/>
    <mergeCell ref="C1007:G1007"/>
    <mergeCell ref="C1009:G1009"/>
    <mergeCell ref="C994:G994"/>
    <mergeCell ref="C995:G995"/>
    <mergeCell ref="C997:G997"/>
    <mergeCell ref="C998:G998"/>
    <mergeCell ref="C999:G999"/>
    <mergeCell ref="C1000:G1000"/>
    <mergeCell ref="C986:G986"/>
    <mergeCell ref="C987:G987"/>
    <mergeCell ref="C988:G988"/>
    <mergeCell ref="C989:G989"/>
    <mergeCell ref="C991:G991"/>
    <mergeCell ref="C992:G992"/>
    <mergeCell ref="C977:G977"/>
    <mergeCell ref="C979:G979"/>
    <mergeCell ref="C980:G980"/>
    <mergeCell ref="C981:G981"/>
    <mergeCell ref="C982:G982"/>
    <mergeCell ref="C984:G984"/>
    <mergeCell ref="C969:G969"/>
    <mergeCell ref="C970:G970"/>
    <mergeCell ref="C971:G971"/>
    <mergeCell ref="C973:G973"/>
    <mergeCell ref="C974:G974"/>
    <mergeCell ref="C976:G976"/>
    <mergeCell ref="C961:G961"/>
    <mergeCell ref="C962:G962"/>
    <mergeCell ref="C963:G963"/>
    <mergeCell ref="C964:G964"/>
    <mergeCell ref="C966:G966"/>
    <mergeCell ref="C968:G968"/>
    <mergeCell ref="C952:G952"/>
    <mergeCell ref="C953:G953"/>
    <mergeCell ref="C955:G955"/>
    <mergeCell ref="C956:G956"/>
    <mergeCell ref="C958:G958"/>
    <mergeCell ref="C959:G959"/>
    <mergeCell ref="C944:G944"/>
    <mergeCell ref="C945:G945"/>
    <mergeCell ref="C946:G946"/>
    <mergeCell ref="C948:G948"/>
    <mergeCell ref="C950:G950"/>
    <mergeCell ref="C951:G951"/>
    <mergeCell ref="C936:G936"/>
    <mergeCell ref="C937:G937"/>
    <mergeCell ref="C939:G939"/>
    <mergeCell ref="C940:G940"/>
    <mergeCell ref="C942:G942"/>
    <mergeCell ref="C943:G943"/>
    <mergeCell ref="C927:G927"/>
    <mergeCell ref="C929:G929"/>
    <mergeCell ref="C931:G931"/>
    <mergeCell ref="C932:G932"/>
    <mergeCell ref="C933:G933"/>
    <mergeCell ref="C934:G934"/>
    <mergeCell ref="C919:G919"/>
    <mergeCell ref="C920:G920"/>
    <mergeCell ref="C922:G922"/>
    <mergeCell ref="C923:G923"/>
    <mergeCell ref="C925:G925"/>
    <mergeCell ref="C926:G926"/>
    <mergeCell ref="C910:G910"/>
    <mergeCell ref="C912:G912"/>
    <mergeCell ref="C914:G914"/>
    <mergeCell ref="C915:G915"/>
    <mergeCell ref="C916:G916"/>
    <mergeCell ref="C917:G917"/>
    <mergeCell ref="C903:G903"/>
    <mergeCell ref="C904:G904"/>
    <mergeCell ref="C906:G906"/>
    <mergeCell ref="C907:G907"/>
    <mergeCell ref="C908:G908"/>
    <mergeCell ref="C909:G909"/>
    <mergeCell ref="C895:G895"/>
    <mergeCell ref="C896:G896"/>
    <mergeCell ref="C897:G897"/>
    <mergeCell ref="C898:G898"/>
    <mergeCell ref="C900:G900"/>
    <mergeCell ref="C901:G901"/>
    <mergeCell ref="C887:G887"/>
    <mergeCell ref="C888:G888"/>
    <mergeCell ref="C889:G889"/>
    <mergeCell ref="C890:G890"/>
    <mergeCell ref="C892:G892"/>
    <mergeCell ref="C894:G894"/>
    <mergeCell ref="C880:G880"/>
    <mergeCell ref="C881:G881"/>
    <mergeCell ref="C882:G882"/>
    <mergeCell ref="C883:G883"/>
    <mergeCell ref="C885:G885"/>
    <mergeCell ref="C886:G886"/>
    <mergeCell ref="C874:G874"/>
    <mergeCell ref="C875:G875"/>
    <mergeCell ref="C876:G876"/>
    <mergeCell ref="C877:G877"/>
    <mergeCell ref="C878:G878"/>
    <mergeCell ref="C879:G879"/>
    <mergeCell ref="C867:G867"/>
    <mergeCell ref="C868:G868"/>
    <mergeCell ref="C870:G870"/>
    <mergeCell ref="C871:G871"/>
    <mergeCell ref="C872:G872"/>
    <mergeCell ref="C873:G873"/>
    <mergeCell ref="C860:G860"/>
    <mergeCell ref="C861:G861"/>
    <mergeCell ref="C862:G862"/>
    <mergeCell ref="C864:G864"/>
    <mergeCell ref="C865:G865"/>
    <mergeCell ref="C866:G866"/>
    <mergeCell ref="C852:G852"/>
    <mergeCell ref="C853:G853"/>
    <mergeCell ref="C854:G854"/>
    <mergeCell ref="C855:G855"/>
    <mergeCell ref="C856:G856"/>
    <mergeCell ref="C857:G857"/>
    <mergeCell ref="C844:G844"/>
    <mergeCell ref="C845:G845"/>
    <mergeCell ref="C847:G847"/>
    <mergeCell ref="C848:G848"/>
    <mergeCell ref="C850:G850"/>
    <mergeCell ref="C851:G851"/>
    <mergeCell ref="C837:G837"/>
    <mergeCell ref="C838:G838"/>
    <mergeCell ref="C839:G839"/>
    <mergeCell ref="C840:G840"/>
    <mergeCell ref="C841:G841"/>
    <mergeCell ref="C842:G842"/>
    <mergeCell ref="C829:G829"/>
    <mergeCell ref="C830:G830"/>
    <mergeCell ref="C831:G831"/>
    <mergeCell ref="C833:G833"/>
    <mergeCell ref="C835:G835"/>
    <mergeCell ref="C836:G836"/>
    <mergeCell ref="C820:G820"/>
    <mergeCell ref="C821:G821"/>
    <mergeCell ref="C823:G823"/>
    <mergeCell ref="C824:G824"/>
    <mergeCell ref="C826:G826"/>
    <mergeCell ref="C827:G827"/>
    <mergeCell ref="C812:G812"/>
    <mergeCell ref="C813:G813"/>
    <mergeCell ref="C815:G815"/>
    <mergeCell ref="C817:G817"/>
    <mergeCell ref="C818:G818"/>
    <mergeCell ref="C819:G819"/>
    <mergeCell ref="C803:G803"/>
    <mergeCell ref="C805:G805"/>
    <mergeCell ref="C806:G806"/>
    <mergeCell ref="C808:G808"/>
    <mergeCell ref="C810:G810"/>
    <mergeCell ref="C811:G811"/>
    <mergeCell ref="C795:G795"/>
    <mergeCell ref="C797:G797"/>
    <mergeCell ref="C799:G799"/>
    <mergeCell ref="C800:G800"/>
    <mergeCell ref="C801:G801"/>
    <mergeCell ref="C802:G802"/>
    <mergeCell ref="C787:G787"/>
    <mergeCell ref="C788:G788"/>
    <mergeCell ref="C790:G790"/>
    <mergeCell ref="C791:G791"/>
    <mergeCell ref="C793:G793"/>
    <mergeCell ref="C794:G794"/>
    <mergeCell ref="C778:G778"/>
    <mergeCell ref="C780:G780"/>
    <mergeCell ref="C782:G782"/>
    <mergeCell ref="C783:G783"/>
    <mergeCell ref="C784:G784"/>
    <mergeCell ref="C785:G785"/>
    <mergeCell ref="C770:G770"/>
    <mergeCell ref="C771:G771"/>
    <mergeCell ref="C773:G773"/>
    <mergeCell ref="C774:G774"/>
    <mergeCell ref="C776:G776"/>
    <mergeCell ref="C777:G777"/>
    <mergeCell ref="C761:G761"/>
    <mergeCell ref="C763:G763"/>
    <mergeCell ref="C765:G765"/>
    <mergeCell ref="C766:G766"/>
    <mergeCell ref="C767:G767"/>
    <mergeCell ref="C768:G768"/>
    <mergeCell ref="C753:G753"/>
    <mergeCell ref="C755:G755"/>
    <mergeCell ref="C756:G756"/>
    <mergeCell ref="C758:G758"/>
    <mergeCell ref="C759:G759"/>
    <mergeCell ref="C760:G760"/>
    <mergeCell ref="C745:G745"/>
    <mergeCell ref="C747:G747"/>
    <mergeCell ref="C748:G748"/>
    <mergeCell ref="C749:G749"/>
    <mergeCell ref="C750:G750"/>
    <mergeCell ref="C752:G752"/>
    <mergeCell ref="C737:G737"/>
    <mergeCell ref="C739:G739"/>
    <mergeCell ref="C740:G740"/>
    <mergeCell ref="C741:G741"/>
    <mergeCell ref="C742:G742"/>
    <mergeCell ref="C743:G743"/>
    <mergeCell ref="C729:G729"/>
    <mergeCell ref="C730:G730"/>
    <mergeCell ref="C731:G731"/>
    <mergeCell ref="C733:G733"/>
    <mergeCell ref="C734:G734"/>
    <mergeCell ref="C736:G736"/>
    <mergeCell ref="C721:G721"/>
    <mergeCell ref="C722:G722"/>
    <mergeCell ref="C723:G723"/>
    <mergeCell ref="C725:G725"/>
    <mergeCell ref="C727:G727"/>
    <mergeCell ref="C728:G728"/>
    <mergeCell ref="C712:G712"/>
    <mergeCell ref="C713:G713"/>
    <mergeCell ref="C715:G715"/>
    <mergeCell ref="C716:G716"/>
    <mergeCell ref="C718:G718"/>
    <mergeCell ref="C719:G719"/>
    <mergeCell ref="C681:G681"/>
    <mergeCell ref="C706:G706"/>
    <mergeCell ref="C708:G708"/>
    <mergeCell ref="C709:G709"/>
    <mergeCell ref="C710:G710"/>
    <mergeCell ref="C711:G711"/>
    <mergeCell ref="C324:G324"/>
    <mergeCell ref="C346:G346"/>
    <mergeCell ref="C351:G351"/>
    <mergeCell ref="C357:G357"/>
    <mergeCell ref="C659:G659"/>
    <mergeCell ref="C664:G664"/>
    <mergeCell ref="C246:G246"/>
    <mergeCell ref="C302:G302"/>
    <mergeCell ref="C307:G307"/>
    <mergeCell ref="C16:G16"/>
    <mergeCell ref="C20:G20"/>
    <mergeCell ref="C46:G46"/>
    <mergeCell ref="C58:G58"/>
    <mergeCell ref="C67:G67"/>
    <mergeCell ref="C230:G230"/>
    <mergeCell ref="A1:G1"/>
    <mergeCell ref="C2:G2"/>
    <mergeCell ref="C3:G3"/>
    <mergeCell ref="C4:G4"/>
    <mergeCell ref="C10:G10"/>
    <mergeCell ref="C15:G15"/>
    <mergeCell ref="C234:G234"/>
    <mergeCell ref="C238:G238"/>
    <mergeCell ref="C242:G24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B6D-2D2D-469C-BC0D-911B73117607}">
  <sheetPr>
    <outlinePr summaryBelow="0"/>
  </sheetPr>
  <dimension ref="A1:BH5000"/>
  <sheetViews>
    <sheetView workbookViewId="0">
      <pane ySplit="7" topLeftCell="A20" activePane="bottomLeft" state="frozen"/>
      <selection pane="bottomLeft" activeCell="A28" sqref="A28"/>
    </sheetView>
  </sheetViews>
  <sheetFormatPr defaultRowHeight="13.2" outlineLevelRow="1" x14ac:dyDescent="0.25"/>
  <cols>
    <col min="1" max="1" width="3.44140625" customWidth="1"/>
    <col min="2" max="2" width="12.5546875" style="126" customWidth="1"/>
    <col min="3" max="3" width="63.33203125" style="126" customWidth="1"/>
    <col min="4" max="4" width="4.88671875" customWidth="1"/>
    <col min="5" max="5" width="10.5546875" customWidth="1"/>
    <col min="6" max="6" width="9.88671875" customWidth="1"/>
    <col min="7" max="7" width="12.6640625" customWidth="1"/>
    <col min="8" max="13"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262" t="s">
        <v>155</v>
      </c>
      <c r="B1" s="262"/>
      <c r="C1" s="262"/>
      <c r="D1" s="262"/>
      <c r="E1" s="262"/>
      <c r="F1" s="262"/>
      <c r="G1" s="262"/>
      <c r="AG1" t="s">
        <v>156</v>
      </c>
    </row>
    <row r="2" spans="1:60" ht="24.9" customHeight="1" x14ac:dyDescent="0.25">
      <c r="A2" s="49" t="s">
        <v>7</v>
      </c>
      <c r="B2" s="48" t="s">
        <v>43</v>
      </c>
      <c r="C2" s="263" t="s">
        <v>44</v>
      </c>
      <c r="D2" s="264"/>
      <c r="E2" s="264"/>
      <c r="F2" s="264"/>
      <c r="G2" s="265"/>
      <c r="AG2" t="s">
        <v>157</v>
      </c>
    </row>
    <row r="3" spans="1:60" ht="24.9" customHeight="1" x14ac:dyDescent="0.25">
      <c r="A3" s="49" t="s">
        <v>8</v>
      </c>
      <c r="B3" s="48" t="s">
        <v>62</v>
      </c>
      <c r="C3" s="263" t="s">
        <v>63</v>
      </c>
      <c r="D3" s="264"/>
      <c r="E3" s="264"/>
      <c r="F3" s="264"/>
      <c r="G3" s="265"/>
      <c r="AC3" s="126" t="s">
        <v>157</v>
      </c>
      <c r="AG3" t="s">
        <v>158</v>
      </c>
    </row>
    <row r="4" spans="1:60" ht="24.9" customHeight="1" x14ac:dyDescent="0.25">
      <c r="A4" s="144" t="s">
        <v>9</v>
      </c>
      <c r="B4" s="145" t="s">
        <v>71</v>
      </c>
      <c r="C4" s="266" t="s">
        <v>72</v>
      </c>
      <c r="D4" s="267"/>
      <c r="E4" s="267"/>
      <c r="F4" s="267"/>
      <c r="G4" s="268"/>
      <c r="AG4" t="s">
        <v>159</v>
      </c>
    </row>
    <row r="5" spans="1:60" x14ac:dyDescent="0.25">
      <c r="D5" s="10"/>
    </row>
    <row r="6" spans="1:60" ht="39.6" x14ac:dyDescent="0.25">
      <c r="A6" s="147" t="s">
        <v>160</v>
      </c>
      <c r="B6" s="149" t="s">
        <v>161</v>
      </c>
      <c r="C6" s="149" t="s">
        <v>162</v>
      </c>
      <c r="D6" s="148" t="s">
        <v>163</v>
      </c>
      <c r="E6" s="147" t="s">
        <v>164</v>
      </c>
      <c r="F6" s="146" t="s">
        <v>165</v>
      </c>
      <c r="G6" s="147" t="s">
        <v>29</v>
      </c>
      <c r="H6" s="150" t="s">
        <v>30</v>
      </c>
      <c r="I6" s="150" t="s">
        <v>166</v>
      </c>
      <c r="J6" s="150" t="s">
        <v>31</v>
      </c>
      <c r="K6" s="150" t="s">
        <v>167</v>
      </c>
      <c r="L6" s="150" t="s">
        <v>168</v>
      </c>
      <c r="M6" s="150" t="s">
        <v>169</v>
      </c>
      <c r="N6" s="150" t="s">
        <v>170</v>
      </c>
      <c r="O6" s="150" t="s">
        <v>171</v>
      </c>
      <c r="P6" s="150" t="s">
        <v>172</v>
      </c>
      <c r="Q6" s="150" t="s">
        <v>173</v>
      </c>
      <c r="R6" s="150" t="s">
        <v>174</v>
      </c>
      <c r="S6" s="150" t="s">
        <v>175</v>
      </c>
      <c r="T6" s="150" t="s">
        <v>176</v>
      </c>
      <c r="U6" s="150" t="s">
        <v>177</v>
      </c>
      <c r="V6" s="150" t="s">
        <v>178</v>
      </c>
      <c r="W6" s="150" t="s">
        <v>179</v>
      </c>
      <c r="X6" s="150" t="s">
        <v>180</v>
      </c>
    </row>
    <row r="7" spans="1:60" hidden="1" x14ac:dyDescent="0.25">
      <c r="A7" s="3"/>
      <c r="B7" s="4"/>
      <c r="C7" s="4"/>
      <c r="D7" s="6"/>
      <c r="E7" s="152"/>
      <c r="F7" s="153"/>
      <c r="G7" s="153"/>
      <c r="H7" s="153"/>
      <c r="I7" s="153"/>
      <c r="J7" s="153"/>
      <c r="K7" s="153"/>
      <c r="L7" s="153"/>
      <c r="M7" s="153"/>
      <c r="N7" s="153"/>
      <c r="O7" s="153"/>
      <c r="P7" s="153"/>
      <c r="Q7" s="153"/>
      <c r="R7" s="153"/>
      <c r="S7" s="153"/>
      <c r="T7" s="153"/>
      <c r="U7" s="153"/>
      <c r="V7" s="153"/>
      <c r="W7" s="153"/>
      <c r="X7" s="153"/>
    </row>
    <row r="8" spans="1:60" x14ac:dyDescent="0.25">
      <c r="A8" s="167" t="s">
        <v>181</v>
      </c>
      <c r="B8" s="168" t="s">
        <v>114</v>
      </c>
      <c r="C8" s="186" t="s">
        <v>115</v>
      </c>
      <c r="D8" s="169"/>
      <c r="E8" s="170"/>
      <c r="F8" s="171"/>
      <c r="G8" s="171">
        <f>SUMIF(AG9:AG31,"&lt;&gt;NOR",G9:G31)</f>
        <v>272162.09999999998</v>
      </c>
      <c r="H8" s="171"/>
      <c r="I8" s="171">
        <f>SUM(I9:I31)</f>
        <v>0</v>
      </c>
      <c r="J8" s="171"/>
      <c r="K8" s="171">
        <f>SUM(K9:K31)</f>
        <v>0</v>
      </c>
      <c r="L8" s="171"/>
      <c r="M8" s="171">
        <f>SUM(M9:M31)</f>
        <v>329316.141</v>
      </c>
      <c r="N8" s="171"/>
      <c r="O8" s="171">
        <f>SUM(O9:O31)</f>
        <v>0.28000000000000003</v>
      </c>
      <c r="P8" s="171"/>
      <c r="Q8" s="171">
        <f>SUM(Q9:Q31)</f>
        <v>0.66</v>
      </c>
      <c r="R8" s="171"/>
      <c r="S8" s="171"/>
      <c r="T8" s="172"/>
      <c r="U8" s="166"/>
      <c r="V8" s="166">
        <f>SUM(V9:V31)</f>
        <v>0</v>
      </c>
      <c r="W8" s="166"/>
      <c r="X8" s="166"/>
      <c r="AG8" t="s">
        <v>182</v>
      </c>
    </row>
    <row r="9" spans="1:60" outlineLevel="1" x14ac:dyDescent="0.25">
      <c r="A9" s="177">
        <v>1</v>
      </c>
      <c r="B9" s="178" t="s">
        <v>358</v>
      </c>
      <c r="C9" s="187" t="s">
        <v>359</v>
      </c>
      <c r="D9" s="179" t="s">
        <v>360</v>
      </c>
      <c r="E9" s="180">
        <v>13.97</v>
      </c>
      <c r="F9" s="181">
        <v>960</v>
      </c>
      <c r="G9" s="182">
        <f>ROUND(E9*F9,2)</f>
        <v>13411.2</v>
      </c>
      <c r="H9" s="181"/>
      <c r="I9" s="182">
        <f>ROUND(E9*H9,2)</f>
        <v>0</v>
      </c>
      <c r="J9" s="181"/>
      <c r="K9" s="182">
        <f>ROUND(E9*J9,2)</f>
        <v>0</v>
      </c>
      <c r="L9" s="182">
        <v>21</v>
      </c>
      <c r="M9" s="182">
        <f>G9*(1+L9/100)</f>
        <v>16227.552</v>
      </c>
      <c r="N9" s="182">
        <v>0.02</v>
      </c>
      <c r="O9" s="182">
        <f>ROUND(E9*N9,2)</f>
        <v>0.28000000000000003</v>
      </c>
      <c r="P9" s="182">
        <v>0.02</v>
      </c>
      <c r="Q9" s="182">
        <f>ROUND(E9*P9,2)</f>
        <v>0.28000000000000003</v>
      </c>
      <c r="R9" s="182"/>
      <c r="S9" s="182" t="s">
        <v>277</v>
      </c>
      <c r="T9" s="183" t="s">
        <v>186</v>
      </c>
      <c r="U9" s="160">
        <v>0</v>
      </c>
      <c r="V9" s="160">
        <f>ROUND(E9*U9,2)</f>
        <v>0</v>
      </c>
      <c r="W9" s="160"/>
      <c r="X9" s="160" t="s">
        <v>239</v>
      </c>
      <c r="Y9" s="151"/>
      <c r="Z9" s="151"/>
      <c r="AA9" s="151"/>
      <c r="AB9" s="151"/>
      <c r="AC9" s="151"/>
      <c r="AD9" s="151"/>
      <c r="AE9" s="151"/>
      <c r="AF9" s="151"/>
      <c r="AG9" s="151" t="s">
        <v>240</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31.2" outlineLevel="1" x14ac:dyDescent="0.25">
      <c r="A10" s="158"/>
      <c r="B10" s="159"/>
      <c r="C10" s="260" t="s">
        <v>361</v>
      </c>
      <c r="D10" s="261"/>
      <c r="E10" s="261"/>
      <c r="F10" s="261"/>
      <c r="G10" s="261"/>
      <c r="H10" s="160"/>
      <c r="I10" s="160"/>
      <c r="J10" s="160"/>
      <c r="K10" s="160"/>
      <c r="L10" s="160"/>
      <c r="M10" s="160"/>
      <c r="N10" s="160"/>
      <c r="O10" s="160"/>
      <c r="P10" s="160"/>
      <c r="Q10" s="160"/>
      <c r="R10" s="160"/>
      <c r="S10" s="160"/>
      <c r="T10" s="160"/>
      <c r="U10" s="160"/>
      <c r="V10" s="160"/>
      <c r="W10" s="160"/>
      <c r="X10" s="160"/>
      <c r="Y10" s="151"/>
      <c r="Z10" s="151"/>
      <c r="AA10" s="151"/>
      <c r="AB10" s="151"/>
      <c r="AC10" s="151"/>
      <c r="AD10" s="151"/>
      <c r="AE10" s="151"/>
      <c r="AF10" s="151"/>
      <c r="AG10" s="151" t="s">
        <v>190</v>
      </c>
      <c r="AH10" s="151"/>
      <c r="AI10" s="151"/>
      <c r="AJ10" s="151"/>
      <c r="AK10" s="151"/>
      <c r="AL10" s="151"/>
      <c r="AM10" s="151"/>
      <c r="AN10" s="151"/>
      <c r="AO10" s="151"/>
      <c r="AP10" s="151"/>
      <c r="AQ10" s="151"/>
      <c r="AR10" s="151"/>
      <c r="AS10" s="151"/>
      <c r="AT10" s="151"/>
      <c r="AU10" s="151"/>
      <c r="AV10" s="151"/>
      <c r="AW10" s="151"/>
      <c r="AX10" s="151"/>
      <c r="AY10" s="151"/>
      <c r="AZ10" s="151"/>
      <c r="BA10" s="184" t="str">
        <f>C10</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10" s="151"/>
      <c r="BC10" s="151"/>
      <c r="BD10" s="151"/>
      <c r="BE10" s="151"/>
      <c r="BF10" s="151"/>
      <c r="BG10" s="151"/>
      <c r="BH10" s="151"/>
    </row>
    <row r="11" spans="1:60" outlineLevel="1" x14ac:dyDescent="0.25">
      <c r="A11" s="158"/>
      <c r="B11" s="159"/>
      <c r="C11" s="188" t="s">
        <v>2000</v>
      </c>
      <c r="D11" s="164"/>
      <c r="E11" s="165"/>
      <c r="F11" s="160"/>
      <c r="G11" s="160"/>
      <c r="H11" s="160"/>
      <c r="I11" s="160"/>
      <c r="J11" s="160"/>
      <c r="K11" s="160"/>
      <c r="L11" s="160"/>
      <c r="M11" s="160"/>
      <c r="N11" s="160"/>
      <c r="O11" s="160"/>
      <c r="P11" s="160"/>
      <c r="Q11" s="160"/>
      <c r="R11" s="160"/>
      <c r="S11" s="160"/>
      <c r="T11" s="160"/>
      <c r="U11" s="160"/>
      <c r="V11" s="160"/>
      <c r="W11" s="160"/>
      <c r="X11" s="160"/>
      <c r="Y11" s="151"/>
      <c r="Z11" s="151"/>
      <c r="AA11" s="151"/>
      <c r="AB11" s="151"/>
      <c r="AC11" s="151"/>
      <c r="AD11" s="151"/>
      <c r="AE11" s="151"/>
      <c r="AF11" s="151"/>
      <c r="AG11" s="151" t="s">
        <v>192</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5">
      <c r="A12" s="158"/>
      <c r="B12" s="159"/>
      <c r="C12" s="188" t="s">
        <v>204</v>
      </c>
      <c r="D12" s="164"/>
      <c r="E12" s="165"/>
      <c r="F12" s="160"/>
      <c r="G12" s="160"/>
      <c r="H12" s="160"/>
      <c r="I12" s="160"/>
      <c r="J12" s="160"/>
      <c r="K12" s="160"/>
      <c r="L12" s="160"/>
      <c r="M12" s="160"/>
      <c r="N12" s="160"/>
      <c r="O12" s="160"/>
      <c r="P12" s="160"/>
      <c r="Q12" s="160"/>
      <c r="R12" s="160"/>
      <c r="S12" s="160"/>
      <c r="T12" s="160"/>
      <c r="U12" s="160"/>
      <c r="V12" s="160"/>
      <c r="W12" s="160"/>
      <c r="X12" s="160"/>
      <c r="Y12" s="151"/>
      <c r="Z12" s="151"/>
      <c r="AA12" s="151"/>
      <c r="AB12" s="151"/>
      <c r="AC12" s="151"/>
      <c r="AD12" s="151"/>
      <c r="AE12" s="151"/>
      <c r="AF12" s="151"/>
      <c r="AG12" s="151" t="s">
        <v>192</v>
      </c>
      <c r="AH12" s="151">
        <v>0</v>
      </c>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5">
      <c r="A13" s="158"/>
      <c r="B13" s="159"/>
      <c r="C13" s="188" t="s">
        <v>2001</v>
      </c>
      <c r="D13" s="164"/>
      <c r="E13" s="165">
        <v>2.85</v>
      </c>
      <c r="F13" s="160"/>
      <c r="G13" s="160"/>
      <c r="H13" s="160"/>
      <c r="I13" s="160"/>
      <c r="J13" s="160"/>
      <c r="K13" s="160"/>
      <c r="L13" s="160"/>
      <c r="M13" s="160"/>
      <c r="N13" s="160"/>
      <c r="O13" s="160"/>
      <c r="P13" s="160"/>
      <c r="Q13" s="160"/>
      <c r="R13" s="160"/>
      <c r="S13" s="160"/>
      <c r="T13" s="160"/>
      <c r="U13" s="160"/>
      <c r="V13" s="160"/>
      <c r="W13" s="160"/>
      <c r="X13" s="160"/>
      <c r="Y13" s="151"/>
      <c r="Z13" s="151"/>
      <c r="AA13" s="151"/>
      <c r="AB13" s="151"/>
      <c r="AC13" s="151"/>
      <c r="AD13" s="151"/>
      <c r="AE13" s="151"/>
      <c r="AF13" s="151"/>
      <c r="AG13" s="151" t="s">
        <v>192</v>
      </c>
      <c r="AH13" s="151">
        <v>0</v>
      </c>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5">
      <c r="A14" s="158"/>
      <c r="B14" s="159"/>
      <c r="C14" s="188" t="s">
        <v>2002</v>
      </c>
      <c r="D14" s="164"/>
      <c r="E14" s="165">
        <v>1.57</v>
      </c>
      <c r="F14" s="160"/>
      <c r="G14" s="160"/>
      <c r="H14" s="160"/>
      <c r="I14" s="160"/>
      <c r="J14" s="160"/>
      <c r="K14" s="160"/>
      <c r="L14" s="160"/>
      <c r="M14" s="160"/>
      <c r="N14" s="160"/>
      <c r="O14" s="160"/>
      <c r="P14" s="160"/>
      <c r="Q14" s="160"/>
      <c r="R14" s="160"/>
      <c r="S14" s="160"/>
      <c r="T14" s="160"/>
      <c r="U14" s="160"/>
      <c r="V14" s="160"/>
      <c r="W14" s="160"/>
      <c r="X14" s="160"/>
      <c r="Y14" s="151"/>
      <c r="Z14" s="151"/>
      <c r="AA14" s="151"/>
      <c r="AB14" s="151"/>
      <c r="AC14" s="151"/>
      <c r="AD14" s="151"/>
      <c r="AE14" s="151"/>
      <c r="AF14" s="151"/>
      <c r="AG14" s="151" t="s">
        <v>192</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5">
      <c r="A15" s="158"/>
      <c r="B15" s="159"/>
      <c r="C15" s="188" t="s">
        <v>204</v>
      </c>
      <c r="D15" s="164"/>
      <c r="E15" s="165"/>
      <c r="F15" s="160"/>
      <c r="G15" s="160"/>
      <c r="H15" s="160"/>
      <c r="I15" s="160"/>
      <c r="J15" s="160"/>
      <c r="K15" s="160"/>
      <c r="L15" s="160"/>
      <c r="M15" s="160"/>
      <c r="N15" s="160"/>
      <c r="O15" s="160"/>
      <c r="P15" s="160"/>
      <c r="Q15" s="160"/>
      <c r="R15" s="160"/>
      <c r="S15" s="160"/>
      <c r="T15" s="160"/>
      <c r="U15" s="160"/>
      <c r="V15" s="160"/>
      <c r="W15" s="160"/>
      <c r="X15" s="160"/>
      <c r="Y15" s="151"/>
      <c r="Z15" s="151"/>
      <c r="AA15" s="151"/>
      <c r="AB15" s="151"/>
      <c r="AC15" s="151"/>
      <c r="AD15" s="151"/>
      <c r="AE15" s="151"/>
      <c r="AF15" s="151"/>
      <c r="AG15" s="151" t="s">
        <v>192</v>
      </c>
      <c r="AH15" s="151">
        <v>0</v>
      </c>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5">
      <c r="A16" s="158"/>
      <c r="B16" s="159"/>
      <c r="C16" s="188" t="s">
        <v>2003</v>
      </c>
      <c r="D16" s="164"/>
      <c r="E16" s="165">
        <v>3.75</v>
      </c>
      <c r="F16" s="160"/>
      <c r="G16" s="160"/>
      <c r="H16" s="160"/>
      <c r="I16" s="160"/>
      <c r="J16" s="160"/>
      <c r="K16" s="160"/>
      <c r="L16" s="160"/>
      <c r="M16" s="160"/>
      <c r="N16" s="160"/>
      <c r="O16" s="160"/>
      <c r="P16" s="160"/>
      <c r="Q16" s="160"/>
      <c r="R16" s="160"/>
      <c r="S16" s="160"/>
      <c r="T16" s="160"/>
      <c r="U16" s="160"/>
      <c r="V16" s="160"/>
      <c r="W16" s="160"/>
      <c r="X16" s="160"/>
      <c r="Y16" s="151"/>
      <c r="Z16" s="151"/>
      <c r="AA16" s="151"/>
      <c r="AB16" s="151"/>
      <c r="AC16" s="151"/>
      <c r="AD16" s="151"/>
      <c r="AE16" s="151"/>
      <c r="AF16" s="151"/>
      <c r="AG16" s="151" t="s">
        <v>192</v>
      </c>
      <c r="AH16" s="151">
        <v>0</v>
      </c>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5">
      <c r="A17" s="158"/>
      <c r="B17" s="159"/>
      <c r="C17" s="188" t="s">
        <v>2004</v>
      </c>
      <c r="D17" s="164"/>
      <c r="E17" s="165">
        <v>1.65</v>
      </c>
      <c r="F17" s="160"/>
      <c r="G17" s="160"/>
      <c r="H17" s="160"/>
      <c r="I17" s="160"/>
      <c r="J17" s="160"/>
      <c r="K17" s="160"/>
      <c r="L17" s="160"/>
      <c r="M17" s="160"/>
      <c r="N17" s="160"/>
      <c r="O17" s="160"/>
      <c r="P17" s="160"/>
      <c r="Q17" s="160"/>
      <c r="R17" s="160"/>
      <c r="S17" s="160"/>
      <c r="T17" s="160"/>
      <c r="U17" s="160"/>
      <c r="V17" s="160"/>
      <c r="W17" s="160"/>
      <c r="X17" s="160"/>
      <c r="Y17" s="151"/>
      <c r="Z17" s="151"/>
      <c r="AA17" s="151"/>
      <c r="AB17" s="151"/>
      <c r="AC17" s="151"/>
      <c r="AD17" s="151"/>
      <c r="AE17" s="151"/>
      <c r="AF17" s="151"/>
      <c r="AG17" s="151" t="s">
        <v>192</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5">
      <c r="A18" s="158"/>
      <c r="B18" s="159"/>
      <c r="C18" s="188" t="s">
        <v>371</v>
      </c>
      <c r="D18" s="164"/>
      <c r="E18" s="165">
        <v>1.45</v>
      </c>
      <c r="F18" s="160"/>
      <c r="G18" s="160"/>
      <c r="H18" s="160"/>
      <c r="I18" s="160"/>
      <c r="J18" s="160"/>
      <c r="K18" s="160"/>
      <c r="L18" s="160"/>
      <c r="M18" s="160"/>
      <c r="N18" s="160"/>
      <c r="O18" s="160"/>
      <c r="P18" s="160"/>
      <c r="Q18" s="160"/>
      <c r="R18" s="160"/>
      <c r="S18" s="160"/>
      <c r="T18" s="160"/>
      <c r="U18" s="160"/>
      <c r="V18" s="160"/>
      <c r="W18" s="160"/>
      <c r="X18" s="160"/>
      <c r="Y18" s="151"/>
      <c r="Z18" s="151"/>
      <c r="AA18" s="151"/>
      <c r="AB18" s="151"/>
      <c r="AC18" s="151"/>
      <c r="AD18" s="151"/>
      <c r="AE18" s="151"/>
      <c r="AF18" s="151"/>
      <c r="AG18" s="151" t="s">
        <v>192</v>
      </c>
      <c r="AH18" s="151">
        <v>0</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5">
      <c r="A19" s="158"/>
      <c r="B19" s="159"/>
      <c r="C19" s="188" t="s">
        <v>2005</v>
      </c>
      <c r="D19" s="164"/>
      <c r="E19" s="165">
        <v>2.7</v>
      </c>
      <c r="F19" s="160"/>
      <c r="G19" s="160"/>
      <c r="H19" s="160"/>
      <c r="I19" s="160"/>
      <c r="J19" s="160"/>
      <c r="K19" s="160"/>
      <c r="L19" s="160"/>
      <c r="M19" s="160"/>
      <c r="N19" s="160"/>
      <c r="O19" s="160"/>
      <c r="P19" s="160"/>
      <c r="Q19" s="160"/>
      <c r="R19" s="160"/>
      <c r="S19" s="160"/>
      <c r="T19" s="160"/>
      <c r="U19" s="160"/>
      <c r="V19" s="160"/>
      <c r="W19" s="160"/>
      <c r="X19" s="160"/>
      <c r="Y19" s="151"/>
      <c r="Z19" s="151"/>
      <c r="AA19" s="151"/>
      <c r="AB19" s="151"/>
      <c r="AC19" s="151"/>
      <c r="AD19" s="151"/>
      <c r="AE19" s="151"/>
      <c r="AF19" s="151"/>
      <c r="AG19" s="151" t="s">
        <v>192</v>
      </c>
      <c r="AH19" s="151">
        <v>0</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5">
      <c r="A20" s="177">
        <v>2</v>
      </c>
      <c r="B20" s="178" t="s">
        <v>374</v>
      </c>
      <c r="C20" s="187" t="s">
        <v>1040</v>
      </c>
      <c r="D20" s="179" t="s">
        <v>360</v>
      </c>
      <c r="E20" s="180">
        <v>18.760000000000002</v>
      </c>
      <c r="F20" s="181">
        <v>780</v>
      </c>
      <c r="G20" s="182">
        <f>ROUND(E20*F20,2)</f>
        <v>14632.8</v>
      </c>
      <c r="H20" s="181"/>
      <c r="I20" s="182">
        <f>ROUND(E20*H20,2)</f>
        <v>0</v>
      </c>
      <c r="J20" s="181"/>
      <c r="K20" s="182">
        <f>ROUND(E20*J20,2)</f>
        <v>0</v>
      </c>
      <c r="L20" s="182">
        <v>21</v>
      </c>
      <c r="M20" s="182">
        <f>G20*(1+L20/100)</f>
        <v>17705.687999999998</v>
      </c>
      <c r="N20" s="182">
        <v>0</v>
      </c>
      <c r="O20" s="182">
        <f>ROUND(E20*N20,2)</f>
        <v>0</v>
      </c>
      <c r="P20" s="182">
        <v>0.02</v>
      </c>
      <c r="Q20" s="182">
        <f>ROUND(E20*P20,2)</f>
        <v>0.38</v>
      </c>
      <c r="R20" s="182"/>
      <c r="S20" s="182" t="s">
        <v>277</v>
      </c>
      <c r="T20" s="183" t="s">
        <v>186</v>
      </c>
      <c r="U20" s="160">
        <v>0</v>
      </c>
      <c r="V20" s="160">
        <f>ROUND(E20*U20,2)</f>
        <v>0</v>
      </c>
      <c r="W20" s="160"/>
      <c r="X20" s="160" t="s">
        <v>239</v>
      </c>
      <c r="Y20" s="151"/>
      <c r="Z20" s="151"/>
      <c r="AA20" s="151"/>
      <c r="AB20" s="151"/>
      <c r="AC20" s="151"/>
      <c r="AD20" s="151"/>
      <c r="AE20" s="151"/>
      <c r="AF20" s="151"/>
      <c r="AG20" s="151" t="s">
        <v>240</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ht="31.2" outlineLevel="1" x14ac:dyDescent="0.25">
      <c r="A21" s="158"/>
      <c r="B21" s="159"/>
      <c r="C21" s="260" t="s">
        <v>361</v>
      </c>
      <c r="D21" s="261"/>
      <c r="E21" s="261"/>
      <c r="F21" s="261"/>
      <c r="G21" s="261"/>
      <c r="H21" s="160"/>
      <c r="I21" s="160"/>
      <c r="J21" s="160"/>
      <c r="K21" s="160"/>
      <c r="L21" s="160"/>
      <c r="M21" s="160"/>
      <c r="N21" s="160"/>
      <c r="O21" s="160"/>
      <c r="P21" s="160"/>
      <c r="Q21" s="160"/>
      <c r="R21" s="160"/>
      <c r="S21" s="160"/>
      <c r="T21" s="160"/>
      <c r="U21" s="160"/>
      <c r="V21" s="160"/>
      <c r="W21" s="160"/>
      <c r="X21" s="160"/>
      <c r="Y21" s="151"/>
      <c r="Z21" s="151"/>
      <c r="AA21" s="151"/>
      <c r="AB21" s="151"/>
      <c r="AC21" s="151"/>
      <c r="AD21" s="151"/>
      <c r="AE21" s="151"/>
      <c r="AF21" s="151"/>
      <c r="AG21" s="151" t="s">
        <v>190</v>
      </c>
      <c r="AH21" s="151"/>
      <c r="AI21" s="151"/>
      <c r="AJ21" s="151"/>
      <c r="AK21" s="151"/>
      <c r="AL21" s="151"/>
      <c r="AM21" s="151"/>
      <c r="AN21" s="151"/>
      <c r="AO21" s="151"/>
      <c r="AP21" s="151"/>
      <c r="AQ21" s="151"/>
      <c r="AR21" s="151"/>
      <c r="AS21" s="151"/>
      <c r="AT21" s="151"/>
      <c r="AU21" s="151"/>
      <c r="AV21" s="151"/>
      <c r="AW21" s="151"/>
      <c r="AX21" s="151"/>
      <c r="AY21" s="151"/>
      <c r="AZ21" s="151"/>
      <c r="BA21" s="184" t="str">
        <f>C21</f>
        <v>PEČLIVÉ VYČIŠTĚNÍ, VYSÁTÍ PRACHU A NEČISTOT, CELOPLOŠNÉ VYPLNĚNÍ TRHLINY (POPŘ. INJETÁŽ) PROBARVENOU VÁPENNOU MALTOU DO HL. CCA 20 MM POD OKOLNÍ POVRCH + PŘÍPADNÁ ZÁVĚREČNÁ BAREVNÁ RETUŠ. PŘESNÝ POSTUP A FINÁLNÍ VZHLED OPRAVY BUDE PŘED ZAPOČETÍM PRACÍ ODZKOUŠEN A ODSOUHLASEN NA PŘIPRAVENÝCH VZORCÍCH.</v>
      </c>
      <c r="BB21" s="151"/>
      <c r="BC21" s="151"/>
      <c r="BD21" s="151"/>
      <c r="BE21" s="151"/>
      <c r="BF21" s="151"/>
      <c r="BG21" s="151"/>
      <c r="BH21" s="151"/>
    </row>
    <row r="22" spans="1:60" outlineLevel="1" x14ac:dyDescent="0.25">
      <c r="A22" s="158"/>
      <c r="B22" s="159"/>
      <c r="C22" s="188" t="s">
        <v>2000</v>
      </c>
      <c r="D22" s="164"/>
      <c r="E22" s="165"/>
      <c r="F22" s="160"/>
      <c r="G22" s="160"/>
      <c r="H22" s="160"/>
      <c r="I22" s="160"/>
      <c r="J22" s="160"/>
      <c r="K22" s="160"/>
      <c r="L22" s="160"/>
      <c r="M22" s="160"/>
      <c r="N22" s="160"/>
      <c r="O22" s="160"/>
      <c r="P22" s="160"/>
      <c r="Q22" s="160"/>
      <c r="R22" s="160"/>
      <c r="S22" s="160"/>
      <c r="T22" s="160"/>
      <c r="U22" s="160"/>
      <c r="V22" s="160"/>
      <c r="W22" s="160"/>
      <c r="X22" s="160"/>
      <c r="Y22" s="151"/>
      <c r="Z22" s="151"/>
      <c r="AA22" s="151"/>
      <c r="AB22" s="151"/>
      <c r="AC22" s="151"/>
      <c r="AD22" s="151"/>
      <c r="AE22" s="151"/>
      <c r="AF22" s="151"/>
      <c r="AG22" s="151" t="s">
        <v>192</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5">
      <c r="A23" s="158"/>
      <c r="B23" s="159"/>
      <c r="C23" s="188" t="s">
        <v>2006</v>
      </c>
      <c r="D23" s="164"/>
      <c r="E23" s="165">
        <v>3.75</v>
      </c>
      <c r="F23" s="160"/>
      <c r="G23" s="160"/>
      <c r="H23" s="160"/>
      <c r="I23" s="160"/>
      <c r="J23" s="160"/>
      <c r="K23" s="160"/>
      <c r="L23" s="160"/>
      <c r="M23" s="160"/>
      <c r="N23" s="160"/>
      <c r="O23" s="160"/>
      <c r="P23" s="160"/>
      <c r="Q23" s="160"/>
      <c r="R23" s="160"/>
      <c r="S23" s="160"/>
      <c r="T23" s="160"/>
      <c r="U23" s="160"/>
      <c r="V23" s="160"/>
      <c r="W23" s="160"/>
      <c r="X23" s="160"/>
      <c r="Y23" s="151"/>
      <c r="Z23" s="151"/>
      <c r="AA23" s="151"/>
      <c r="AB23" s="151"/>
      <c r="AC23" s="151"/>
      <c r="AD23" s="151"/>
      <c r="AE23" s="151"/>
      <c r="AF23" s="151"/>
      <c r="AG23" s="151" t="s">
        <v>192</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5">
      <c r="A24" s="158"/>
      <c r="B24" s="159"/>
      <c r="C24" s="188" t="s">
        <v>204</v>
      </c>
      <c r="D24" s="164"/>
      <c r="E24" s="165"/>
      <c r="F24" s="160"/>
      <c r="G24" s="160"/>
      <c r="H24" s="160"/>
      <c r="I24" s="160"/>
      <c r="J24" s="160"/>
      <c r="K24" s="160"/>
      <c r="L24" s="160"/>
      <c r="M24" s="160"/>
      <c r="N24" s="160"/>
      <c r="O24" s="160"/>
      <c r="P24" s="160"/>
      <c r="Q24" s="160"/>
      <c r="R24" s="160"/>
      <c r="S24" s="160"/>
      <c r="T24" s="160"/>
      <c r="U24" s="160"/>
      <c r="V24" s="160"/>
      <c r="W24" s="160"/>
      <c r="X24" s="160"/>
      <c r="Y24" s="151"/>
      <c r="Z24" s="151"/>
      <c r="AA24" s="151"/>
      <c r="AB24" s="151"/>
      <c r="AC24" s="151"/>
      <c r="AD24" s="151"/>
      <c r="AE24" s="151"/>
      <c r="AF24" s="151"/>
      <c r="AG24" s="151" t="s">
        <v>192</v>
      </c>
      <c r="AH24" s="151">
        <v>0</v>
      </c>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5">
      <c r="A25" s="158"/>
      <c r="B25" s="159"/>
      <c r="C25" s="188" t="s">
        <v>2007</v>
      </c>
      <c r="D25" s="164"/>
      <c r="E25" s="165">
        <v>3.77</v>
      </c>
      <c r="F25" s="160"/>
      <c r="G25" s="160"/>
      <c r="H25" s="160"/>
      <c r="I25" s="160"/>
      <c r="J25" s="160"/>
      <c r="K25" s="160"/>
      <c r="L25" s="160"/>
      <c r="M25" s="160"/>
      <c r="N25" s="160"/>
      <c r="O25" s="160"/>
      <c r="P25" s="160"/>
      <c r="Q25" s="160"/>
      <c r="R25" s="160"/>
      <c r="S25" s="160"/>
      <c r="T25" s="160"/>
      <c r="U25" s="160"/>
      <c r="V25" s="160"/>
      <c r="W25" s="160"/>
      <c r="X25" s="160"/>
      <c r="Y25" s="151"/>
      <c r="Z25" s="151"/>
      <c r="AA25" s="151"/>
      <c r="AB25" s="151"/>
      <c r="AC25" s="151"/>
      <c r="AD25" s="151"/>
      <c r="AE25" s="151"/>
      <c r="AF25" s="151"/>
      <c r="AG25" s="151" t="s">
        <v>192</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5">
      <c r="A26" s="158"/>
      <c r="B26" s="159"/>
      <c r="C26" s="188" t="s">
        <v>2008</v>
      </c>
      <c r="D26" s="164"/>
      <c r="E26" s="165">
        <v>6.29</v>
      </c>
      <c r="F26" s="160"/>
      <c r="G26" s="160"/>
      <c r="H26" s="160"/>
      <c r="I26" s="160"/>
      <c r="J26" s="160"/>
      <c r="K26" s="160"/>
      <c r="L26" s="160"/>
      <c r="M26" s="160"/>
      <c r="N26" s="160"/>
      <c r="O26" s="160"/>
      <c r="P26" s="160"/>
      <c r="Q26" s="160"/>
      <c r="R26" s="160"/>
      <c r="S26" s="160"/>
      <c r="T26" s="160"/>
      <c r="U26" s="160"/>
      <c r="V26" s="160"/>
      <c r="W26" s="160"/>
      <c r="X26" s="160"/>
      <c r="Y26" s="151"/>
      <c r="Z26" s="151"/>
      <c r="AA26" s="151"/>
      <c r="AB26" s="151"/>
      <c r="AC26" s="151"/>
      <c r="AD26" s="151"/>
      <c r="AE26" s="151"/>
      <c r="AF26" s="151"/>
      <c r="AG26" s="151" t="s">
        <v>192</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5">
      <c r="A27" s="158"/>
      <c r="B27" s="159"/>
      <c r="C27" s="188" t="s">
        <v>2009</v>
      </c>
      <c r="D27" s="164"/>
      <c r="E27" s="165">
        <v>4.95</v>
      </c>
      <c r="F27" s="160"/>
      <c r="G27" s="160"/>
      <c r="H27" s="160"/>
      <c r="I27" s="160"/>
      <c r="J27" s="160"/>
      <c r="K27" s="160"/>
      <c r="L27" s="160"/>
      <c r="M27" s="160"/>
      <c r="N27" s="160"/>
      <c r="O27" s="160"/>
      <c r="P27" s="160"/>
      <c r="Q27" s="160"/>
      <c r="R27" s="160"/>
      <c r="S27" s="160"/>
      <c r="T27" s="160"/>
      <c r="U27" s="160"/>
      <c r="V27" s="160"/>
      <c r="W27" s="160"/>
      <c r="X27" s="160"/>
      <c r="Y27" s="151"/>
      <c r="Z27" s="151"/>
      <c r="AA27" s="151"/>
      <c r="AB27" s="151"/>
      <c r="AC27" s="151"/>
      <c r="AD27" s="151"/>
      <c r="AE27" s="151"/>
      <c r="AF27" s="151"/>
      <c r="AG27" s="151" t="s">
        <v>192</v>
      </c>
      <c r="AH27" s="151">
        <v>0</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5">
      <c r="A28" s="177">
        <v>3</v>
      </c>
      <c r="B28" s="178" t="s">
        <v>378</v>
      </c>
      <c r="C28" s="187" t="s">
        <v>2010</v>
      </c>
      <c r="D28" s="179" t="s">
        <v>237</v>
      </c>
      <c r="E28" s="180">
        <v>198.47</v>
      </c>
      <c r="F28" s="181">
        <v>1230</v>
      </c>
      <c r="G28" s="182">
        <f>ROUND(E28*F28,2)</f>
        <v>244118.1</v>
      </c>
      <c r="H28" s="181"/>
      <c r="I28" s="182">
        <f>ROUND(E28*H28,2)</f>
        <v>0</v>
      </c>
      <c r="J28" s="181"/>
      <c r="K28" s="182">
        <f>ROUND(E28*J28,2)</f>
        <v>0</v>
      </c>
      <c r="L28" s="182">
        <v>21</v>
      </c>
      <c r="M28" s="182">
        <f>G28*(1+L28/100)</f>
        <v>295382.90100000001</v>
      </c>
      <c r="N28" s="182">
        <v>0</v>
      </c>
      <c r="O28" s="182">
        <f>ROUND(E28*N28,2)</f>
        <v>0</v>
      </c>
      <c r="P28" s="182">
        <v>0</v>
      </c>
      <c r="Q28" s="182">
        <f>ROUND(E28*P28,2)</f>
        <v>0</v>
      </c>
      <c r="R28" s="182"/>
      <c r="S28" s="182" t="s">
        <v>277</v>
      </c>
      <c r="T28" s="183" t="s">
        <v>186</v>
      </c>
      <c r="U28" s="160">
        <v>0</v>
      </c>
      <c r="V28" s="160">
        <f>ROUND(E28*U28,2)</f>
        <v>0</v>
      </c>
      <c r="W28" s="160"/>
      <c r="X28" s="160" t="s">
        <v>239</v>
      </c>
      <c r="Y28" s="151"/>
      <c r="Z28" s="151"/>
      <c r="AA28" s="151"/>
      <c r="AB28" s="151"/>
      <c r="AC28" s="151"/>
      <c r="AD28" s="151"/>
      <c r="AE28" s="151"/>
      <c r="AF28" s="151"/>
      <c r="AG28" s="151" t="s">
        <v>240</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5">
      <c r="A29" s="158"/>
      <c r="B29" s="159"/>
      <c r="C29" s="188" t="s">
        <v>2000</v>
      </c>
      <c r="D29" s="164"/>
      <c r="E29" s="165"/>
      <c r="F29" s="160"/>
      <c r="G29" s="160"/>
      <c r="H29" s="160"/>
      <c r="I29" s="160"/>
      <c r="J29" s="160"/>
      <c r="K29" s="160"/>
      <c r="L29" s="160"/>
      <c r="M29" s="160"/>
      <c r="N29" s="160"/>
      <c r="O29" s="160"/>
      <c r="P29" s="160"/>
      <c r="Q29" s="160"/>
      <c r="R29" s="160"/>
      <c r="S29" s="160"/>
      <c r="T29" s="160"/>
      <c r="U29" s="160"/>
      <c r="V29" s="160"/>
      <c r="W29" s="160"/>
      <c r="X29" s="160"/>
      <c r="Y29" s="151"/>
      <c r="Z29" s="151"/>
      <c r="AA29" s="151"/>
      <c r="AB29" s="151"/>
      <c r="AC29" s="151"/>
      <c r="AD29" s="151"/>
      <c r="AE29" s="151"/>
      <c r="AF29" s="151"/>
      <c r="AG29" s="151" t="s">
        <v>192</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5">
      <c r="A30" s="158"/>
      <c r="B30" s="159"/>
      <c r="C30" s="188" t="s">
        <v>2011</v>
      </c>
      <c r="D30" s="164"/>
      <c r="E30" s="165">
        <v>7.37</v>
      </c>
      <c r="F30" s="160"/>
      <c r="G30" s="160"/>
      <c r="H30" s="160"/>
      <c r="I30" s="160"/>
      <c r="J30" s="160"/>
      <c r="K30" s="160"/>
      <c r="L30" s="160"/>
      <c r="M30" s="160"/>
      <c r="N30" s="160"/>
      <c r="O30" s="160"/>
      <c r="P30" s="160"/>
      <c r="Q30" s="160"/>
      <c r="R30" s="160"/>
      <c r="S30" s="160"/>
      <c r="T30" s="160"/>
      <c r="U30" s="160"/>
      <c r="V30" s="160"/>
      <c r="W30" s="160"/>
      <c r="X30" s="160"/>
      <c r="Y30" s="151"/>
      <c r="Z30" s="151"/>
      <c r="AA30" s="151"/>
      <c r="AB30" s="151"/>
      <c r="AC30" s="151"/>
      <c r="AD30" s="151"/>
      <c r="AE30" s="151"/>
      <c r="AF30" s="151"/>
      <c r="AG30" s="151" t="s">
        <v>192</v>
      </c>
      <c r="AH30" s="151">
        <v>0</v>
      </c>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5">
      <c r="A31" s="158"/>
      <c r="B31" s="159"/>
      <c r="C31" s="188" t="s">
        <v>2012</v>
      </c>
      <c r="D31" s="164"/>
      <c r="E31" s="165">
        <v>191.1</v>
      </c>
      <c r="F31" s="160"/>
      <c r="G31" s="160"/>
      <c r="H31" s="160"/>
      <c r="I31" s="160"/>
      <c r="J31" s="160"/>
      <c r="K31" s="160"/>
      <c r="L31" s="160"/>
      <c r="M31" s="160"/>
      <c r="N31" s="160"/>
      <c r="O31" s="160"/>
      <c r="P31" s="160"/>
      <c r="Q31" s="160"/>
      <c r="R31" s="160"/>
      <c r="S31" s="160"/>
      <c r="T31" s="160"/>
      <c r="U31" s="160"/>
      <c r="V31" s="160"/>
      <c r="W31" s="160"/>
      <c r="X31" s="160"/>
      <c r="Y31" s="151"/>
      <c r="Z31" s="151"/>
      <c r="AA31" s="151"/>
      <c r="AB31" s="151"/>
      <c r="AC31" s="151"/>
      <c r="AD31" s="151"/>
      <c r="AE31" s="151"/>
      <c r="AF31" s="151"/>
      <c r="AG31" s="151" t="s">
        <v>192</v>
      </c>
      <c r="AH31" s="151">
        <v>0</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x14ac:dyDescent="0.25">
      <c r="A32" s="167" t="s">
        <v>181</v>
      </c>
      <c r="B32" s="168" t="s">
        <v>118</v>
      </c>
      <c r="C32" s="186" t="s">
        <v>119</v>
      </c>
      <c r="D32" s="169"/>
      <c r="E32" s="170"/>
      <c r="F32" s="171"/>
      <c r="G32" s="171">
        <f>SUMIF(AG33:AG106,"&lt;&gt;NOR",G33:G106)</f>
        <v>400944</v>
      </c>
      <c r="H32" s="171"/>
      <c r="I32" s="171">
        <f>SUM(I33:I106)</f>
        <v>0</v>
      </c>
      <c r="J32" s="171"/>
      <c r="K32" s="171">
        <f>SUM(K33:K106)</f>
        <v>0</v>
      </c>
      <c r="L32" s="171"/>
      <c r="M32" s="171">
        <f>SUM(M33:M106)</f>
        <v>485142.24</v>
      </c>
      <c r="N32" s="171"/>
      <c r="O32" s="171">
        <f>SUM(O33:O106)</f>
        <v>56.74</v>
      </c>
      <c r="P32" s="171"/>
      <c r="Q32" s="171">
        <f>SUM(Q33:Q106)</f>
        <v>0</v>
      </c>
      <c r="R32" s="171"/>
      <c r="S32" s="171"/>
      <c r="T32" s="172"/>
      <c r="U32" s="166"/>
      <c r="V32" s="166">
        <f>SUM(V33:V106)</f>
        <v>0</v>
      </c>
      <c r="W32" s="166"/>
      <c r="X32" s="166"/>
      <c r="AG32" t="s">
        <v>182</v>
      </c>
    </row>
    <row r="33" spans="1:60" ht="20.399999999999999" outlineLevel="1" x14ac:dyDescent="0.25">
      <c r="A33" s="177">
        <v>4</v>
      </c>
      <c r="B33" s="178" t="s">
        <v>431</v>
      </c>
      <c r="C33" s="187" t="s">
        <v>432</v>
      </c>
      <c r="D33" s="179" t="s">
        <v>237</v>
      </c>
      <c r="E33" s="180">
        <v>13.85</v>
      </c>
      <c r="F33" s="181">
        <v>960</v>
      </c>
      <c r="G33" s="182">
        <f>ROUND(E33*F33,2)</f>
        <v>13296</v>
      </c>
      <c r="H33" s="181"/>
      <c r="I33" s="182">
        <f>ROUND(E33*H33,2)</f>
        <v>0</v>
      </c>
      <c r="J33" s="181"/>
      <c r="K33" s="182">
        <f>ROUND(E33*J33,2)</f>
        <v>0</v>
      </c>
      <c r="L33" s="182">
        <v>21</v>
      </c>
      <c r="M33" s="182">
        <f>G33*(1+L33/100)</f>
        <v>16088.16</v>
      </c>
      <c r="N33" s="182">
        <v>2E-3</v>
      </c>
      <c r="O33" s="182">
        <f>ROUND(E33*N33,2)</f>
        <v>0.03</v>
      </c>
      <c r="P33" s="182">
        <v>0</v>
      </c>
      <c r="Q33" s="182">
        <f>ROUND(E33*P33,2)</f>
        <v>0</v>
      </c>
      <c r="R33" s="182"/>
      <c r="S33" s="182" t="s">
        <v>277</v>
      </c>
      <c r="T33" s="183" t="s">
        <v>186</v>
      </c>
      <c r="U33" s="160">
        <v>0</v>
      </c>
      <c r="V33" s="160">
        <f>ROUND(E33*U33,2)</f>
        <v>0</v>
      </c>
      <c r="W33" s="160"/>
      <c r="X33" s="160" t="s">
        <v>239</v>
      </c>
      <c r="Y33" s="151"/>
      <c r="Z33" s="151"/>
      <c r="AA33" s="151"/>
      <c r="AB33" s="151"/>
      <c r="AC33" s="151"/>
      <c r="AD33" s="151"/>
      <c r="AE33" s="151"/>
      <c r="AF33" s="151"/>
      <c r="AG33" s="151" t="s">
        <v>240</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5">
      <c r="A34" s="158"/>
      <c r="B34" s="159"/>
      <c r="C34" s="188" t="s">
        <v>2000</v>
      </c>
      <c r="D34" s="164"/>
      <c r="E34" s="165"/>
      <c r="F34" s="160"/>
      <c r="G34" s="160"/>
      <c r="H34" s="160"/>
      <c r="I34" s="160"/>
      <c r="J34" s="160"/>
      <c r="K34" s="160"/>
      <c r="L34" s="160"/>
      <c r="M34" s="160"/>
      <c r="N34" s="160"/>
      <c r="O34" s="160"/>
      <c r="P34" s="160"/>
      <c r="Q34" s="160"/>
      <c r="R34" s="160"/>
      <c r="S34" s="160"/>
      <c r="T34" s="160"/>
      <c r="U34" s="160"/>
      <c r="V34" s="160"/>
      <c r="W34" s="160"/>
      <c r="X34" s="160"/>
      <c r="Y34" s="151"/>
      <c r="Z34" s="151"/>
      <c r="AA34" s="151"/>
      <c r="AB34" s="151"/>
      <c r="AC34" s="151"/>
      <c r="AD34" s="151"/>
      <c r="AE34" s="151"/>
      <c r="AF34" s="151"/>
      <c r="AG34" s="151" t="s">
        <v>192</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5">
      <c r="A35" s="158"/>
      <c r="B35" s="159"/>
      <c r="C35" s="188" t="s">
        <v>439</v>
      </c>
      <c r="D35" s="164"/>
      <c r="E35" s="165"/>
      <c r="F35" s="160"/>
      <c r="G35" s="160"/>
      <c r="H35" s="160"/>
      <c r="I35" s="160"/>
      <c r="J35" s="160"/>
      <c r="K35" s="160"/>
      <c r="L35" s="160"/>
      <c r="M35" s="160"/>
      <c r="N35" s="160"/>
      <c r="O35" s="160"/>
      <c r="P35" s="160"/>
      <c r="Q35" s="160"/>
      <c r="R35" s="160"/>
      <c r="S35" s="160"/>
      <c r="T35" s="160"/>
      <c r="U35" s="160"/>
      <c r="V35" s="160"/>
      <c r="W35" s="160"/>
      <c r="X35" s="160"/>
      <c r="Y35" s="151"/>
      <c r="Z35" s="151"/>
      <c r="AA35" s="151"/>
      <c r="AB35" s="151"/>
      <c r="AC35" s="151"/>
      <c r="AD35" s="151"/>
      <c r="AE35" s="151"/>
      <c r="AF35" s="151"/>
      <c r="AG35" s="151" t="s">
        <v>192</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5">
      <c r="A36" s="158"/>
      <c r="B36" s="159"/>
      <c r="C36" s="188" t="s">
        <v>440</v>
      </c>
      <c r="D36" s="164"/>
      <c r="E36" s="165"/>
      <c r="F36" s="160"/>
      <c r="G36" s="160"/>
      <c r="H36" s="160"/>
      <c r="I36" s="160"/>
      <c r="J36" s="160"/>
      <c r="K36" s="160"/>
      <c r="L36" s="160"/>
      <c r="M36" s="160"/>
      <c r="N36" s="160"/>
      <c r="O36" s="160"/>
      <c r="P36" s="160"/>
      <c r="Q36" s="160"/>
      <c r="R36" s="160"/>
      <c r="S36" s="160"/>
      <c r="T36" s="160"/>
      <c r="U36" s="160"/>
      <c r="V36" s="160"/>
      <c r="W36" s="160"/>
      <c r="X36" s="160"/>
      <c r="Y36" s="151"/>
      <c r="Z36" s="151"/>
      <c r="AA36" s="151"/>
      <c r="AB36" s="151"/>
      <c r="AC36" s="151"/>
      <c r="AD36" s="151"/>
      <c r="AE36" s="151"/>
      <c r="AF36" s="151"/>
      <c r="AG36" s="151" t="s">
        <v>192</v>
      </c>
      <c r="AH36" s="151">
        <v>0</v>
      </c>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5">
      <c r="A37" s="158"/>
      <c r="B37" s="159"/>
      <c r="C37" s="188" t="s">
        <v>2013</v>
      </c>
      <c r="D37" s="164"/>
      <c r="E37" s="165"/>
      <c r="F37" s="160"/>
      <c r="G37" s="160"/>
      <c r="H37" s="160"/>
      <c r="I37" s="160"/>
      <c r="J37" s="160"/>
      <c r="K37" s="160"/>
      <c r="L37" s="160"/>
      <c r="M37" s="160"/>
      <c r="N37" s="160"/>
      <c r="O37" s="160"/>
      <c r="P37" s="160"/>
      <c r="Q37" s="160"/>
      <c r="R37" s="160"/>
      <c r="S37" s="160"/>
      <c r="T37" s="160"/>
      <c r="U37" s="160"/>
      <c r="V37" s="160"/>
      <c r="W37" s="160"/>
      <c r="X37" s="160"/>
      <c r="Y37" s="151"/>
      <c r="Z37" s="151"/>
      <c r="AA37" s="151"/>
      <c r="AB37" s="151"/>
      <c r="AC37" s="151"/>
      <c r="AD37" s="151"/>
      <c r="AE37" s="151"/>
      <c r="AF37" s="151"/>
      <c r="AG37" s="151" t="s">
        <v>192</v>
      </c>
      <c r="AH37" s="151">
        <v>0</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5">
      <c r="A38" s="158"/>
      <c r="B38" s="159"/>
      <c r="C38" s="188" t="s">
        <v>442</v>
      </c>
      <c r="D38" s="164"/>
      <c r="E38" s="165"/>
      <c r="F38" s="160"/>
      <c r="G38" s="160"/>
      <c r="H38" s="160"/>
      <c r="I38" s="160"/>
      <c r="J38" s="160"/>
      <c r="K38" s="160"/>
      <c r="L38" s="160"/>
      <c r="M38" s="160"/>
      <c r="N38" s="160"/>
      <c r="O38" s="160"/>
      <c r="P38" s="160"/>
      <c r="Q38" s="160"/>
      <c r="R38" s="160"/>
      <c r="S38" s="160"/>
      <c r="T38" s="160"/>
      <c r="U38" s="160"/>
      <c r="V38" s="160"/>
      <c r="W38" s="160"/>
      <c r="X38" s="160"/>
      <c r="Y38" s="151"/>
      <c r="Z38" s="151"/>
      <c r="AA38" s="151"/>
      <c r="AB38" s="151"/>
      <c r="AC38" s="151"/>
      <c r="AD38" s="151"/>
      <c r="AE38" s="151"/>
      <c r="AF38" s="151"/>
      <c r="AG38" s="151" t="s">
        <v>192</v>
      </c>
      <c r="AH38" s="151">
        <v>0</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5">
      <c r="A39" s="158"/>
      <c r="B39" s="159"/>
      <c r="C39" s="188" t="s">
        <v>456</v>
      </c>
      <c r="D39" s="164"/>
      <c r="E39" s="165">
        <v>3.1</v>
      </c>
      <c r="F39" s="160"/>
      <c r="G39" s="160"/>
      <c r="H39" s="160"/>
      <c r="I39" s="160"/>
      <c r="J39" s="160"/>
      <c r="K39" s="160"/>
      <c r="L39" s="160"/>
      <c r="M39" s="160"/>
      <c r="N39" s="160"/>
      <c r="O39" s="160"/>
      <c r="P39" s="160"/>
      <c r="Q39" s="160"/>
      <c r="R39" s="160"/>
      <c r="S39" s="160"/>
      <c r="T39" s="160"/>
      <c r="U39" s="160"/>
      <c r="V39" s="160"/>
      <c r="W39" s="160"/>
      <c r="X39" s="160"/>
      <c r="Y39" s="151"/>
      <c r="Z39" s="151"/>
      <c r="AA39" s="151"/>
      <c r="AB39" s="151"/>
      <c r="AC39" s="151"/>
      <c r="AD39" s="151"/>
      <c r="AE39" s="151"/>
      <c r="AF39" s="151"/>
      <c r="AG39" s="151" t="s">
        <v>192</v>
      </c>
      <c r="AH39" s="151">
        <v>0</v>
      </c>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5">
      <c r="A40" s="158"/>
      <c r="B40" s="159"/>
      <c r="C40" s="188" t="s">
        <v>444</v>
      </c>
      <c r="D40" s="164"/>
      <c r="E40" s="165"/>
      <c r="F40" s="160"/>
      <c r="G40" s="160"/>
      <c r="H40" s="160"/>
      <c r="I40" s="160"/>
      <c r="J40" s="160"/>
      <c r="K40" s="160"/>
      <c r="L40" s="160"/>
      <c r="M40" s="160"/>
      <c r="N40" s="160"/>
      <c r="O40" s="160"/>
      <c r="P40" s="160"/>
      <c r="Q40" s="160"/>
      <c r="R40" s="160"/>
      <c r="S40" s="160"/>
      <c r="T40" s="160"/>
      <c r="U40" s="160"/>
      <c r="V40" s="160"/>
      <c r="W40" s="160"/>
      <c r="X40" s="160"/>
      <c r="Y40" s="151"/>
      <c r="Z40" s="151"/>
      <c r="AA40" s="151"/>
      <c r="AB40" s="151"/>
      <c r="AC40" s="151"/>
      <c r="AD40" s="151"/>
      <c r="AE40" s="151"/>
      <c r="AF40" s="151"/>
      <c r="AG40" s="151" t="s">
        <v>192</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5">
      <c r="A41" s="158"/>
      <c r="B41" s="159"/>
      <c r="C41" s="188" t="s">
        <v>1082</v>
      </c>
      <c r="D41" s="164"/>
      <c r="E41" s="165">
        <v>1.3</v>
      </c>
      <c r="F41" s="160"/>
      <c r="G41" s="160"/>
      <c r="H41" s="160"/>
      <c r="I41" s="160"/>
      <c r="J41" s="160"/>
      <c r="K41" s="160"/>
      <c r="L41" s="160"/>
      <c r="M41" s="160"/>
      <c r="N41" s="160"/>
      <c r="O41" s="160"/>
      <c r="P41" s="160"/>
      <c r="Q41" s="160"/>
      <c r="R41" s="160"/>
      <c r="S41" s="160"/>
      <c r="T41" s="160"/>
      <c r="U41" s="160"/>
      <c r="V41" s="160"/>
      <c r="W41" s="160"/>
      <c r="X41" s="160"/>
      <c r="Y41" s="151"/>
      <c r="Z41" s="151"/>
      <c r="AA41" s="151"/>
      <c r="AB41" s="151"/>
      <c r="AC41" s="151"/>
      <c r="AD41" s="151"/>
      <c r="AE41" s="151"/>
      <c r="AF41" s="151"/>
      <c r="AG41" s="151" t="s">
        <v>192</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5">
      <c r="A42" s="158"/>
      <c r="B42" s="159"/>
      <c r="C42" s="188" t="s">
        <v>446</v>
      </c>
      <c r="D42" s="164"/>
      <c r="E42" s="165"/>
      <c r="F42" s="160"/>
      <c r="G42" s="160"/>
      <c r="H42" s="160"/>
      <c r="I42" s="160"/>
      <c r="J42" s="160"/>
      <c r="K42" s="160"/>
      <c r="L42" s="160"/>
      <c r="M42" s="160"/>
      <c r="N42" s="160"/>
      <c r="O42" s="160"/>
      <c r="P42" s="160"/>
      <c r="Q42" s="160"/>
      <c r="R42" s="160"/>
      <c r="S42" s="160"/>
      <c r="T42" s="160"/>
      <c r="U42" s="160"/>
      <c r="V42" s="160"/>
      <c r="W42" s="160"/>
      <c r="X42" s="160"/>
      <c r="Y42" s="151"/>
      <c r="Z42" s="151"/>
      <c r="AA42" s="151"/>
      <c r="AB42" s="151"/>
      <c r="AC42" s="151"/>
      <c r="AD42" s="151"/>
      <c r="AE42" s="151"/>
      <c r="AF42" s="151"/>
      <c r="AG42" s="151" t="s">
        <v>192</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5">
      <c r="A43" s="158"/>
      <c r="B43" s="159"/>
      <c r="C43" s="188" t="s">
        <v>1096</v>
      </c>
      <c r="D43" s="164"/>
      <c r="E43" s="165">
        <v>0.8</v>
      </c>
      <c r="F43" s="160"/>
      <c r="G43" s="160"/>
      <c r="H43" s="160"/>
      <c r="I43" s="160"/>
      <c r="J43" s="160"/>
      <c r="K43" s="160"/>
      <c r="L43" s="160"/>
      <c r="M43" s="160"/>
      <c r="N43" s="160"/>
      <c r="O43" s="160"/>
      <c r="P43" s="160"/>
      <c r="Q43" s="160"/>
      <c r="R43" s="160"/>
      <c r="S43" s="160"/>
      <c r="T43" s="160"/>
      <c r="U43" s="160"/>
      <c r="V43" s="160"/>
      <c r="W43" s="160"/>
      <c r="X43" s="160"/>
      <c r="Y43" s="151"/>
      <c r="Z43" s="151"/>
      <c r="AA43" s="151"/>
      <c r="AB43" s="151"/>
      <c r="AC43" s="151"/>
      <c r="AD43" s="151"/>
      <c r="AE43" s="151"/>
      <c r="AF43" s="151"/>
      <c r="AG43" s="151" t="s">
        <v>192</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5">
      <c r="A44" s="158"/>
      <c r="B44" s="159"/>
      <c r="C44" s="188" t="s">
        <v>448</v>
      </c>
      <c r="D44" s="164"/>
      <c r="E44" s="165"/>
      <c r="F44" s="160"/>
      <c r="G44" s="160"/>
      <c r="H44" s="160"/>
      <c r="I44" s="160"/>
      <c r="J44" s="160"/>
      <c r="K44" s="160"/>
      <c r="L44" s="160"/>
      <c r="M44" s="160"/>
      <c r="N44" s="160"/>
      <c r="O44" s="160"/>
      <c r="P44" s="160"/>
      <c r="Q44" s="160"/>
      <c r="R44" s="160"/>
      <c r="S44" s="160"/>
      <c r="T44" s="160"/>
      <c r="U44" s="160"/>
      <c r="V44" s="160"/>
      <c r="W44" s="160"/>
      <c r="X44" s="160"/>
      <c r="Y44" s="151"/>
      <c r="Z44" s="151"/>
      <c r="AA44" s="151"/>
      <c r="AB44" s="151"/>
      <c r="AC44" s="151"/>
      <c r="AD44" s="151"/>
      <c r="AE44" s="151"/>
      <c r="AF44" s="151"/>
      <c r="AG44" s="151" t="s">
        <v>192</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5">
      <c r="A45" s="158"/>
      <c r="B45" s="159"/>
      <c r="C45" s="188" t="s">
        <v>459</v>
      </c>
      <c r="D45" s="164"/>
      <c r="E45" s="165">
        <v>1.6</v>
      </c>
      <c r="F45" s="160"/>
      <c r="G45" s="160"/>
      <c r="H45" s="160"/>
      <c r="I45" s="160"/>
      <c r="J45" s="160"/>
      <c r="K45" s="160"/>
      <c r="L45" s="160"/>
      <c r="M45" s="160"/>
      <c r="N45" s="160"/>
      <c r="O45" s="160"/>
      <c r="P45" s="160"/>
      <c r="Q45" s="160"/>
      <c r="R45" s="160"/>
      <c r="S45" s="160"/>
      <c r="T45" s="160"/>
      <c r="U45" s="160"/>
      <c r="V45" s="160"/>
      <c r="W45" s="160"/>
      <c r="X45" s="160"/>
      <c r="Y45" s="151"/>
      <c r="Z45" s="151"/>
      <c r="AA45" s="151"/>
      <c r="AB45" s="151"/>
      <c r="AC45" s="151"/>
      <c r="AD45" s="151"/>
      <c r="AE45" s="151"/>
      <c r="AF45" s="151"/>
      <c r="AG45" s="151" t="s">
        <v>192</v>
      </c>
      <c r="AH45" s="151">
        <v>0</v>
      </c>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5">
      <c r="A46" s="158"/>
      <c r="B46" s="159"/>
      <c r="C46" s="195" t="s">
        <v>400</v>
      </c>
      <c r="D46" s="193"/>
      <c r="E46" s="194">
        <v>6.8</v>
      </c>
      <c r="F46" s="160"/>
      <c r="G46" s="160"/>
      <c r="H46" s="160"/>
      <c r="I46" s="160"/>
      <c r="J46" s="160"/>
      <c r="K46" s="160"/>
      <c r="L46" s="160"/>
      <c r="M46" s="160"/>
      <c r="N46" s="160"/>
      <c r="O46" s="160"/>
      <c r="P46" s="160"/>
      <c r="Q46" s="160"/>
      <c r="R46" s="160"/>
      <c r="S46" s="160"/>
      <c r="T46" s="160"/>
      <c r="U46" s="160"/>
      <c r="V46" s="160"/>
      <c r="W46" s="160"/>
      <c r="X46" s="160"/>
      <c r="Y46" s="151"/>
      <c r="Z46" s="151"/>
      <c r="AA46" s="151"/>
      <c r="AB46" s="151"/>
      <c r="AC46" s="151"/>
      <c r="AD46" s="151"/>
      <c r="AE46" s="151"/>
      <c r="AF46" s="151"/>
      <c r="AG46" s="151" t="s">
        <v>192</v>
      </c>
      <c r="AH46" s="151">
        <v>1</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5">
      <c r="A47" s="158"/>
      <c r="B47" s="159"/>
      <c r="C47" s="188" t="s">
        <v>2014</v>
      </c>
      <c r="D47" s="164"/>
      <c r="E47" s="165"/>
      <c r="F47" s="160"/>
      <c r="G47" s="160"/>
      <c r="H47" s="160"/>
      <c r="I47" s="160"/>
      <c r="J47" s="160"/>
      <c r="K47" s="160"/>
      <c r="L47" s="160"/>
      <c r="M47" s="160"/>
      <c r="N47" s="160"/>
      <c r="O47" s="160"/>
      <c r="P47" s="160"/>
      <c r="Q47" s="160"/>
      <c r="R47" s="160"/>
      <c r="S47" s="160"/>
      <c r="T47" s="160"/>
      <c r="U47" s="160"/>
      <c r="V47" s="160"/>
      <c r="W47" s="160"/>
      <c r="X47" s="160"/>
      <c r="Y47" s="151"/>
      <c r="Z47" s="151"/>
      <c r="AA47" s="151"/>
      <c r="AB47" s="151"/>
      <c r="AC47" s="151"/>
      <c r="AD47" s="151"/>
      <c r="AE47" s="151"/>
      <c r="AF47" s="151"/>
      <c r="AG47" s="151" t="s">
        <v>192</v>
      </c>
      <c r="AH47" s="151">
        <v>0</v>
      </c>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5">
      <c r="A48" s="158"/>
      <c r="B48" s="159"/>
      <c r="C48" s="188" t="s">
        <v>442</v>
      </c>
      <c r="D48" s="164"/>
      <c r="E48" s="165"/>
      <c r="F48" s="160"/>
      <c r="G48" s="160"/>
      <c r="H48" s="160"/>
      <c r="I48" s="160"/>
      <c r="J48" s="160"/>
      <c r="K48" s="160"/>
      <c r="L48" s="160"/>
      <c r="M48" s="160"/>
      <c r="N48" s="160"/>
      <c r="O48" s="160"/>
      <c r="P48" s="160"/>
      <c r="Q48" s="160"/>
      <c r="R48" s="160"/>
      <c r="S48" s="160"/>
      <c r="T48" s="160"/>
      <c r="U48" s="160"/>
      <c r="V48" s="160"/>
      <c r="W48" s="160"/>
      <c r="X48" s="160"/>
      <c r="Y48" s="151"/>
      <c r="Z48" s="151"/>
      <c r="AA48" s="151"/>
      <c r="AB48" s="151"/>
      <c r="AC48" s="151"/>
      <c r="AD48" s="151"/>
      <c r="AE48" s="151"/>
      <c r="AF48" s="151"/>
      <c r="AG48" s="151" t="s">
        <v>192</v>
      </c>
      <c r="AH48" s="151">
        <v>0</v>
      </c>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5">
      <c r="A49" s="158"/>
      <c r="B49" s="159"/>
      <c r="C49" s="188" t="s">
        <v>2015</v>
      </c>
      <c r="D49" s="164"/>
      <c r="E49" s="165">
        <v>0.65</v>
      </c>
      <c r="F49" s="160"/>
      <c r="G49" s="160"/>
      <c r="H49" s="160"/>
      <c r="I49" s="160"/>
      <c r="J49" s="160"/>
      <c r="K49" s="160"/>
      <c r="L49" s="160"/>
      <c r="M49" s="160"/>
      <c r="N49" s="160"/>
      <c r="O49" s="160"/>
      <c r="P49" s="160"/>
      <c r="Q49" s="160"/>
      <c r="R49" s="160"/>
      <c r="S49" s="160"/>
      <c r="T49" s="160"/>
      <c r="U49" s="160"/>
      <c r="V49" s="160"/>
      <c r="W49" s="160"/>
      <c r="X49" s="160"/>
      <c r="Y49" s="151"/>
      <c r="Z49" s="151"/>
      <c r="AA49" s="151"/>
      <c r="AB49" s="151"/>
      <c r="AC49" s="151"/>
      <c r="AD49" s="151"/>
      <c r="AE49" s="151"/>
      <c r="AF49" s="151"/>
      <c r="AG49" s="151" t="s">
        <v>192</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5">
      <c r="A50" s="158"/>
      <c r="B50" s="159"/>
      <c r="C50" s="188" t="s">
        <v>444</v>
      </c>
      <c r="D50" s="164"/>
      <c r="E50" s="165"/>
      <c r="F50" s="160"/>
      <c r="G50" s="160"/>
      <c r="H50" s="160"/>
      <c r="I50" s="160"/>
      <c r="J50" s="160"/>
      <c r="K50" s="160"/>
      <c r="L50" s="160"/>
      <c r="M50" s="160"/>
      <c r="N50" s="160"/>
      <c r="O50" s="160"/>
      <c r="P50" s="160"/>
      <c r="Q50" s="160"/>
      <c r="R50" s="160"/>
      <c r="S50" s="160"/>
      <c r="T50" s="160"/>
      <c r="U50" s="160"/>
      <c r="V50" s="160"/>
      <c r="W50" s="160"/>
      <c r="X50" s="160"/>
      <c r="Y50" s="151"/>
      <c r="Z50" s="151"/>
      <c r="AA50" s="151"/>
      <c r="AB50" s="151"/>
      <c r="AC50" s="151"/>
      <c r="AD50" s="151"/>
      <c r="AE50" s="151"/>
      <c r="AF50" s="151"/>
      <c r="AG50" s="151" t="s">
        <v>192</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5">
      <c r="A51" s="158"/>
      <c r="B51" s="159"/>
      <c r="C51" s="188" t="s">
        <v>2016</v>
      </c>
      <c r="D51" s="164"/>
      <c r="E51" s="165">
        <v>2.4</v>
      </c>
      <c r="F51" s="160"/>
      <c r="G51" s="160"/>
      <c r="H51" s="160"/>
      <c r="I51" s="160"/>
      <c r="J51" s="160"/>
      <c r="K51" s="160"/>
      <c r="L51" s="160"/>
      <c r="M51" s="160"/>
      <c r="N51" s="160"/>
      <c r="O51" s="160"/>
      <c r="P51" s="160"/>
      <c r="Q51" s="160"/>
      <c r="R51" s="160"/>
      <c r="S51" s="160"/>
      <c r="T51" s="160"/>
      <c r="U51" s="160"/>
      <c r="V51" s="160"/>
      <c r="W51" s="160"/>
      <c r="X51" s="160"/>
      <c r="Y51" s="151"/>
      <c r="Z51" s="151"/>
      <c r="AA51" s="151"/>
      <c r="AB51" s="151"/>
      <c r="AC51" s="151"/>
      <c r="AD51" s="151"/>
      <c r="AE51" s="151"/>
      <c r="AF51" s="151"/>
      <c r="AG51" s="151" t="s">
        <v>192</v>
      </c>
      <c r="AH51" s="151">
        <v>0</v>
      </c>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5">
      <c r="A52" s="158"/>
      <c r="B52" s="159"/>
      <c r="C52" s="188" t="s">
        <v>446</v>
      </c>
      <c r="D52" s="164"/>
      <c r="E52" s="165"/>
      <c r="F52" s="160"/>
      <c r="G52" s="160"/>
      <c r="H52" s="160"/>
      <c r="I52" s="160"/>
      <c r="J52" s="160"/>
      <c r="K52" s="160"/>
      <c r="L52" s="160"/>
      <c r="M52" s="160"/>
      <c r="N52" s="160"/>
      <c r="O52" s="160"/>
      <c r="P52" s="160"/>
      <c r="Q52" s="160"/>
      <c r="R52" s="160"/>
      <c r="S52" s="160"/>
      <c r="T52" s="160"/>
      <c r="U52" s="160"/>
      <c r="V52" s="160"/>
      <c r="W52" s="160"/>
      <c r="X52" s="160"/>
      <c r="Y52" s="151"/>
      <c r="Z52" s="151"/>
      <c r="AA52" s="151"/>
      <c r="AB52" s="151"/>
      <c r="AC52" s="151"/>
      <c r="AD52" s="151"/>
      <c r="AE52" s="151"/>
      <c r="AF52" s="151"/>
      <c r="AG52" s="151" t="s">
        <v>192</v>
      </c>
      <c r="AH52" s="151">
        <v>0</v>
      </c>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5">
      <c r="A53" s="158"/>
      <c r="B53" s="159"/>
      <c r="C53" s="188" t="s">
        <v>2017</v>
      </c>
      <c r="D53" s="164"/>
      <c r="E53" s="165">
        <v>1.9</v>
      </c>
      <c r="F53" s="160"/>
      <c r="G53" s="160"/>
      <c r="H53" s="160"/>
      <c r="I53" s="160"/>
      <c r="J53" s="160"/>
      <c r="K53" s="160"/>
      <c r="L53" s="160"/>
      <c r="M53" s="160"/>
      <c r="N53" s="160"/>
      <c r="O53" s="160"/>
      <c r="P53" s="160"/>
      <c r="Q53" s="160"/>
      <c r="R53" s="160"/>
      <c r="S53" s="160"/>
      <c r="T53" s="160"/>
      <c r="U53" s="160"/>
      <c r="V53" s="160"/>
      <c r="W53" s="160"/>
      <c r="X53" s="160"/>
      <c r="Y53" s="151"/>
      <c r="Z53" s="151"/>
      <c r="AA53" s="151"/>
      <c r="AB53" s="151"/>
      <c r="AC53" s="151"/>
      <c r="AD53" s="151"/>
      <c r="AE53" s="151"/>
      <c r="AF53" s="151"/>
      <c r="AG53" s="151" t="s">
        <v>192</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5">
      <c r="A54" s="158"/>
      <c r="B54" s="159"/>
      <c r="C54" s="188" t="s">
        <v>448</v>
      </c>
      <c r="D54" s="164"/>
      <c r="E54" s="165"/>
      <c r="F54" s="160"/>
      <c r="G54" s="160"/>
      <c r="H54" s="160"/>
      <c r="I54" s="160"/>
      <c r="J54" s="160"/>
      <c r="K54" s="160"/>
      <c r="L54" s="160"/>
      <c r="M54" s="160"/>
      <c r="N54" s="160"/>
      <c r="O54" s="160"/>
      <c r="P54" s="160"/>
      <c r="Q54" s="160"/>
      <c r="R54" s="160"/>
      <c r="S54" s="160"/>
      <c r="T54" s="160"/>
      <c r="U54" s="160"/>
      <c r="V54" s="160"/>
      <c r="W54" s="160"/>
      <c r="X54" s="160"/>
      <c r="Y54" s="151"/>
      <c r="Z54" s="151"/>
      <c r="AA54" s="151"/>
      <c r="AB54" s="151"/>
      <c r="AC54" s="151"/>
      <c r="AD54" s="151"/>
      <c r="AE54" s="151"/>
      <c r="AF54" s="151"/>
      <c r="AG54" s="151" t="s">
        <v>192</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5">
      <c r="A55" s="158"/>
      <c r="B55" s="159"/>
      <c r="C55" s="188" t="s">
        <v>2018</v>
      </c>
      <c r="D55" s="164"/>
      <c r="E55" s="165">
        <v>2.1</v>
      </c>
      <c r="F55" s="160"/>
      <c r="G55" s="160"/>
      <c r="H55" s="160"/>
      <c r="I55" s="160"/>
      <c r="J55" s="160"/>
      <c r="K55" s="160"/>
      <c r="L55" s="160"/>
      <c r="M55" s="160"/>
      <c r="N55" s="160"/>
      <c r="O55" s="160"/>
      <c r="P55" s="160"/>
      <c r="Q55" s="160"/>
      <c r="R55" s="160"/>
      <c r="S55" s="160"/>
      <c r="T55" s="160"/>
      <c r="U55" s="160"/>
      <c r="V55" s="160"/>
      <c r="W55" s="160"/>
      <c r="X55" s="160"/>
      <c r="Y55" s="151"/>
      <c r="Z55" s="151"/>
      <c r="AA55" s="151"/>
      <c r="AB55" s="151"/>
      <c r="AC55" s="151"/>
      <c r="AD55" s="151"/>
      <c r="AE55" s="151"/>
      <c r="AF55" s="151"/>
      <c r="AG55" s="151" t="s">
        <v>192</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5">
      <c r="A56" s="158"/>
      <c r="B56" s="159"/>
      <c r="C56" s="195" t="s">
        <v>400</v>
      </c>
      <c r="D56" s="193"/>
      <c r="E56" s="194">
        <v>7.05</v>
      </c>
      <c r="F56" s="160"/>
      <c r="G56" s="160"/>
      <c r="H56" s="160"/>
      <c r="I56" s="160"/>
      <c r="J56" s="160"/>
      <c r="K56" s="160"/>
      <c r="L56" s="160"/>
      <c r="M56" s="160"/>
      <c r="N56" s="160"/>
      <c r="O56" s="160"/>
      <c r="P56" s="160"/>
      <c r="Q56" s="160"/>
      <c r="R56" s="160"/>
      <c r="S56" s="160"/>
      <c r="T56" s="160"/>
      <c r="U56" s="160"/>
      <c r="V56" s="160"/>
      <c r="W56" s="160"/>
      <c r="X56" s="160"/>
      <c r="Y56" s="151"/>
      <c r="Z56" s="151"/>
      <c r="AA56" s="151"/>
      <c r="AB56" s="151"/>
      <c r="AC56" s="151"/>
      <c r="AD56" s="151"/>
      <c r="AE56" s="151"/>
      <c r="AF56" s="151"/>
      <c r="AG56" s="151" t="s">
        <v>192</v>
      </c>
      <c r="AH56" s="151">
        <v>1</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5">
      <c r="A57" s="177">
        <v>5</v>
      </c>
      <c r="B57" s="178" t="s">
        <v>460</v>
      </c>
      <c r="C57" s="187" t="s">
        <v>2019</v>
      </c>
      <c r="D57" s="179" t="s">
        <v>237</v>
      </c>
      <c r="E57" s="180">
        <v>7.1</v>
      </c>
      <c r="F57" s="181">
        <v>921.6</v>
      </c>
      <c r="G57" s="182">
        <f>ROUND(E57*F57,2)</f>
        <v>6543.36</v>
      </c>
      <c r="H57" s="181"/>
      <c r="I57" s="182">
        <f>ROUND(E57*H57,2)</f>
        <v>0</v>
      </c>
      <c r="J57" s="181"/>
      <c r="K57" s="182">
        <f>ROUND(E57*J57,2)</f>
        <v>0</v>
      </c>
      <c r="L57" s="182">
        <v>21</v>
      </c>
      <c r="M57" s="182">
        <f>G57*(1+L57/100)</f>
        <v>7917.4655999999995</v>
      </c>
      <c r="N57" s="182">
        <v>0</v>
      </c>
      <c r="O57" s="182">
        <f>ROUND(E57*N57,2)</f>
        <v>0</v>
      </c>
      <c r="P57" s="182">
        <v>0</v>
      </c>
      <c r="Q57" s="182">
        <f>ROUND(E57*P57,2)</f>
        <v>0</v>
      </c>
      <c r="R57" s="182"/>
      <c r="S57" s="182" t="s">
        <v>277</v>
      </c>
      <c r="T57" s="183" t="s">
        <v>186</v>
      </c>
      <c r="U57" s="160">
        <v>0</v>
      </c>
      <c r="V57" s="160">
        <f>ROUND(E57*U57,2)</f>
        <v>0</v>
      </c>
      <c r="W57" s="160"/>
      <c r="X57" s="160" t="s">
        <v>239</v>
      </c>
      <c r="Y57" s="151"/>
      <c r="Z57" s="151"/>
      <c r="AA57" s="151"/>
      <c r="AB57" s="151"/>
      <c r="AC57" s="151"/>
      <c r="AD57" s="151"/>
      <c r="AE57" s="151"/>
      <c r="AF57" s="151"/>
      <c r="AG57" s="151" t="s">
        <v>240</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5">
      <c r="A58" s="158"/>
      <c r="B58" s="159"/>
      <c r="C58" s="188" t="s">
        <v>2000</v>
      </c>
      <c r="D58" s="164"/>
      <c r="E58" s="165"/>
      <c r="F58" s="160"/>
      <c r="G58" s="160"/>
      <c r="H58" s="160"/>
      <c r="I58" s="160"/>
      <c r="J58" s="160"/>
      <c r="K58" s="160"/>
      <c r="L58" s="160"/>
      <c r="M58" s="160"/>
      <c r="N58" s="160"/>
      <c r="O58" s="160"/>
      <c r="P58" s="160"/>
      <c r="Q58" s="160"/>
      <c r="R58" s="160"/>
      <c r="S58" s="160"/>
      <c r="T58" s="160"/>
      <c r="U58" s="160"/>
      <c r="V58" s="160"/>
      <c r="W58" s="160"/>
      <c r="X58" s="160"/>
      <c r="Y58" s="151"/>
      <c r="Z58" s="151"/>
      <c r="AA58" s="151"/>
      <c r="AB58" s="151"/>
      <c r="AC58" s="151"/>
      <c r="AD58" s="151"/>
      <c r="AE58" s="151"/>
      <c r="AF58" s="151"/>
      <c r="AG58" s="151" t="s">
        <v>192</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5">
      <c r="A59" s="158"/>
      <c r="B59" s="159"/>
      <c r="C59" s="188" t="s">
        <v>439</v>
      </c>
      <c r="D59" s="164"/>
      <c r="E59" s="165"/>
      <c r="F59" s="160"/>
      <c r="G59" s="160"/>
      <c r="H59" s="160"/>
      <c r="I59" s="160"/>
      <c r="J59" s="160"/>
      <c r="K59" s="160"/>
      <c r="L59" s="160"/>
      <c r="M59" s="160"/>
      <c r="N59" s="160"/>
      <c r="O59" s="160"/>
      <c r="P59" s="160"/>
      <c r="Q59" s="160"/>
      <c r="R59" s="160"/>
      <c r="S59" s="160"/>
      <c r="T59" s="160"/>
      <c r="U59" s="160"/>
      <c r="V59" s="160"/>
      <c r="W59" s="160"/>
      <c r="X59" s="160"/>
      <c r="Y59" s="151"/>
      <c r="Z59" s="151"/>
      <c r="AA59" s="151"/>
      <c r="AB59" s="151"/>
      <c r="AC59" s="151"/>
      <c r="AD59" s="151"/>
      <c r="AE59" s="151"/>
      <c r="AF59" s="151"/>
      <c r="AG59" s="151" t="s">
        <v>192</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5">
      <c r="A60" s="158"/>
      <c r="B60" s="159"/>
      <c r="C60" s="188" t="s">
        <v>2013</v>
      </c>
      <c r="D60" s="164"/>
      <c r="E60" s="165"/>
      <c r="F60" s="160"/>
      <c r="G60" s="160"/>
      <c r="H60" s="160"/>
      <c r="I60" s="160"/>
      <c r="J60" s="160"/>
      <c r="K60" s="160"/>
      <c r="L60" s="160"/>
      <c r="M60" s="160"/>
      <c r="N60" s="160"/>
      <c r="O60" s="160"/>
      <c r="P60" s="160"/>
      <c r="Q60" s="160"/>
      <c r="R60" s="160"/>
      <c r="S60" s="160"/>
      <c r="T60" s="160"/>
      <c r="U60" s="160"/>
      <c r="V60" s="160"/>
      <c r="W60" s="160"/>
      <c r="X60" s="160"/>
      <c r="Y60" s="151"/>
      <c r="Z60" s="151"/>
      <c r="AA60" s="151"/>
      <c r="AB60" s="151"/>
      <c r="AC60" s="151"/>
      <c r="AD60" s="151"/>
      <c r="AE60" s="151"/>
      <c r="AF60" s="151"/>
      <c r="AG60" s="151" t="s">
        <v>192</v>
      </c>
      <c r="AH60" s="151">
        <v>0</v>
      </c>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5">
      <c r="A61" s="158"/>
      <c r="B61" s="159"/>
      <c r="C61" s="188" t="s">
        <v>2020</v>
      </c>
      <c r="D61" s="164"/>
      <c r="E61" s="165">
        <v>4.5</v>
      </c>
      <c r="F61" s="160"/>
      <c r="G61" s="160"/>
      <c r="H61" s="160"/>
      <c r="I61" s="160"/>
      <c r="J61" s="160"/>
      <c r="K61" s="160"/>
      <c r="L61" s="160"/>
      <c r="M61" s="160"/>
      <c r="N61" s="160"/>
      <c r="O61" s="160"/>
      <c r="P61" s="160"/>
      <c r="Q61" s="160"/>
      <c r="R61" s="160"/>
      <c r="S61" s="160"/>
      <c r="T61" s="160"/>
      <c r="U61" s="160"/>
      <c r="V61" s="160"/>
      <c r="W61" s="160"/>
      <c r="X61" s="160"/>
      <c r="Y61" s="151"/>
      <c r="Z61" s="151"/>
      <c r="AA61" s="151"/>
      <c r="AB61" s="151"/>
      <c r="AC61" s="151"/>
      <c r="AD61" s="151"/>
      <c r="AE61" s="151"/>
      <c r="AF61" s="151"/>
      <c r="AG61" s="151" t="s">
        <v>192</v>
      </c>
      <c r="AH61" s="151">
        <v>0</v>
      </c>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5">
      <c r="A62" s="158"/>
      <c r="B62" s="159"/>
      <c r="C62" s="195" t="s">
        <v>400</v>
      </c>
      <c r="D62" s="193"/>
      <c r="E62" s="194">
        <v>4.5</v>
      </c>
      <c r="F62" s="160"/>
      <c r="G62" s="160"/>
      <c r="H62" s="160"/>
      <c r="I62" s="160"/>
      <c r="J62" s="160"/>
      <c r="K62" s="160"/>
      <c r="L62" s="160"/>
      <c r="M62" s="160"/>
      <c r="N62" s="160"/>
      <c r="O62" s="160"/>
      <c r="P62" s="160"/>
      <c r="Q62" s="160"/>
      <c r="R62" s="160"/>
      <c r="S62" s="160"/>
      <c r="T62" s="160"/>
      <c r="U62" s="160"/>
      <c r="V62" s="160"/>
      <c r="W62" s="160"/>
      <c r="X62" s="160"/>
      <c r="Y62" s="151"/>
      <c r="Z62" s="151"/>
      <c r="AA62" s="151"/>
      <c r="AB62" s="151"/>
      <c r="AC62" s="151"/>
      <c r="AD62" s="151"/>
      <c r="AE62" s="151"/>
      <c r="AF62" s="151"/>
      <c r="AG62" s="151" t="s">
        <v>192</v>
      </c>
      <c r="AH62" s="151">
        <v>1</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5">
      <c r="A63" s="158"/>
      <c r="B63" s="159"/>
      <c r="C63" s="188" t="s">
        <v>2014</v>
      </c>
      <c r="D63" s="164"/>
      <c r="E63" s="165"/>
      <c r="F63" s="160"/>
      <c r="G63" s="160"/>
      <c r="H63" s="160"/>
      <c r="I63" s="160"/>
      <c r="J63" s="160"/>
      <c r="K63" s="160"/>
      <c r="L63" s="160"/>
      <c r="M63" s="160"/>
      <c r="N63" s="160"/>
      <c r="O63" s="160"/>
      <c r="P63" s="160"/>
      <c r="Q63" s="160"/>
      <c r="R63" s="160"/>
      <c r="S63" s="160"/>
      <c r="T63" s="160"/>
      <c r="U63" s="160"/>
      <c r="V63" s="160"/>
      <c r="W63" s="160"/>
      <c r="X63" s="160"/>
      <c r="Y63" s="151"/>
      <c r="Z63" s="151"/>
      <c r="AA63" s="151"/>
      <c r="AB63" s="151"/>
      <c r="AC63" s="151"/>
      <c r="AD63" s="151"/>
      <c r="AE63" s="151"/>
      <c r="AF63" s="151"/>
      <c r="AG63" s="151" t="s">
        <v>192</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5">
      <c r="A64" s="158"/>
      <c r="B64" s="159"/>
      <c r="C64" s="188" t="s">
        <v>2021</v>
      </c>
      <c r="D64" s="164"/>
      <c r="E64" s="165">
        <v>2.6</v>
      </c>
      <c r="F64" s="160"/>
      <c r="G64" s="160"/>
      <c r="H64" s="160"/>
      <c r="I64" s="160"/>
      <c r="J64" s="160"/>
      <c r="K64" s="160"/>
      <c r="L64" s="160"/>
      <c r="M64" s="160"/>
      <c r="N64" s="160"/>
      <c r="O64" s="160"/>
      <c r="P64" s="160"/>
      <c r="Q64" s="160"/>
      <c r="R64" s="160"/>
      <c r="S64" s="160"/>
      <c r="T64" s="160"/>
      <c r="U64" s="160"/>
      <c r="V64" s="160"/>
      <c r="W64" s="160"/>
      <c r="X64" s="160"/>
      <c r="Y64" s="151"/>
      <c r="Z64" s="151"/>
      <c r="AA64" s="151"/>
      <c r="AB64" s="151"/>
      <c r="AC64" s="151"/>
      <c r="AD64" s="151"/>
      <c r="AE64" s="151"/>
      <c r="AF64" s="151"/>
      <c r="AG64" s="151" t="s">
        <v>192</v>
      </c>
      <c r="AH64" s="151">
        <v>0</v>
      </c>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5">
      <c r="A65" s="158"/>
      <c r="B65" s="159"/>
      <c r="C65" s="195" t="s">
        <v>400</v>
      </c>
      <c r="D65" s="193"/>
      <c r="E65" s="194">
        <v>2.6</v>
      </c>
      <c r="F65" s="160"/>
      <c r="G65" s="160"/>
      <c r="H65" s="160"/>
      <c r="I65" s="160"/>
      <c r="J65" s="160"/>
      <c r="K65" s="160"/>
      <c r="L65" s="160"/>
      <c r="M65" s="160"/>
      <c r="N65" s="160"/>
      <c r="O65" s="160"/>
      <c r="P65" s="160"/>
      <c r="Q65" s="160"/>
      <c r="R65" s="160"/>
      <c r="S65" s="160"/>
      <c r="T65" s="160"/>
      <c r="U65" s="160"/>
      <c r="V65" s="160"/>
      <c r="W65" s="160"/>
      <c r="X65" s="160"/>
      <c r="Y65" s="151"/>
      <c r="Z65" s="151"/>
      <c r="AA65" s="151"/>
      <c r="AB65" s="151"/>
      <c r="AC65" s="151"/>
      <c r="AD65" s="151"/>
      <c r="AE65" s="151"/>
      <c r="AF65" s="151"/>
      <c r="AG65" s="151" t="s">
        <v>192</v>
      </c>
      <c r="AH65" s="151">
        <v>1</v>
      </c>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ht="20.399999999999999" outlineLevel="1" x14ac:dyDescent="0.25">
      <c r="A66" s="177">
        <v>6</v>
      </c>
      <c r="B66" s="178" t="s">
        <v>466</v>
      </c>
      <c r="C66" s="187" t="s">
        <v>467</v>
      </c>
      <c r="D66" s="179" t="s">
        <v>237</v>
      </c>
      <c r="E66" s="180">
        <v>283.56</v>
      </c>
      <c r="F66" s="181">
        <v>1344</v>
      </c>
      <c r="G66" s="182">
        <f>ROUND(E66*F66,2)</f>
        <v>381104.64000000001</v>
      </c>
      <c r="H66" s="181"/>
      <c r="I66" s="182">
        <f>ROUND(E66*H66,2)</f>
        <v>0</v>
      </c>
      <c r="J66" s="181"/>
      <c r="K66" s="182">
        <f>ROUND(E66*J66,2)</f>
        <v>0</v>
      </c>
      <c r="L66" s="182">
        <v>21</v>
      </c>
      <c r="M66" s="182">
        <f>G66*(1+L66/100)</f>
        <v>461136.61440000002</v>
      </c>
      <c r="N66" s="182">
        <v>0.2</v>
      </c>
      <c r="O66" s="182">
        <f>ROUND(E66*N66,2)</f>
        <v>56.71</v>
      </c>
      <c r="P66" s="182">
        <v>0</v>
      </c>
      <c r="Q66" s="182">
        <f>ROUND(E66*P66,2)</f>
        <v>0</v>
      </c>
      <c r="R66" s="182"/>
      <c r="S66" s="182" t="s">
        <v>277</v>
      </c>
      <c r="T66" s="183" t="s">
        <v>186</v>
      </c>
      <c r="U66" s="160">
        <v>0</v>
      </c>
      <c r="V66" s="160">
        <f>ROUND(E66*U66,2)</f>
        <v>0</v>
      </c>
      <c r="W66" s="160"/>
      <c r="X66" s="160" t="s">
        <v>239</v>
      </c>
      <c r="Y66" s="151"/>
      <c r="Z66" s="151"/>
      <c r="AA66" s="151"/>
      <c r="AB66" s="151"/>
      <c r="AC66" s="151"/>
      <c r="AD66" s="151"/>
      <c r="AE66" s="151"/>
      <c r="AF66" s="151"/>
      <c r="AG66" s="151" t="s">
        <v>282</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5">
      <c r="A67" s="158"/>
      <c r="B67" s="159"/>
      <c r="C67" s="188" t="s">
        <v>2000</v>
      </c>
      <c r="D67" s="164"/>
      <c r="E67" s="165"/>
      <c r="F67" s="160"/>
      <c r="G67" s="160"/>
      <c r="H67" s="160"/>
      <c r="I67" s="160"/>
      <c r="J67" s="160"/>
      <c r="K67" s="160"/>
      <c r="L67" s="160"/>
      <c r="M67" s="160"/>
      <c r="N67" s="160"/>
      <c r="O67" s="160"/>
      <c r="P67" s="160"/>
      <c r="Q67" s="160"/>
      <c r="R67" s="160"/>
      <c r="S67" s="160"/>
      <c r="T67" s="160"/>
      <c r="U67" s="160"/>
      <c r="V67" s="160"/>
      <c r="W67" s="160"/>
      <c r="X67" s="160"/>
      <c r="Y67" s="151"/>
      <c r="Z67" s="151"/>
      <c r="AA67" s="151"/>
      <c r="AB67" s="151"/>
      <c r="AC67" s="151"/>
      <c r="AD67" s="151"/>
      <c r="AE67" s="151"/>
      <c r="AF67" s="151"/>
      <c r="AG67" s="151" t="s">
        <v>192</v>
      </c>
      <c r="AH67" s="151">
        <v>0</v>
      </c>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5">
      <c r="A68" s="158"/>
      <c r="B68" s="159"/>
      <c r="C68" s="188" t="s">
        <v>439</v>
      </c>
      <c r="D68" s="164"/>
      <c r="E68" s="165"/>
      <c r="F68" s="160"/>
      <c r="G68" s="160"/>
      <c r="H68" s="160"/>
      <c r="I68" s="160"/>
      <c r="J68" s="160"/>
      <c r="K68" s="160"/>
      <c r="L68" s="160"/>
      <c r="M68" s="160"/>
      <c r="N68" s="160"/>
      <c r="O68" s="160"/>
      <c r="P68" s="160"/>
      <c r="Q68" s="160"/>
      <c r="R68" s="160"/>
      <c r="S68" s="160"/>
      <c r="T68" s="160"/>
      <c r="U68" s="160"/>
      <c r="V68" s="160"/>
      <c r="W68" s="160"/>
      <c r="X68" s="160"/>
      <c r="Y68" s="151"/>
      <c r="Z68" s="151"/>
      <c r="AA68" s="151"/>
      <c r="AB68" s="151"/>
      <c r="AC68" s="151"/>
      <c r="AD68" s="151"/>
      <c r="AE68" s="151"/>
      <c r="AF68" s="151"/>
      <c r="AG68" s="151" t="s">
        <v>192</v>
      </c>
      <c r="AH68" s="151">
        <v>0</v>
      </c>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5">
      <c r="A69" s="158"/>
      <c r="B69" s="159"/>
      <c r="C69" s="188" t="s">
        <v>204</v>
      </c>
      <c r="D69" s="164"/>
      <c r="E69" s="165"/>
      <c r="F69" s="160"/>
      <c r="G69" s="160"/>
      <c r="H69" s="160"/>
      <c r="I69" s="160"/>
      <c r="J69" s="160"/>
      <c r="K69" s="160"/>
      <c r="L69" s="160"/>
      <c r="M69" s="160"/>
      <c r="N69" s="160"/>
      <c r="O69" s="160"/>
      <c r="P69" s="160"/>
      <c r="Q69" s="160"/>
      <c r="R69" s="160"/>
      <c r="S69" s="160"/>
      <c r="T69" s="160"/>
      <c r="U69" s="160"/>
      <c r="V69" s="160"/>
      <c r="W69" s="160"/>
      <c r="X69" s="160"/>
      <c r="Y69" s="151"/>
      <c r="Z69" s="151"/>
      <c r="AA69" s="151"/>
      <c r="AB69" s="151"/>
      <c r="AC69" s="151"/>
      <c r="AD69" s="151"/>
      <c r="AE69" s="151"/>
      <c r="AF69" s="151"/>
      <c r="AG69" s="151" t="s">
        <v>192</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5">
      <c r="A70" s="158"/>
      <c r="B70" s="159"/>
      <c r="C70" s="188" t="s">
        <v>469</v>
      </c>
      <c r="D70" s="164"/>
      <c r="E70" s="165"/>
      <c r="F70" s="160"/>
      <c r="G70" s="160"/>
      <c r="H70" s="160"/>
      <c r="I70" s="160"/>
      <c r="J70" s="160"/>
      <c r="K70" s="160"/>
      <c r="L70" s="160"/>
      <c r="M70" s="160"/>
      <c r="N70" s="160"/>
      <c r="O70" s="160"/>
      <c r="P70" s="160"/>
      <c r="Q70" s="160"/>
      <c r="R70" s="160"/>
      <c r="S70" s="160"/>
      <c r="T70" s="160"/>
      <c r="U70" s="160"/>
      <c r="V70" s="160"/>
      <c r="W70" s="160"/>
      <c r="X70" s="160"/>
      <c r="Y70" s="151"/>
      <c r="Z70" s="151"/>
      <c r="AA70" s="151"/>
      <c r="AB70" s="151"/>
      <c r="AC70" s="151"/>
      <c r="AD70" s="151"/>
      <c r="AE70" s="151"/>
      <c r="AF70" s="151"/>
      <c r="AG70" s="151" t="s">
        <v>192</v>
      </c>
      <c r="AH70" s="151">
        <v>0</v>
      </c>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5">
      <c r="A71" s="158"/>
      <c r="B71" s="159"/>
      <c r="C71" s="188" t="s">
        <v>470</v>
      </c>
      <c r="D71" s="164"/>
      <c r="E71" s="165"/>
      <c r="F71" s="160"/>
      <c r="G71" s="160"/>
      <c r="H71" s="160"/>
      <c r="I71" s="160"/>
      <c r="J71" s="160"/>
      <c r="K71" s="160"/>
      <c r="L71" s="160"/>
      <c r="M71" s="160"/>
      <c r="N71" s="160"/>
      <c r="O71" s="160"/>
      <c r="P71" s="160"/>
      <c r="Q71" s="160"/>
      <c r="R71" s="160"/>
      <c r="S71" s="160"/>
      <c r="T71" s="160"/>
      <c r="U71" s="160"/>
      <c r="V71" s="160"/>
      <c r="W71" s="160"/>
      <c r="X71" s="160"/>
      <c r="Y71" s="151"/>
      <c r="Z71" s="151"/>
      <c r="AA71" s="151"/>
      <c r="AB71" s="151"/>
      <c r="AC71" s="151"/>
      <c r="AD71" s="151"/>
      <c r="AE71" s="151"/>
      <c r="AF71" s="151"/>
      <c r="AG71" s="151" t="s">
        <v>192</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5">
      <c r="A72" s="158"/>
      <c r="B72" s="159"/>
      <c r="C72" s="188" t="s">
        <v>440</v>
      </c>
      <c r="D72" s="164"/>
      <c r="E72" s="165"/>
      <c r="F72" s="160"/>
      <c r="G72" s="160"/>
      <c r="H72" s="160"/>
      <c r="I72" s="160"/>
      <c r="J72" s="160"/>
      <c r="K72" s="160"/>
      <c r="L72" s="160"/>
      <c r="M72" s="160"/>
      <c r="N72" s="160"/>
      <c r="O72" s="160"/>
      <c r="P72" s="160"/>
      <c r="Q72" s="160"/>
      <c r="R72" s="160"/>
      <c r="S72" s="160"/>
      <c r="T72" s="160"/>
      <c r="U72" s="160"/>
      <c r="V72" s="160"/>
      <c r="W72" s="160"/>
      <c r="X72" s="160"/>
      <c r="Y72" s="151"/>
      <c r="Z72" s="151"/>
      <c r="AA72" s="151"/>
      <c r="AB72" s="151"/>
      <c r="AC72" s="151"/>
      <c r="AD72" s="151"/>
      <c r="AE72" s="151"/>
      <c r="AF72" s="151"/>
      <c r="AG72" s="151" t="s">
        <v>192</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5">
      <c r="A73" s="158"/>
      <c r="B73" s="159"/>
      <c r="C73" s="188" t="s">
        <v>204</v>
      </c>
      <c r="D73" s="164"/>
      <c r="E73" s="165"/>
      <c r="F73" s="160"/>
      <c r="G73" s="160"/>
      <c r="H73" s="160"/>
      <c r="I73" s="160"/>
      <c r="J73" s="160"/>
      <c r="K73" s="160"/>
      <c r="L73" s="160"/>
      <c r="M73" s="160"/>
      <c r="N73" s="160"/>
      <c r="O73" s="160"/>
      <c r="P73" s="160"/>
      <c r="Q73" s="160"/>
      <c r="R73" s="160"/>
      <c r="S73" s="160"/>
      <c r="T73" s="160"/>
      <c r="U73" s="160"/>
      <c r="V73" s="160"/>
      <c r="W73" s="160"/>
      <c r="X73" s="160"/>
      <c r="Y73" s="151"/>
      <c r="Z73" s="151"/>
      <c r="AA73" s="151"/>
      <c r="AB73" s="151"/>
      <c r="AC73" s="151"/>
      <c r="AD73" s="151"/>
      <c r="AE73" s="151"/>
      <c r="AF73" s="151"/>
      <c r="AG73" s="151" t="s">
        <v>192</v>
      </c>
      <c r="AH73" s="151">
        <v>0</v>
      </c>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5">
      <c r="A74" s="158"/>
      <c r="B74" s="159"/>
      <c r="C74" s="188" t="s">
        <v>2013</v>
      </c>
      <c r="D74" s="164"/>
      <c r="E74" s="165"/>
      <c r="F74" s="160"/>
      <c r="G74" s="160"/>
      <c r="H74" s="160"/>
      <c r="I74" s="160"/>
      <c r="J74" s="160"/>
      <c r="K74" s="160"/>
      <c r="L74" s="160"/>
      <c r="M74" s="160"/>
      <c r="N74" s="160"/>
      <c r="O74" s="160"/>
      <c r="P74" s="160"/>
      <c r="Q74" s="160"/>
      <c r="R74" s="160"/>
      <c r="S74" s="160"/>
      <c r="T74" s="160"/>
      <c r="U74" s="160"/>
      <c r="V74" s="160"/>
      <c r="W74" s="160"/>
      <c r="X74" s="160"/>
      <c r="Y74" s="151"/>
      <c r="Z74" s="151"/>
      <c r="AA74" s="151"/>
      <c r="AB74" s="151"/>
      <c r="AC74" s="151"/>
      <c r="AD74" s="151"/>
      <c r="AE74" s="151"/>
      <c r="AF74" s="151"/>
      <c r="AG74" s="151" t="s">
        <v>192</v>
      </c>
      <c r="AH74" s="151">
        <v>0</v>
      </c>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5">
      <c r="A75" s="158"/>
      <c r="B75" s="159"/>
      <c r="C75" s="188" t="s">
        <v>442</v>
      </c>
      <c r="D75" s="164"/>
      <c r="E75" s="165"/>
      <c r="F75" s="160"/>
      <c r="G75" s="160"/>
      <c r="H75" s="160"/>
      <c r="I75" s="160"/>
      <c r="J75" s="160"/>
      <c r="K75" s="160"/>
      <c r="L75" s="160"/>
      <c r="M75" s="160"/>
      <c r="N75" s="160"/>
      <c r="O75" s="160"/>
      <c r="P75" s="160"/>
      <c r="Q75" s="160"/>
      <c r="R75" s="160"/>
      <c r="S75" s="160"/>
      <c r="T75" s="160"/>
      <c r="U75" s="160"/>
      <c r="V75" s="160"/>
      <c r="W75" s="160"/>
      <c r="X75" s="160"/>
      <c r="Y75" s="151"/>
      <c r="Z75" s="151"/>
      <c r="AA75" s="151"/>
      <c r="AB75" s="151"/>
      <c r="AC75" s="151"/>
      <c r="AD75" s="151"/>
      <c r="AE75" s="151"/>
      <c r="AF75" s="151"/>
      <c r="AG75" s="151" t="s">
        <v>192</v>
      </c>
      <c r="AH75" s="151">
        <v>0</v>
      </c>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5">
      <c r="A76" s="158"/>
      <c r="B76" s="159"/>
      <c r="C76" s="188" t="s">
        <v>2022</v>
      </c>
      <c r="D76" s="164"/>
      <c r="E76" s="165">
        <v>28.9</v>
      </c>
      <c r="F76" s="160"/>
      <c r="G76" s="160"/>
      <c r="H76" s="160"/>
      <c r="I76" s="160"/>
      <c r="J76" s="160"/>
      <c r="K76" s="160"/>
      <c r="L76" s="160"/>
      <c r="M76" s="160"/>
      <c r="N76" s="160"/>
      <c r="O76" s="160"/>
      <c r="P76" s="160"/>
      <c r="Q76" s="160"/>
      <c r="R76" s="160"/>
      <c r="S76" s="160"/>
      <c r="T76" s="160"/>
      <c r="U76" s="160"/>
      <c r="V76" s="160"/>
      <c r="W76" s="160"/>
      <c r="X76" s="160"/>
      <c r="Y76" s="151"/>
      <c r="Z76" s="151"/>
      <c r="AA76" s="151"/>
      <c r="AB76" s="151"/>
      <c r="AC76" s="151"/>
      <c r="AD76" s="151"/>
      <c r="AE76" s="151"/>
      <c r="AF76" s="151"/>
      <c r="AG76" s="151" t="s">
        <v>192</v>
      </c>
      <c r="AH76" s="151">
        <v>0</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5">
      <c r="A77" s="158"/>
      <c r="B77" s="159"/>
      <c r="C77" s="188" t="s">
        <v>456</v>
      </c>
      <c r="D77" s="164"/>
      <c r="E77" s="165">
        <v>3.1</v>
      </c>
      <c r="F77" s="160"/>
      <c r="G77" s="160"/>
      <c r="H77" s="160"/>
      <c r="I77" s="160"/>
      <c r="J77" s="160"/>
      <c r="K77" s="160"/>
      <c r="L77" s="160"/>
      <c r="M77" s="160"/>
      <c r="N77" s="160"/>
      <c r="O77" s="160"/>
      <c r="P77" s="160"/>
      <c r="Q77" s="160"/>
      <c r="R77" s="160"/>
      <c r="S77" s="160"/>
      <c r="T77" s="160"/>
      <c r="U77" s="160"/>
      <c r="V77" s="160"/>
      <c r="W77" s="160"/>
      <c r="X77" s="160"/>
      <c r="Y77" s="151"/>
      <c r="Z77" s="151"/>
      <c r="AA77" s="151"/>
      <c r="AB77" s="151"/>
      <c r="AC77" s="151"/>
      <c r="AD77" s="151"/>
      <c r="AE77" s="151"/>
      <c r="AF77" s="151"/>
      <c r="AG77" s="151" t="s">
        <v>192</v>
      </c>
      <c r="AH77" s="151">
        <v>0</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5">
      <c r="A78" s="158"/>
      <c r="B78" s="159"/>
      <c r="C78" s="188" t="s">
        <v>444</v>
      </c>
      <c r="D78" s="164"/>
      <c r="E78" s="165"/>
      <c r="F78" s="160"/>
      <c r="G78" s="160"/>
      <c r="H78" s="160"/>
      <c r="I78" s="160"/>
      <c r="J78" s="160"/>
      <c r="K78" s="160"/>
      <c r="L78" s="160"/>
      <c r="M78" s="160"/>
      <c r="N78" s="160"/>
      <c r="O78" s="160"/>
      <c r="P78" s="160"/>
      <c r="Q78" s="160"/>
      <c r="R78" s="160"/>
      <c r="S78" s="160"/>
      <c r="T78" s="160"/>
      <c r="U78" s="160"/>
      <c r="V78" s="160"/>
      <c r="W78" s="160"/>
      <c r="X78" s="160"/>
      <c r="Y78" s="151"/>
      <c r="Z78" s="151"/>
      <c r="AA78" s="151"/>
      <c r="AB78" s="151"/>
      <c r="AC78" s="151"/>
      <c r="AD78" s="151"/>
      <c r="AE78" s="151"/>
      <c r="AF78" s="151"/>
      <c r="AG78" s="151" t="s">
        <v>192</v>
      </c>
      <c r="AH78" s="151">
        <v>0</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5">
      <c r="A79" s="158"/>
      <c r="B79" s="159"/>
      <c r="C79" s="188" t="s">
        <v>2023</v>
      </c>
      <c r="D79" s="164"/>
      <c r="E79" s="165">
        <v>33.6</v>
      </c>
      <c r="F79" s="160"/>
      <c r="G79" s="160"/>
      <c r="H79" s="160"/>
      <c r="I79" s="160"/>
      <c r="J79" s="160"/>
      <c r="K79" s="160"/>
      <c r="L79" s="160"/>
      <c r="M79" s="160"/>
      <c r="N79" s="160"/>
      <c r="O79" s="160"/>
      <c r="P79" s="160"/>
      <c r="Q79" s="160"/>
      <c r="R79" s="160"/>
      <c r="S79" s="160"/>
      <c r="T79" s="160"/>
      <c r="U79" s="160"/>
      <c r="V79" s="160"/>
      <c r="W79" s="160"/>
      <c r="X79" s="160"/>
      <c r="Y79" s="151"/>
      <c r="Z79" s="151"/>
      <c r="AA79" s="151"/>
      <c r="AB79" s="151"/>
      <c r="AC79" s="151"/>
      <c r="AD79" s="151"/>
      <c r="AE79" s="151"/>
      <c r="AF79" s="151"/>
      <c r="AG79" s="151" t="s">
        <v>192</v>
      </c>
      <c r="AH79" s="151">
        <v>0</v>
      </c>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5">
      <c r="A80" s="158"/>
      <c r="B80" s="159"/>
      <c r="C80" s="188" t="s">
        <v>1082</v>
      </c>
      <c r="D80" s="164"/>
      <c r="E80" s="165">
        <v>1.3</v>
      </c>
      <c r="F80" s="160"/>
      <c r="G80" s="160"/>
      <c r="H80" s="160"/>
      <c r="I80" s="160"/>
      <c r="J80" s="160"/>
      <c r="K80" s="160"/>
      <c r="L80" s="160"/>
      <c r="M80" s="160"/>
      <c r="N80" s="160"/>
      <c r="O80" s="160"/>
      <c r="P80" s="160"/>
      <c r="Q80" s="160"/>
      <c r="R80" s="160"/>
      <c r="S80" s="160"/>
      <c r="T80" s="160"/>
      <c r="U80" s="160"/>
      <c r="V80" s="160"/>
      <c r="W80" s="160"/>
      <c r="X80" s="160"/>
      <c r="Y80" s="151"/>
      <c r="Z80" s="151"/>
      <c r="AA80" s="151"/>
      <c r="AB80" s="151"/>
      <c r="AC80" s="151"/>
      <c r="AD80" s="151"/>
      <c r="AE80" s="151"/>
      <c r="AF80" s="151"/>
      <c r="AG80" s="151" t="s">
        <v>192</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5">
      <c r="A81" s="158"/>
      <c r="B81" s="159"/>
      <c r="C81" s="188" t="s">
        <v>446</v>
      </c>
      <c r="D81" s="164"/>
      <c r="E81" s="165"/>
      <c r="F81" s="160"/>
      <c r="G81" s="160"/>
      <c r="H81" s="160"/>
      <c r="I81" s="160"/>
      <c r="J81" s="160"/>
      <c r="K81" s="160"/>
      <c r="L81" s="160"/>
      <c r="M81" s="160"/>
      <c r="N81" s="160"/>
      <c r="O81" s="160"/>
      <c r="P81" s="160"/>
      <c r="Q81" s="160"/>
      <c r="R81" s="160"/>
      <c r="S81" s="160"/>
      <c r="T81" s="160"/>
      <c r="U81" s="160"/>
      <c r="V81" s="160"/>
      <c r="W81" s="160"/>
      <c r="X81" s="160"/>
      <c r="Y81" s="151"/>
      <c r="Z81" s="151"/>
      <c r="AA81" s="151"/>
      <c r="AB81" s="151"/>
      <c r="AC81" s="151"/>
      <c r="AD81" s="151"/>
      <c r="AE81" s="151"/>
      <c r="AF81" s="151"/>
      <c r="AG81" s="151" t="s">
        <v>192</v>
      </c>
      <c r="AH81" s="151">
        <v>0</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5">
      <c r="A82" s="158"/>
      <c r="B82" s="159"/>
      <c r="C82" s="188" t="s">
        <v>2024</v>
      </c>
      <c r="D82" s="164"/>
      <c r="E82" s="165">
        <v>4.55</v>
      </c>
      <c r="F82" s="160"/>
      <c r="G82" s="160"/>
      <c r="H82" s="160"/>
      <c r="I82" s="160"/>
      <c r="J82" s="160"/>
      <c r="K82" s="160"/>
      <c r="L82" s="160"/>
      <c r="M82" s="160"/>
      <c r="N82" s="160"/>
      <c r="O82" s="160"/>
      <c r="P82" s="160"/>
      <c r="Q82" s="160"/>
      <c r="R82" s="160"/>
      <c r="S82" s="160"/>
      <c r="T82" s="160"/>
      <c r="U82" s="160"/>
      <c r="V82" s="160"/>
      <c r="W82" s="160"/>
      <c r="X82" s="160"/>
      <c r="Y82" s="151"/>
      <c r="Z82" s="151"/>
      <c r="AA82" s="151"/>
      <c r="AB82" s="151"/>
      <c r="AC82" s="151"/>
      <c r="AD82" s="151"/>
      <c r="AE82" s="151"/>
      <c r="AF82" s="151"/>
      <c r="AG82" s="151" t="s">
        <v>192</v>
      </c>
      <c r="AH82" s="151">
        <v>0</v>
      </c>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5">
      <c r="A83" s="158"/>
      <c r="B83" s="159"/>
      <c r="C83" s="188" t="s">
        <v>2025</v>
      </c>
      <c r="D83" s="164"/>
      <c r="E83" s="165">
        <v>9.6</v>
      </c>
      <c r="F83" s="160"/>
      <c r="G83" s="160"/>
      <c r="H83" s="160"/>
      <c r="I83" s="160"/>
      <c r="J83" s="160"/>
      <c r="K83" s="160"/>
      <c r="L83" s="160"/>
      <c r="M83" s="160"/>
      <c r="N83" s="160"/>
      <c r="O83" s="160"/>
      <c r="P83" s="160"/>
      <c r="Q83" s="160"/>
      <c r="R83" s="160"/>
      <c r="S83" s="160"/>
      <c r="T83" s="160"/>
      <c r="U83" s="160"/>
      <c r="V83" s="160"/>
      <c r="W83" s="160"/>
      <c r="X83" s="160"/>
      <c r="Y83" s="151"/>
      <c r="Z83" s="151"/>
      <c r="AA83" s="151"/>
      <c r="AB83" s="151"/>
      <c r="AC83" s="151"/>
      <c r="AD83" s="151"/>
      <c r="AE83" s="151"/>
      <c r="AF83" s="151"/>
      <c r="AG83" s="151" t="s">
        <v>192</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5">
      <c r="A84" s="158"/>
      <c r="B84" s="159"/>
      <c r="C84" s="188" t="s">
        <v>1096</v>
      </c>
      <c r="D84" s="164"/>
      <c r="E84" s="165">
        <v>0.8</v>
      </c>
      <c r="F84" s="160"/>
      <c r="G84" s="160"/>
      <c r="H84" s="160"/>
      <c r="I84" s="160"/>
      <c r="J84" s="160"/>
      <c r="K84" s="160"/>
      <c r="L84" s="160"/>
      <c r="M84" s="160"/>
      <c r="N84" s="160"/>
      <c r="O84" s="160"/>
      <c r="P84" s="160"/>
      <c r="Q84" s="160"/>
      <c r="R84" s="160"/>
      <c r="S84" s="160"/>
      <c r="T84" s="160"/>
      <c r="U84" s="160"/>
      <c r="V84" s="160"/>
      <c r="W84" s="160"/>
      <c r="X84" s="160"/>
      <c r="Y84" s="151"/>
      <c r="Z84" s="151"/>
      <c r="AA84" s="151"/>
      <c r="AB84" s="151"/>
      <c r="AC84" s="151"/>
      <c r="AD84" s="151"/>
      <c r="AE84" s="151"/>
      <c r="AF84" s="151"/>
      <c r="AG84" s="151" t="s">
        <v>192</v>
      </c>
      <c r="AH84" s="151">
        <v>0</v>
      </c>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5">
      <c r="A85" s="158"/>
      <c r="B85" s="159"/>
      <c r="C85" s="188" t="s">
        <v>448</v>
      </c>
      <c r="D85" s="164"/>
      <c r="E85" s="165"/>
      <c r="F85" s="160"/>
      <c r="G85" s="160"/>
      <c r="H85" s="160"/>
      <c r="I85" s="160"/>
      <c r="J85" s="160"/>
      <c r="K85" s="160"/>
      <c r="L85" s="160"/>
      <c r="M85" s="160"/>
      <c r="N85" s="160"/>
      <c r="O85" s="160"/>
      <c r="P85" s="160"/>
      <c r="Q85" s="160"/>
      <c r="R85" s="160"/>
      <c r="S85" s="160"/>
      <c r="T85" s="160"/>
      <c r="U85" s="160"/>
      <c r="V85" s="160"/>
      <c r="W85" s="160"/>
      <c r="X85" s="160"/>
      <c r="Y85" s="151"/>
      <c r="Z85" s="151"/>
      <c r="AA85" s="151"/>
      <c r="AB85" s="151"/>
      <c r="AC85" s="151"/>
      <c r="AD85" s="151"/>
      <c r="AE85" s="151"/>
      <c r="AF85" s="151"/>
      <c r="AG85" s="151" t="s">
        <v>192</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5">
      <c r="A86" s="158"/>
      <c r="B86" s="159"/>
      <c r="C86" s="188" t="s">
        <v>2026</v>
      </c>
      <c r="D86" s="164"/>
      <c r="E86" s="165">
        <v>36</v>
      </c>
      <c r="F86" s="160"/>
      <c r="G86" s="160"/>
      <c r="H86" s="160"/>
      <c r="I86" s="160"/>
      <c r="J86" s="160"/>
      <c r="K86" s="160"/>
      <c r="L86" s="160"/>
      <c r="M86" s="160"/>
      <c r="N86" s="160"/>
      <c r="O86" s="160"/>
      <c r="P86" s="160"/>
      <c r="Q86" s="160"/>
      <c r="R86" s="160"/>
      <c r="S86" s="160"/>
      <c r="T86" s="160"/>
      <c r="U86" s="160"/>
      <c r="V86" s="160"/>
      <c r="W86" s="160"/>
      <c r="X86" s="160"/>
      <c r="Y86" s="151"/>
      <c r="Z86" s="151"/>
      <c r="AA86" s="151"/>
      <c r="AB86" s="151"/>
      <c r="AC86" s="151"/>
      <c r="AD86" s="151"/>
      <c r="AE86" s="151"/>
      <c r="AF86" s="151"/>
      <c r="AG86" s="151" t="s">
        <v>192</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5">
      <c r="A87" s="158"/>
      <c r="B87" s="159"/>
      <c r="C87" s="188" t="s">
        <v>2027</v>
      </c>
      <c r="D87" s="164"/>
      <c r="E87" s="165">
        <v>14.7</v>
      </c>
      <c r="F87" s="160"/>
      <c r="G87" s="160"/>
      <c r="H87" s="160"/>
      <c r="I87" s="160"/>
      <c r="J87" s="160"/>
      <c r="K87" s="160"/>
      <c r="L87" s="160"/>
      <c r="M87" s="160"/>
      <c r="N87" s="160"/>
      <c r="O87" s="160"/>
      <c r="P87" s="160"/>
      <c r="Q87" s="160"/>
      <c r="R87" s="160"/>
      <c r="S87" s="160"/>
      <c r="T87" s="160"/>
      <c r="U87" s="160"/>
      <c r="V87" s="160"/>
      <c r="W87" s="160"/>
      <c r="X87" s="160"/>
      <c r="Y87" s="151"/>
      <c r="Z87" s="151"/>
      <c r="AA87" s="151"/>
      <c r="AB87" s="151"/>
      <c r="AC87" s="151"/>
      <c r="AD87" s="151"/>
      <c r="AE87" s="151"/>
      <c r="AF87" s="151"/>
      <c r="AG87" s="151" t="s">
        <v>192</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5">
      <c r="A88" s="158"/>
      <c r="B88" s="159"/>
      <c r="C88" s="188" t="s">
        <v>459</v>
      </c>
      <c r="D88" s="164"/>
      <c r="E88" s="165">
        <v>1.6</v>
      </c>
      <c r="F88" s="160"/>
      <c r="G88" s="160"/>
      <c r="H88" s="160"/>
      <c r="I88" s="160"/>
      <c r="J88" s="160"/>
      <c r="K88" s="160"/>
      <c r="L88" s="160"/>
      <c r="M88" s="160"/>
      <c r="N88" s="160"/>
      <c r="O88" s="160"/>
      <c r="P88" s="160"/>
      <c r="Q88" s="160"/>
      <c r="R88" s="160"/>
      <c r="S88" s="160"/>
      <c r="T88" s="160"/>
      <c r="U88" s="160"/>
      <c r="V88" s="160"/>
      <c r="W88" s="160"/>
      <c r="X88" s="160"/>
      <c r="Y88" s="151"/>
      <c r="Z88" s="151"/>
      <c r="AA88" s="151"/>
      <c r="AB88" s="151"/>
      <c r="AC88" s="151"/>
      <c r="AD88" s="151"/>
      <c r="AE88" s="151"/>
      <c r="AF88" s="151"/>
      <c r="AG88" s="151" t="s">
        <v>192</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5">
      <c r="A89" s="158"/>
      <c r="B89" s="159"/>
      <c r="C89" s="195" t="s">
        <v>400</v>
      </c>
      <c r="D89" s="193"/>
      <c r="E89" s="194">
        <v>134.15</v>
      </c>
      <c r="F89" s="160"/>
      <c r="G89" s="160"/>
      <c r="H89" s="160"/>
      <c r="I89" s="160"/>
      <c r="J89" s="160"/>
      <c r="K89" s="160"/>
      <c r="L89" s="160"/>
      <c r="M89" s="160"/>
      <c r="N89" s="160"/>
      <c r="O89" s="160"/>
      <c r="P89" s="160"/>
      <c r="Q89" s="160"/>
      <c r="R89" s="160"/>
      <c r="S89" s="160"/>
      <c r="T89" s="160"/>
      <c r="U89" s="160"/>
      <c r="V89" s="160"/>
      <c r="W89" s="160"/>
      <c r="X89" s="160"/>
      <c r="Y89" s="151"/>
      <c r="Z89" s="151"/>
      <c r="AA89" s="151"/>
      <c r="AB89" s="151"/>
      <c r="AC89" s="151"/>
      <c r="AD89" s="151"/>
      <c r="AE89" s="151"/>
      <c r="AF89" s="151"/>
      <c r="AG89" s="151" t="s">
        <v>192</v>
      </c>
      <c r="AH89" s="151">
        <v>1</v>
      </c>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5">
      <c r="A90" s="158"/>
      <c r="B90" s="159"/>
      <c r="C90" s="188" t="s">
        <v>2014</v>
      </c>
      <c r="D90" s="164"/>
      <c r="E90" s="165"/>
      <c r="F90" s="160"/>
      <c r="G90" s="160"/>
      <c r="H90" s="160"/>
      <c r="I90" s="160"/>
      <c r="J90" s="160"/>
      <c r="K90" s="160"/>
      <c r="L90" s="160"/>
      <c r="M90" s="160"/>
      <c r="N90" s="160"/>
      <c r="O90" s="160"/>
      <c r="P90" s="160"/>
      <c r="Q90" s="160"/>
      <c r="R90" s="160"/>
      <c r="S90" s="160"/>
      <c r="T90" s="160"/>
      <c r="U90" s="160"/>
      <c r="V90" s="160"/>
      <c r="W90" s="160"/>
      <c r="X90" s="160"/>
      <c r="Y90" s="151"/>
      <c r="Z90" s="151"/>
      <c r="AA90" s="151"/>
      <c r="AB90" s="151"/>
      <c r="AC90" s="151"/>
      <c r="AD90" s="151"/>
      <c r="AE90" s="151"/>
      <c r="AF90" s="151"/>
      <c r="AG90" s="151" t="s">
        <v>192</v>
      </c>
      <c r="AH90" s="151">
        <v>0</v>
      </c>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5">
      <c r="A91" s="158"/>
      <c r="B91" s="159"/>
      <c r="C91" s="188" t="s">
        <v>442</v>
      </c>
      <c r="D91" s="164"/>
      <c r="E91" s="165"/>
      <c r="F91" s="160"/>
      <c r="G91" s="160"/>
      <c r="H91" s="160"/>
      <c r="I91" s="160"/>
      <c r="J91" s="160"/>
      <c r="K91" s="160"/>
      <c r="L91" s="160"/>
      <c r="M91" s="160"/>
      <c r="N91" s="160"/>
      <c r="O91" s="160"/>
      <c r="P91" s="160"/>
      <c r="Q91" s="160"/>
      <c r="R91" s="160"/>
      <c r="S91" s="160"/>
      <c r="T91" s="160"/>
      <c r="U91" s="160"/>
      <c r="V91" s="160"/>
      <c r="W91" s="160"/>
      <c r="X91" s="160"/>
      <c r="Y91" s="151"/>
      <c r="Z91" s="151"/>
      <c r="AA91" s="151"/>
      <c r="AB91" s="151"/>
      <c r="AC91" s="151"/>
      <c r="AD91" s="151"/>
      <c r="AE91" s="151"/>
      <c r="AF91" s="151"/>
      <c r="AG91" s="151" t="s">
        <v>192</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5">
      <c r="A92" s="158"/>
      <c r="B92" s="159"/>
      <c r="C92" s="188" t="s">
        <v>2028</v>
      </c>
      <c r="D92" s="164"/>
      <c r="E92" s="165">
        <v>4.0999999999999996</v>
      </c>
      <c r="F92" s="160"/>
      <c r="G92" s="160"/>
      <c r="H92" s="160"/>
      <c r="I92" s="160"/>
      <c r="J92" s="160"/>
      <c r="K92" s="160"/>
      <c r="L92" s="160"/>
      <c r="M92" s="160"/>
      <c r="N92" s="160"/>
      <c r="O92" s="160"/>
      <c r="P92" s="160"/>
      <c r="Q92" s="160"/>
      <c r="R92" s="160"/>
      <c r="S92" s="160"/>
      <c r="T92" s="160"/>
      <c r="U92" s="160"/>
      <c r="V92" s="160"/>
      <c r="W92" s="160"/>
      <c r="X92" s="160"/>
      <c r="Y92" s="151"/>
      <c r="Z92" s="151"/>
      <c r="AA92" s="151"/>
      <c r="AB92" s="151"/>
      <c r="AC92" s="151"/>
      <c r="AD92" s="151"/>
      <c r="AE92" s="151"/>
      <c r="AF92" s="151"/>
      <c r="AG92" s="151" t="s">
        <v>192</v>
      </c>
      <c r="AH92" s="151">
        <v>0</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5">
      <c r="A93" s="158"/>
      <c r="B93" s="159"/>
      <c r="C93" s="188" t="s">
        <v>2015</v>
      </c>
      <c r="D93" s="164"/>
      <c r="E93" s="165">
        <v>0.65</v>
      </c>
      <c r="F93" s="160"/>
      <c r="G93" s="160"/>
      <c r="H93" s="160"/>
      <c r="I93" s="160"/>
      <c r="J93" s="160"/>
      <c r="K93" s="160"/>
      <c r="L93" s="160"/>
      <c r="M93" s="160"/>
      <c r="N93" s="160"/>
      <c r="O93" s="160"/>
      <c r="P93" s="160"/>
      <c r="Q93" s="160"/>
      <c r="R93" s="160"/>
      <c r="S93" s="160"/>
      <c r="T93" s="160"/>
      <c r="U93" s="160"/>
      <c r="V93" s="160"/>
      <c r="W93" s="160"/>
      <c r="X93" s="160"/>
      <c r="Y93" s="151"/>
      <c r="Z93" s="151"/>
      <c r="AA93" s="151"/>
      <c r="AB93" s="151"/>
      <c r="AC93" s="151"/>
      <c r="AD93" s="151"/>
      <c r="AE93" s="151"/>
      <c r="AF93" s="151"/>
      <c r="AG93" s="151" t="s">
        <v>192</v>
      </c>
      <c r="AH93" s="151">
        <v>0</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5">
      <c r="A94" s="158"/>
      <c r="B94" s="159"/>
      <c r="C94" s="188" t="s">
        <v>444</v>
      </c>
      <c r="D94" s="164"/>
      <c r="E94" s="165"/>
      <c r="F94" s="160"/>
      <c r="G94" s="160"/>
      <c r="H94" s="160"/>
      <c r="I94" s="160"/>
      <c r="J94" s="160"/>
      <c r="K94" s="160"/>
      <c r="L94" s="160"/>
      <c r="M94" s="160"/>
      <c r="N94" s="160"/>
      <c r="O94" s="160"/>
      <c r="P94" s="160"/>
      <c r="Q94" s="160"/>
      <c r="R94" s="160"/>
      <c r="S94" s="160"/>
      <c r="T94" s="160"/>
      <c r="U94" s="160"/>
      <c r="V94" s="160"/>
      <c r="W94" s="160"/>
      <c r="X94" s="160"/>
      <c r="Y94" s="151"/>
      <c r="Z94" s="151"/>
      <c r="AA94" s="151"/>
      <c r="AB94" s="151"/>
      <c r="AC94" s="151"/>
      <c r="AD94" s="151"/>
      <c r="AE94" s="151"/>
      <c r="AF94" s="151"/>
      <c r="AG94" s="151" t="s">
        <v>192</v>
      </c>
      <c r="AH94" s="151">
        <v>0</v>
      </c>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5">
      <c r="A95" s="158"/>
      <c r="B95" s="159"/>
      <c r="C95" s="188" t="s">
        <v>2029</v>
      </c>
      <c r="D95" s="164"/>
      <c r="E95" s="165">
        <v>17.7</v>
      </c>
      <c r="F95" s="160"/>
      <c r="G95" s="160"/>
      <c r="H95" s="160"/>
      <c r="I95" s="160"/>
      <c r="J95" s="160"/>
      <c r="K95" s="160"/>
      <c r="L95" s="160"/>
      <c r="M95" s="160"/>
      <c r="N95" s="160"/>
      <c r="O95" s="160"/>
      <c r="P95" s="160"/>
      <c r="Q95" s="160"/>
      <c r="R95" s="160"/>
      <c r="S95" s="160"/>
      <c r="T95" s="160"/>
      <c r="U95" s="160"/>
      <c r="V95" s="160"/>
      <c r="W95" s="160"/>
      <c r="X95" s="160"/>
      <c r="Y95" s="151"/>
      <c r="Z95" s="151"/>
      <c r="AA95" s="151"/>
      <c r="AB95" s="151"/>
      <c r="AC95" s="151"/>
      <c r="AD95" s="151"/>
      <c r="AE95" s="151"/>
      <c r="AF95" s="151"/>
      <c r="AG95" s="151" t="s">
        <v>192</v>
      </c>
      <c r="AH95" s="151">
        <v>0</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5">
      <c r="A96" s="158"/>
      <c r="B96" s="159"/>
      <c r="C96" s="188" t="s">
        <v>2030</v>
      </c>
      <c r="D96" s="164"/>
      <c r="E96" s="165">
        <v>70.209999999999994</v>
      </c>
      <c r="F96" s="160"/>
      <c r="G96" s="160"/>
      <c r="H96" s="160"/>
      <c r="I96" s="160"/>
      <c r="J96" s="160"/>
      <c r="K96" s="160"/>
      <c r="L96" s="160"/>
      <c r="M96" s="160"/>
      <c r="N96" s="160"/>
      <c r="O96" s="160"/>
      <c r="P96" s="160"/>
      <c r="Q96" s="160"/>
      <c r="R96" s="160"/>
      <c r="S96" s="160"/>
      <c r="T96" s="160"/>
      <c r="U96" s="160"/>
      <c r="V96" s="160"/>
      <c r="W96" s="160"/>
      <c r="X96" s="160"/>
      <c r="Y96" s="151"/>
      <c r="Z96" s="151"/>
      <c r="AA96" s="151"/>
      <c r="AB96" s="151"/>
      <c r="AC96" s="151"/>
      <c r="AD96" s="151"/>
      <c r="AE96" s="151"/>
      <c r="AF96" s="151"/>
      <c r="AG96" s="151" t="s">
        <v>192</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5">
      <c r="A97" s="158"/>
      <c r="B97" s="159"/>
      <c r="C97" s="188" t="s">
        <v>2016</v>
      </c>
      <c r="D97" s="164"/>
      <c r="E97" s="165">
        <v>2.4</v>
      </c>
      <c r="F97" s="160"/>
      <c r="G97" s="160"/>
      <c r="H97" s="160"/>
      <c r="I97" s="160"/>
      <c r="J97" s="160"/>
      <c r="K97" s="160"/>
      <c r="L97" s="160"/>
      <c r="M97" s="160"/>
      <c r="N97" s="160"/>
      <c r="O97" s="160"/>
      <c r="P97" s="160"/>
      <c r="Q97" s="160"/>
      <c r="R97" s="160"/>
      <c r="S97" s="160"/>
      <c r="T97" s="160"/>
      <c r="U97" s="160"/>
      <c r="V97" s="160"/>
      <c r="W97" s="160"/>
      <c r="X97" s="160"/>
      <c r="Y97" s="151"/>
      <c r="Z97" s="151"/>
      <c r="AA97" s="151"/>
      <c r="AB97" s="151"/>
      <c r="AC97" s="151"/>
      <c r="AD97" s="151"/>
      <c r="AE97" s="151"/>
      <c r="AF97" s="151"/>
      <c r="AG97" s="151" t="s">
        <v>192</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5">
      <c r="A98" s="158"/>
      <c r="B98" s="159"/>
      <c r="C98" s="188" t="s">
        <v>446</v>
      </c>
      <c r="D98" s="164"/>
      <c r="E98" s="165"/>
      <c r="F98" s="160"/>
      <c r="G98" s="160"/>
      <c r="H98" s="160"/>
      <c r="I98" s="160"/>
      <c r="J98" s="160"/>
      <c r="K98" s="160"/>
      <c r="L98" s="160"/>
      <c r="M98" s="160"/>
      <c r="N98" s="160"/>
      <c r="O98" s="160"/>
      <c r="P98" s="160"/>
      <c r="Q98" s="160"/>
      <c r="R98" s="160"/>
      <c r="S98" s="160"/>
      <c r="T98" s="160"/>
      <c r="U98" s="160"/>
      <c r="V98" s="160"/>
      <c r="W98" s="160"/>
      <c r="X98" s="160"/>
      <c r="Y98" s="151"/>
      <c r="Z98" s="151"/>
      <c r="AA98" s="151"/>
      <c r="AB98" s="151"/>
      <c r="AC98" s="151"/>
      <c r="AD98" s="151"/>
      <c r="AE98" s="151"/>
      <c r="AF98" s="151"/>
      <c r="AG98" s="151" t="s">
        <v>192</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5">
      <c r="A99" s="158"/>
      <c r="B99" s="159"/>
      <c r="C99" s="188" t="s">
        <v>2031</v>
      </c>
      <c r="D99" s="164"/>
      <c r="E99" s="165">
        <v>18.899999999999999</v>
      </c>
      <c r="F99" s="160"/>
      <c r="G99" s="160"/>
      <c r="H99" s="160"/>
      <c r="I99" s="160"/>
      <c r="J99" s="160"/>
      <c r="K99" s="160"/>
      <c r="L99" s="160"/>
      <c r="M99" s="160"/>
      <c r="N99" s="160"/>
      <c r="O99" s="160"/>
      <c r="P99" s="160"/>
      <c r="Q99" s="160"/>
      <c r="R99" s="160"/>
      <c r="S99" s="160"/>
      <c r="T99" s="160"/>
      <c r="U99" s="160"/>
      <c r="V99" s="160"/>
      <c r="W99" s="160"/>
      <c r="X99" s="160"/>
      <c r="Y99" s="151"/>
      <c r="Z99" s="151"/>
      <c r="AA99" s="151"/>
      <c r="AB99" s="151"/>
      <c r="AC99" s="151"/>
      <c r="AD99" s="151"/>
      <c r="AE99" s="151"/>
      <c r="AF99" s="151"/>
      <c r="AG99" s="151" t="s">
        <v>192</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5">
      <c r="A100" s="158"/>
      <c r="B100" s="159"/>
      <c r="C100" s="188" t="s">
        <v>2032</v>
      </c>
      <c r="D100" s="164"/>
      <c r="E100" s="165">
        <v>1.35</v>
      </c>
      <c r="F100" s="160"/>
      <c r="G100" s="160"/>
      <c r="H100" s="160"/>
      <c r="I100" s="160"/>
      <c r="J100" s="160"/>
      <c r="K100" s="160"/>
      <c r="L100" s="160"/>
      <c r="M100" s="160"/>
      <c r="N100" s="160"/>
      <c r="O100" s="160"/>
      <c r="P100" s="160"/>
      <c r="Q100" s="160"/>
      <c r="R100" s="160"/>
      <c r="S100" s="160"/>
      <c r="T100" s="160"/>
      <c r="U100" s="160"/>
      <c r="V100" s="160"/>
      <c r="W100" s="160"/>
      <c r="X100" s="160"/>
      <c r="Y100" s="151"/>
      <c r="Z100" s="151"/>
      <c r="AA100" s="151"/>
      <c r="AB100" s="151"/>
      <c r="AC100" s="151"/>
      <c r="AD100" s="151"/>
      <c r="AE100" s="151"/>
      <c r="AF100" s="151"/>
      <c r="AG100" s="151" t="s">
        <v>192</v>
      </c>
      <c r="AH100" s="151">
        <v>0</v>
      </c>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5">
      <c r="A101" s="158"/>
      <c r="B101" s="159"/>
      <c r="C101" s="188" t="s">
        <v>2017</v>
      </c>
      <c r="D101" s="164"/>
      <c r="E101" s="165">
        <v>1.9</v>
      </c>
      <c r="F101" s="160"/>
      <c r="G101" s="160"/>
      <c r="H101" s="160"/>
      <c r="I101" s="160"/>
      <c r="J101" s="160"/>
      <c r="K101" s="160"/>
      <c r="L101" s="160"/>
      <c r="M101" s="160"/>
      <c r="N101" s="160"/>
      <c r="O101" s="160"/>
      <c r="P101" s="160"/>
      <c r="Q101" s="160"/>
      <c r="R101" s="160"/>
      <c r="S101" s="160"/>
      <c r="T101" s="160"/>
      <c r="U101" s="160"/>
      <c r="V101" s="160"/>
      <c r="W101" s="160"/>
      <c r="X101" s="160"/>
      <c r="Y101" s="151"/>
      <c r="Z101" s="151"/>
      <c r="AA101" s="151"/>
      <c r="AB101" s="151"/>
      <c r="AC101" s="151"/>
      <c r="AD101" s="151"/>
      <c r="AE101" s="151"/>
      <c r="AF101" s="151"/>
      <c r="AG101" s="151" t="s">
        <v>192</v>
      </c>
      <c r="AH101" s="151">
        <v>0</v>
      </c>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5">
      <c r="A102" s="158"/>
      <c r="B102" s="159"/>
      <c r="C102" s="188" t="s">
        <v>448</v>
      </c>
      <c r="D102" s="164"/>
      <c r="E102" s="165"/>
      <c r="F102" s="160"/>
      <c r="G102" s="160"/>
      <c r="H102" s="160"/>
      <c r="I102" s="160"/>
      <c r="J102" s="160"/>
      <c r="K102" s="160"/>
      <c r="L102" s="160"/>
      <c r="M102" s="160"/>
      <c r="N102" s="160"/>
      <c r="O102" s="160"/>
      <c r="P102" s="160"/>
      <c r="Q102" s="160"/>
      <c r="R102" s="160"/>
      <c r="S102" s="160"/>
      <c r="T102" s="160"/>
      <c r="U102" s="160"/>
      <c r="V102" s="160"/>
      <c r="W102" s="160"/>
      <c r="X102" s="160"/>
      <c r="Y102" s="151"/>
      <c r="Z102" s="151"/>
      <c r="AA102" s="151"/>
      <c r="AB102" s="151"/>
      <c r="AC102" s="151"/>
      <c r="AD102" s="151"/>
      <c r="AE102" s="151"/>
      <c r="AF102" s="151"/>
      <c r="AG102" s="151" t="s">
        <v>192</v>
      </c>
      <c r="AH102" s="151">
        <v>0</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5">
      <c r="A103" s="158"/>
      <c r="B103" s="159"/>
      <c r="C103" s="188" t="s">
        <v>2033</v>
      </c>
      <c r="D103" s="164"/>
      <c r="E103" s="165">
        <v>0.4</v>
      </c>
      <c r="F103" s="160"/>
      <c r="G103" s="160"/>
      <c r="H103" s="160"/>
      <c r="I103" s="160"/>
      <c r="J103" s="160"/>
      <c r="K103" s="160"/>
      <c r="L103" s="160"/>
      <c r="M103" s="160"/>
      <c r="N103" s="160"/>
      <c r="O103" s="160"/>
      <c r="P103" s="160"/>
      <c r="Q103" s="160"/>
      <c r="R103" s="160"/>
      <c r="S103" s="160"/>
      <c r="T103" s="160"/>
      <c r="U103" s="160"/>
      <c r="V103" s="160"/>
      <c r="W103" s="160"/>
      <c r="X103" s="160"/>
      <c r="Y103" s="151"/>
      <c r="Z103" s="151"/>
      <c r="AA103" s="151"/>
      <c r="AB103" s="151"/>
      <c r="AC103" s="151"/>
      <c r="AD103" s="151"/>
      <c r="AE103" s="151"/>
      <c r="AF103" s="151"/>
      <c r="AG103" s="151" t="s">
        <v>192</v>
      </c>
      <c r="AH103" s="151">
        <v>0</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5">
      <c r="A104" s="158"/>
      <c r="B104" s="159"/>
      <c r="C104" s="188" t="s">
        <v>2034</v>
      </c>
      <c r="D104" s="164"/>
      <c r="E104" s="165">
        <v>29.7</v>
      </c>
      <c r="F104" s="160"/>
      <c r="G104" s="160"/>
      <c r="H104" s="160"/>
      <c r="I104" s="160"/>
      <c r="J104" s="160"/>
      <c r="K104" s="160"/>
      <c r="L104" s="160"/>
      <c r="M104" s="160"/>
      <c r="N104" s="160"/>
      <c r="O104" s="160"/>
      <c r="P104" s="160"/>
      <c r="Q104" s="160"/>
      <c r="R104" s="160"/>
      <c r="S104" s="160"/>
      <c r="T104" s="160"/>
      <c r="U104" s="160"/>
      <c r="V104" s="160"/>
      <c r="W104" s="160"/>
      <c r="X104" s="160"/>
      <c r="Y104" s="151"/>
      <c r="Z104" s="151"/>
      <c r="AA104" s="151"/>
      <c r="AB104" s="151"/>
      <c r="AC104" s="151"/>
      <c r="AD104" s="151"/>
      <c r="AE104" s="151"/>
      <c r="AF104" s="151"/>
      <c r="AG104" s="151" t="s">
        <v>192</v>
      </c>
      <c r="AH104" s="151">
        <v>0</v>
      </c>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5">
      <c r="A105" s="158"/>
      <c r="B105" s="159"/>
      <c r="C105" s="188" t="s">
        <v>2018</v>
      </c>
      <c r="D105" s="164"/>
      <c r="E105" s="165">
        <v>2.1</v>
      </c>
      <c r="F105" s="160"/>
      <c r="G105" s="160"/>
      <c r="H105" s="160"/>
      <c r="I105" s="160"/>
      <c r="J105" s="160"/>
      <c r="K105" s="160"/>
      <c r="L105" s="160"/>
      <c r="M105" s="160"/>
      <c r="N105" s="160"/>
      <c r="O105" s="160"/>
      <c r="P105" s="160"/>
      <c r="Q105" s="160"/>
      <c r="R105" s="160"/>
      <c r="S105" s="160"/>
      <c r="T105" s="160"/>
      <c r="U105" s="160"/>
      <c r="V105" s="160"/>
      <c r="W105" s="160"/>
      <c r="X105" s="160"/>
      <c r="Y105" s="151"/>
      <c r="Z105" s="151"/>
      <c r="AA105" s="151"/>
      <c r="AB105" s="151"/>
      <c r="AC105" s="151"/>
      <c r="AD105" s="151"/>
      <c r="AE105" s="151"/>
      <c r="AF105" s="151"/>
      <c r="AG105" s="151" t="s">
        <v>192</v>
      </c>
      <c r="AH105" s="151">
        <v>0</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5">
      <c r="A106" s="158"/>
      <c r="B106" s="159"/>
      <c r="C106" s="195" t="s">
        <v>400</v>
      </c>
      <c r="D106" s="193"/>
      <c r="E106" s="194">
        <v>149.41</v>
      </c>
      <c r="F106" s="160"/>
      <c r="G106" s="160"/>
      <c r="H106" s="160"/>
      <c r="I106" s="160"/>
      <c r="J106" s="160"/>
      <c r="K106" s="160"/>
      <c r="L106" s="160"/>
      <c r="M106" s="160"/>
      <c r="N106" s="160"/>
      <c r="O106" s="160"/>
      <c r="P106" s="160"/>
      <c r="Q106" s="160"/>
      <c r="R106" s="160"/>
      <c r="S106" s="160"/>
      <c r="T106" s="160"/>
      <c r="U106" s="160"/>
      <c r="V106" s="160"/>
      <c r="W106" s="160"/>
      <c r="X106" s="160"/>
      <c r="Y106" s="151"/>
      <c r="Z106" s="151"/>
      <c r="AA106" s="151"/>
      <c r="AB106" s="151"/>
      <c r="AC106" s="151"/>
      <c r="AD106" s="151"/>
      <c r="AE106" s="151"/>
      <c r="AF106" s="151"/>
      <c r="AG106" s="151" t="s">
        <v>192</v>
      </c>
      <c r="AH106" s="151">
        <v>1</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x14ac:dyDescent="0.25">
      <c r="A107" s="167" t="s">
        <v>181</v>
      </c>
      <c r="B107" s="168" t="s">
        <v>120</v>
      </c>
      <c r="C107" s="186" t="s">
        <v>121</v>
      </c>
      <c r="D107" s="169"/>
      <c r="E107" s="170"/>
      <c r="F107" s="171"/>
      <c r="G107" s="171">
        <f>SUMIF(AG108:AG121,"&lt;&gt;NOR",G108:G121)</f>
        <v>2445</v>
      </c>
      <c r="H107" s="171"/>
      <c r="I107" s="171">
        <f>SUM(I108:I121)</f>
        <v>0</v>
      </c>
      <c r="J107" s="171"/>
      <c r="K107" s="171">
        <f>SUM(K108:K121)</f>
        <v>0</v>
      </c>
      <c r="L107" s="171"/>
      <c r="M107" s="171">
        <f>SUM(M108:M121)</f>
        <v>2958.4500000000003</v>
      </c>
      <c r="N107" s="171"/>
      <c r="O107" s="171">
        <f>SUM(O108:O121)</f>
        <v>0.01</v>
      </c>
      <c r="P107" s="171"/>
      <c r="Q107" s="171">
        <f>SUM(Q108:Q121)</f>
        <v>0</v>
      </c>
      <c r="R107" s="171"/>
      <c r="S107" s="171"/>
      <c r="T107" s="172"/>
      <c r="U107" s="166"/>
      <c r="V107" s="166">
        <f>SUM(V108:V121)</f>
        <v>0.62</v>
      </c>
      <c r="W107" s="166"/>
      <c r="X107" s="166"/>
      <c r="AG107" t="s">
        <v>182</v>
      </c>
    </row>
    <row r="108" spans="1:60" ht="30.6" outlineLevel="1" x14ac:dyDescent="0.25">
      <c r="A108" s="177">
        <v>7</v>
      </c>
      <c r="B108" s="178" t="s">
        <v>1591</v>
      </c>
      <c r="C108" s="187" t="s">
        <v>1592</v>
      </c>
      <c r="D108" s="179" t="s">
        <v>237</v>
      </c>
      <c r="E108" s="180">
        <v>1.5</v>
      </c>
      <c r="F108" s="181">
        <v>1210</v>
      </c>
      <c r="G108" s="182">
        <f>ROUND(E108*F108,2)</f>
        <v>1815</v>
      </c>
      <c r="H108" s="181"/>
      <c r="I108" s="182">
        <f>ROUND(E108*H108,2)</f>
        <v>0</v>
      </c>
      <c r="J108" s="181"/>
      <c r="K108" s="182">
        <f>ROUND(E108*J108,2)</f>
        <v>0</v>
      </c>
      <c r="L108" s="182">
        <v>21</v>
      </c>
      <c r="M108" s="182">
        <f>G108*(1+L108/100)</f>
        <v>2196.15</v>
      </c>
      <c r="N108" s="182">
        <v>9.8399999999999998E-3</v>
      </c>
      <c r="O108" s="182">
        <f>ROUND(E108*N108,2)</f>
        <v>0.01</v>
      </c>
      <c r="P108" s="182">
        <v>0</v>
      </c>
      <c r="Q108" s="182">
        <f>ROUND(E108*P108,2)</f>
        <v>0</v>
      </c>
      <c r="R108" s="182" t="s">
        <v>256</v>
      </c>
      <c r="S108" s="182" t="s">
        <v>185</v>
      </c>
      <c r="T108" s="183" t="s">
        <v>185</v>
      </c>
      <c r="U108" s="160">
        <v>0.31</v>
      </c>
      <c r="V108" s="160">
        <f>ROUND(E108*U108,2)</f>
        <v>0.47</v>
      </c>
      <c r="W108" s="160"/>
      <c r="X108" s="160" t="s">
        <v>239</v>
      </c>
      <c r="Y108" s="151"/>
      <c r="Z108" s="151"/>
      <c r="AA108" s="151"/>
      <c r="AB108" s="151"/>
      <c r="AC108" s="151"/>
      <c r="AD108" s="151"/>
      <c r="AE108" s="151"/>
      <c r="AF108" s="151"/>
      <c r="AG108" s="151" t="s">
        <v>240</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5">
      <c r="A109" s="158"/>
      <c r="B109" s="159"/>
      <c r="C109" s="269" t="s">
        <v>268</v>
      </c>
      <c r="D109" s="270"/>
      <c r="E109" s="270"/>
      <c r="F109" s="270"/>
      <c r="G109" s="270"/>
      <c r="H109" s="160"/>
      <c r="I109" s="160"/>
      <c r="J109" s="160"/>
      <c r="K109" s="160"/>
      <c r="L109" s="160"/>
      <c r="M109" s="160"/>
      <c r="N109" s="160"/>
      <c r="O109" s="160"/>
      <c r="P109" s="160"/>
      <c r="Q109" s="160"/>
      <c r="R109" s="160"/>
      <c r="S109" s="160"/>
      <c r="T109" s="160"/>
      <c r="U109" s="160"/>
      <c r="V109" s="160"/>
      <c r="W109" s="160"/>
      <c r="X109" s="160"/>
      <c r="Y109" s="151"/>
      <c r="Z109" s="151"/>
      <c r="AA109" s="151"/>
      <c r="AB109" s="151"/>
      <c r="AC109" s="151"/>
      <c r="AD109" s="151"/>
      <c r="AE109" s="151"/>
      <c r="AF109" s="151"/>
      <c r="AG109" s="151" t="s">
        <v>251</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5">
      <c r="A110" s="158"/>
      <c r="B110" s="159"/>
      <c r="C110" s="188" t="s">
        <v>2000</v>
      </c>
      <c r="D110" s="164"/>
      <c r="E110" s="165"/>
      <c r="F110" s="160"/>
      <c r="G110" s="160"/>
      <c r="H110" s="160"/>
      <c r="I110" s="160"/>
      <c r="J110" s="160"/>
      <c r="K110" s="160"/>
      <c r="L110" s="160"/>
      <c r="M110" s="160"/>
      <c r="N110" s="160"/>
      <c r="O110" s="160"/>
      <c r="P110" s="160"/>
      <c r="Q110" s="160"/>
      <c r="R110" s="160"/>
      <c r="S110" s="160"/>
      <c r="T110" s="160"/>
      <c r="U110" s="160"/>
      <c r="V110" s="160"/>
      <c r="W110" s="160"/>
      <c r="X110" s="160"/>
      <c r="Y110" s="151"/>
      <c r="Z110" s="151"/>
      <c r="AA110" s="151"/>
      <c r="AB110" s="151"/>
      <c r="AC110" s="151"/>
      <c r="AD110" s="151"/>
      <c r="AE110" s="151"/>
      <c r="AF110" s="151"/>
      <c r="AG110" s="151" t="s">
        <v>192</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5">
      <c r="A111" s="158"/>
      <c r="B111" s="159"/>
      <c r="C111" s="188" t="s">
        <v>2035</v>
      </c>
      <c r="D111" s="164"/>
      <c r="E111" s="165">
        <v>1.5</v>
      </c>
      <c r="F111" s="160"/>
      <c r="G111" s="160"/>
      <c r="H111" s="160"/>
      <c r="I111" s="160"/>
      <c r="J111" s="160"/>
      <c r="K111" s="160"/>
      <c r="L111" s="160"/>
      <c r="M111" s="160"/>
      <c r="N111" s="160"/>
      <c r="O111" s="160"/>
      <c r="P111" s="160"/>
      <c r="Q111" s="160"/>
      <c r="R111" s="160"/>
      <c r="S111" s="160"/>
      <c r="T111" s="160"/>
      <c r="U111" s="160"/>
      <c r="V111" s="160"/>
      <c r="W111" s="160"/>
      <c r="X111" s="160"/>
      <c r="Y111" s="151"/>
      <c r="Z111" s="151"/>
      <c r="AA111" s="151"/>
      <c r="AB111" s="151"/>
      <c r="AC111" s="151"/>
      <c r="AD111" s="151"/>
      <c r="AE111" s="151"/>
      <c r="AF111" s="151"/>
      <c r="AG111" s="151" t="s">
        <v>192</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5">
      <c r="A112" s="177">
        <v>8</v>
      </c>
      <c r="B112" s="178" t="s">
        <v>270</v>
      </c>
      <c r="C112" s="187" t="s">
        <v>271</v>
      </c>
      <c r="D112" s="179" t="s">
        <v>237</v>
      </c>
      <c r="E112" s="180">
        <v>1.5</v>
      </c>
      <c r="F112" s="181">
        <v>60</v>
      </c>
      <c r="G112" s="182">
        <f>ROUND(E112*F112,2)</f>
        <v>90</v>
      </c>
      <c r="H112" s="181"/>
      <c r="I112" s="182">
        <f>ROUND(E112*H112,2)</f>
        <v>0</v>
      </c>
      <c r="J112" s="181"/>
      <c r="K112" s="182">
        <f>ROUND(E112*J112,2)</f>
        <v>0</v>
      </c>
      <c r="L112" s="182">
        <v>21</v>
      </c>
      <c r="M112" s="182">
        <f>G112*(1+L112/100)</f>
        <v>108.89999999999999</v>
      </c>
      <c r="N112" s="182">
        <v>1.0000000000000001E-5</v>
      </c>
      <c r="O112" s="182">
        <f>ROUND(E112*N112,2)</f>
        <v>0</v>
      </c>
      <c r="P112" s="182">
        <v>0</v>
      </c>
      <c r="Q112" s="182">
        <f>ROUND(E112*P112,2)</f>
        <v>0</v>
      </c>
      <c r="R112" s="182" t="s">
        <v>272</v>
      </c>
      <c r="S112" s="182" t="s">
        <v>185</v>
      </c>
      <c r="T112" s="183" t="s">
        <v>185</v>
      </c>
      <c r="U112" s="160">
        <v>1.6E-2</v>
      </c>
      <c r="V112" s="160">
        <f>ROUND(E112*U112,2)</f>
        <v>0.02</v>
      </c>
      <c r="W112" s="160"/>
      <c r="X112" s="160" t="s">
        <v>239</v>
      </c>
      <c r="Y112" s="151"/>
      <c r="Z112" s="151"/>
      <c r="AA112" s="151"/>
      <c r="AB112" s="151"/>
      <c r="AC112" s="151"/>
      <c r="AD112" s="151"/>
      <c r="AE112" s="151"/>
      <c r="AF112" s="151"/>
      <c r="AG112" s="151" t="s">
        <v>282</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5">
      <c r="A113" s="158"/>
      <c r="B113" s="159"/>
      <c r="C113" s="269" t="s">
        <v>273</v>
      </c>
      <c r="D113" s="270"/>
      <c r="E113" s="270"/>
      <c r="F113" s="270"/>
      <c r="G113" s="270"/>
      <c r="H113" s="160"/>
      <c r="I113" s="160"/>
      <c r="J113" s="160"/>
      <c r="K113" s="160"/>
      <c r="L113" s="160"/>
      <c r="M113" s="160"/>
      <c r="N113" s="160"/>
      <c r="O113" s="160"/>
      <c r="P113" s="160"/>
      <c r="Q113" s="160"/>
      <c r="R113" s="160"/>
      <c r="S113" s="160"/>
      <c r="T113" s="160"/>
      <c r="U113" s="160"/>
      <c r="V113" s="160"/>
      <c r="W113" s="160"/>
      <c r="X113" s="160"/>
      <c r="Y113" s="151"/>
      <c r="Z113" s="151"/>
      <c r="AA113" s="151"/>
      <c r="AB113" s="151"/>
      <c r="AC113" s="151"/>
      <c r="AD113" s="151"/>
      <c r="AE113" s="151"/>
      <c r="AF113" s="151"/>
      <c r="AG113" s="151" t="s">
        <v>251</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5">
      <c r="A114" s="158"/>
      <c r="B114" s="159"/>
      <c r="C114" s="188" t="s">
        <v>2000</v>
      </c>
      <c r="D114" s="164"/>
      <c r="E114" s="165"/>
      <c r="F114" s="160"/>
      <c r="G114" s="160"/>
      <c r="H114" s="160"/>
      <c r="I114" s="160"/>
      <c r="J114" s="160"/>
      <c r="K114" s="160"/>
      <c r="L114" s="160"/>
      <c r="M114" s="160"/>
      <c r="N114" s="160"/>
      <c r="O114" s="160"/>
      <c r="P114" s="160"/>
      <c r="Q114" s="160"/>
      <c r="R114" s="160"/>
      <c r="S114" s="160"/>
      <c r="T114" s="160"/>
      <c r="U114" s="160"/>
      <c r="V114" s="160"/>
      <c r="W114" s="160"/>
      <c r="X114" s="160"/>
      <c r="Y114" s="151"/>
      <c r="Z114" s="151"/>
      <c r="AA114" s="151"/>
      <c r="AB114" s="151"/>
      <c r="AC114" s="151"/>
      <c r="AD114" s="151"/>
      <c r="AE114" s="151"/>
      <c r="AF114" s="151"/>
      <c r="AG114" s="151" t="s">
        <v>192</v>
      </c>
      <c r="AH114" s="151">
        <v>0</v>
      </c>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5">
      <c r="A115" s="158"/>
      <c r="B115" s="159"/>
      <c r="C115" s="188" t="s">
        <v>2035</v>
      </c>
      <c r="D115" s="164"/>
      <c r="E115" s="165">
        <v>1.5</v>
      </c>
      <c r="F115" s="160"/>
      <c r="G115" s="160"/>
      <c r="H115" s="160"/>
      <c r="I115" s="160"/>
      <c r="J115" s="160"/>
      <c r="K115" s="160"/>
      <c r="L115" s="160"/>
      <c r="M115" s="160"/>
      <c r="N115" s="160"/>
      <c r="O115" s="160"/>
      <c r="P115" s="160"/>
      <c r="Q115" s="160"/>
      <c r="R115" s="160"/>
      <c r="S115" s="160"/>
      <c r="T115" s="160"/>
      <c r="U115" s="160"/>
      <c r="V115" s="160"/>
      <c r="W115" s="160"/>
      <c r="X115" s="160"/>
      <c r="Y115" s="151"/>
      <c r="Z115" s="151"/>
      <c r="AA115" s="151"/>
      <c r="AB115" s="151"/>
      <c r="AC115" s="151"/>
      <c r="AD115" s="151"/>
      <c r="AE115" s="151"/>
      <c r="AF115" s="151"/>
      <c r="AG115" s="151" t="s">
        <v>192</v>
      </c>
      <c r="AH115" s="151">
        <v>0</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5">
      <c r="A116" s="177">
        <v>9</v>
      </c>
      <c r="B116" s="178" t="s">
        <v>507</v>
      </c>
      <c r="C116" s="187" t="s">
        <v>1605</v>
      </c>
      <c r="D116" s="179" t="s">
        <v>237</v>
      </c>
      <c r="E116" s="180">
        <v>1.5</v>
      </c>
      <c r="F116" s="181">
        <v>285</v>
      </c>
      <c r="G116" s="182">
        <f>ROUND(E116*F116,2)</f>
        <v>427.5</v>
      </c>
      <c r="H116" s="181"/>
      <c r="I116" s="182">
        <f>ROUND(E116*H116,2)</f>
        <v>0</v>
      </c>
      <c r="J116" s="181"/>
      <c r="K116" s="182">
        <f>ROUND(E116*J116,2)</f>
        <v>0</v>
      </c>
      <c r="L116" s="182">
        <v>21</v>
      </c>
      <c r="M116" s="182">
        <f>G116*(1+L116/100)</f>
        <v>517.27499999999998</v>
      </c>
      <c r="N116" s="182">
        <v>3.6999999999999999E-4</v>
      </c>
      <c r="O116" s="182">
        <f>ROUND(E116*N116,2)</f>
        <v>0</v>
      </c>
      <c r="P116" s="182">
        <v>0</v>
      </c>
      <c r="Q116" s="182">
        <f>ROUND(E116*P116,2)</f>
        <v>0</v>
      </c>
      <c r="R116" s="182"/>
      <c r="S116" s="182" t="s">
        <v>277</v>
      </c>
      <c r="T116" s="183" t="s">
        <v>186</v>
      </c>
      <c r="U116" s="160">
        <v>8.8999999999999996E-2</v>
      </c>
      <c r="V116" s="160">
        <f>ROUND(E116*U116,2)</f>
        <v>0.13</v>
      </c>
      <c r="W116" s="160"/>
      <c r="X116" s="160" t="s">
        <v>239</v>
      </c>
      <c r="Y116" s="151"/>
      <c r="Z116" s="151"/>
      <c r="AA116" s="151"/>
      <c r="AB116" s="151"/>
      <c r="AC116" s="151"/>
      <c r="AD116" s="151"/>
      <c r="AE116" s="151"/>
      <c r="AF116" s="151"/>
      <c r="AG116" s="151" t="s">
        <v>240</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5">
      <c r="A117" s="158"/>
      <c r="B117" s="159"/>
      <c r="C117" s="188" t="s">
        <v>2000</v>
      </c>
      <c r="D117" s="164"/>
      <c r="E117" s="165"/>
      <c r="F117" s="160"/>
      <c r="G117" s="160"/>
      <c r="H117" s="160"/>
      <c r="I117" s="160"/>
      <c r="J117" s="160"/>
      <c r="K117" s="160"/>
      <c r="L117" s="160"/>
      <c r="M117" s="160"/>
      <c r="N117" s="160"/>
      <c r="O117" s="160"/>
      <c r="P117" s="160"/>
      <c r="Q117" s="160"/>
      <c r="R117" s="160"/>
      <c r="S117" s="160"/>
      <c r="T117" s="160"/>
      <c r="U117" s="160"/>
      <c r="V117" s="160"/>
      <c r="W117" s="160"/>
      <c r="X117" s="160"/>
      <c r="Y117" s="151"/>
      <c r="Z117" s="151"/>
      <c r="AA117" s="151"/>
      <c r="AB117" s="151"/>
      <c r="AC117" s="151"/>
      <c r="AD117" s="151"/>
      <c r="AE117" s="151"/>
      <c r="AF117" s="151"/>
      <c r="AG117" s="151" t="s">
        <v>192</v>
      </c>
      <c r="AH117" s="151">
        <v>0</v>
      </c>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5">
      <c r="A118" s="158"/>
      <c r="B118" s="159"/>
      <c r="C118" s="188" t="s">
        <v>2035</v>
      </c>
      <c r="D118" s="164"/>
      <c r="E118" s="165">
        <v>1.5</v>
      </c>
      <c r="F118" s="160"/>
      <c r="G118" s="160"/>
      <c r="H118" s="160"/>
      <c r="I118" s="160"/>
      <c r="J118" s="160"/>
      <c r="K118" s="160"/>
      <c r="L118" s="160"/>
      <c r="M118" s="160"/>
      <c r="N118" s="160"/>
      <c r="O118" s="160"/>
      <c r="P118" s="160"/>
      <c r="Q118" s="160"/>
      <c r="R118" s="160"/>
      <c r="S118" s="160"/>
      <c r="T118" s="160"/>
      <c r="U118" s="160"/>
      <c r="V118" s="160"/>
      <c r="W118" s="160"/>
      <c r="X118" s="160"/>
      <c r="Y118" s="151"/>
      <c r="Z118" s="151"/>
      <c r="AA118" s="151"/>
      <c r="AB118" s="151"/>
      <c r="AC118" s="151"/>
      <c r="AD118" s="151"/>
      <c r="AE118" s="151"/>
      <c r="AF118" s="151"/>
      <c r="AG118" s="151" t="s">
        <v>192</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5">
      <c r="A119" s="177">
        <v>10</v>
      </c>
      <c r="B119" s="178" t="s">
        <v>510</v>
      </c>
      <c r="C119" s="187" t="s">
        <v>511</v>
      </c>
      <c r="D119" s="179" t="s">
        <v>237</v>
      </c>
      <c r="E119" s="180">
        <v>1.5</v>
      </c>
      <c r="F119" s="181">
        <v>75</v>
      </c>
      <c r="G119" s="182">
        <f>ROUND(E119*F119,2)</f>
        <v>112.5</v>
      </c>
      <c r="H119" s="181"/>
      <c r="I119" s="182">
        <f>ROUND(E119*H119,2)</f>
        <v>0</v>
      </c>
      <c r="J119" s="181"/>
      <c r="K119" s="182">
        <f>ROUND(E119*J119,2)</f>
        <v>0</v>
      </c>
      <c r="L119" s="182">
        <v>21</v>
      </c>
      <c r="M119" s="182">
        <f>G119*(1+L119/100)</f>
        <v>136.125</v>
      </c>
      <c r="N119" s="182">
        <v>0</v>
      </c>
      <c r="O119" s="182">
        <f>ROUND(E119*N119,2)</f>
        <v>0</v>
      </c>
      <c r="P119" s="182">
        <v>1E-4</v>
      </c>
      <c r="Q119" s="182">
        <f>ROUND(E119*P119,2)</f>
        <v>0</v>
      </c>
      <c r="R119" s="182"/>
      <c r="S119" s="182" t="s">
        <v>277</v>
      </c>
      <c r="T119" s="183" t="s">
        <v>186</v>
      </c>
      <c r="U119" s="160">
        <v>0</v>
      </c>
      <c r="V119" s="160">
        <f>ROUND(E119*U119,2)</f>
        <v>0</v>
      </c>
      <c r="W119" s="160"/>
      <c r="X119" s="160" t="s">
        <v>239</v>
      </c>
      <c r="Y119" s="151"/>
      <c r="Z119" s="151"/>
      <c r="AA119" s="151"/>
      <c r="AB119" s="151"/>
      <c r="AC119" s="151"/>
      <c r="AD119" s="151"/>
      <c r="AE119" s="151"/>
      <c r="AF119" s="151"/>
      <c r="AG119" s="151" t="s">
        <v>282</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5">
      <c r="A120" s="158"/>
      <c r="B120" s="159"/>
      <c r="C120" s="188" t="s">
        <v>2000</v>
      </c>
      <c r="D120" s="164"/>
      <c r="E120" s="165"/>
      <c r="F120" s="160"/>
      <c r="G120" s="160"/>
      <c r="H120" s="160"/>
      <c r="I120" s="160"/>
      <c r="J120" s="160"/>
      <c r="K120" s="160"/>
      <c r="L120" s="160"/>
      <c r="M120" s="160"/>
      <c r="N120" s="160"/>
      <c r="O120" s="160"/>
      <c r="P120" s="160"/>
      <c r="Q120" s="160"/>
      <c r="R120" s="160"/>
      <c r="S120" s="160"/>
      <c r="T120" s="160"/>
      <c r="U120" s="160"/>
      <c r="V120" s="160"/>
      <c r="W120" s="160"/>
      <c r="X120" s="160"/>
      <c r="Y120" s="151"/>
      <c r="Z120" s="151"/>
      <c r="AA120" s="151"/>
      <c r="AB120" s="151"/>
      <c r="AC120" s="151"/>
      <c r="AD120" s="151"/>
      <c r="AE120" s="151"/>
      <c r="AF120" s="151"/>
      <c r="AG120" s="151" t="s">
        <v>192</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5">
      <c r="A121" s="158"/>
      <c r="B121" s="159"/>
      <c r="C121" s="188" t="s">
        <v>2035</v>
      </c>
      <c r="D121" s="164"/>
      <c r="E121" s="165">
        <v>1.5</v>
      </c>
      <c r="F121" s="160"/>
      <c r="G121" s="160"/>
      <c r="H121" s="160"/>
      <c r="I121" s="160"/>
      <c r="J121" s="160"/>
      <c r="K121" s="160"/>
      <c r="L121" s="160"/>
      <c r="M121" s="160"/>
      <c r="N121" s="160"/>
      <c r="O121" s="160"/>
      <c r="P121" s="160"/>
      <c r="Q121" s="160"/>
      <c r="R121" s="160"/>
      <c r="S121" s="160"/>
      <c r="T121" s="160"/>
      <c r="U121" s="160"/>
      <c r="V121" s="160"/>
      <c r="W121" s="160"/>
      <c r="X121" s="160"/>
      <c r="Y121" s="151"/>
      <c r="Z121" s="151"/>
      <c r="AA121" s="151"/>
      <c r="AB121" s="151"/>
      <c r="AC121" s="151"/>
      <c r="AD121" s="151"/>
      <c r="AE121" s="151"/>
      <c r="AF121" s="151"/>
      <c r="AG121" s="151" t="s">
        <v>192</v>
      </c>
      <c r="AH121" s="151">
        <v>0</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x14ac:dyDescent="0.25">
      <c r="A122" s="167" t="s">
        <v>181</v>
      </c>
      <c r="B122" s="168" t="s">
        <v>122</v>
      </c>
      <c r="C122" s="186" t="s">
        <v>123</v>
      </c>
      <c r="D122" s="169"/>
      <c r="E122" s="170"/>
      <c r="F122" s="171"/>
      <c r="G122" s="171">
        <f>SUMIF(AG123:AG138,"&lt;&gt;NOR",G123:G138)</f>
        <v>43500</v>
      </c>
      <c r="H122" s="171"/>
      <c r="I122" s="171">
        <f>SUM(I123:I138)</f>
        <v>0</v>
      </c>
      <c r="J122" s="171"/>
      <c r="K122" s="171">
        <f>SUM(K123:K138)</f>
        <v>0</v>
      </c>
      <c r="L122" s="171"/>
      <c r="M122" s="171">
        <f>SUM(M123:M138)</f>
        <v>52635</v>
      </c>
      <c r="N122" s="171"/>
      <c r="O122" s="171">
        <f>SUM(O123:O138)</f>
        <v>0.36</v>
      </c>
      <c r="P122" s="171"/>
      <c r="Q122" s="171">
        <f>SUM(Q123:Q138)</f>
        <v>0</v>
      </c>
      <c r="R122" s="171"/>
      <c r="S122" s="171"/>
      <c r="T122" s="172"/>
      <c r="U122" s="166"/>
      <c r="V122" s="166">
        <f>SUM(V123:V138)</f>
        <v>21.1</v>
      </c>
      <c r="W122" s="166"/>
      <c r="X122" s="166"/>
      <c r="AG122" t="s">
        <v>182</v>
      </c>
    </row>
    <row r="123" spans="1:60" outlineLevel="1" x14ac:dyDescent="0.25">
      <c r="A123" s="177">
        <v>11</v>
      </c>
      <c r="B123" s="178" t="s">
        <v>517</v>
      </c>
      <c r="C123" s="187" t="s">
        <v>518</v>
      </c>
      <c r="D123" s="179" t="s">
        <v>237</v>
      </c>
      <c r="E123" s="180">
        <v>60</v>
      </c>
      <c r="F123" s="181">
        <v>315</v>
      </c>
      <c r="G123" s="182">
        <f>ROUND(E123*F123,2)</f>
        <v>18900</v>
      </c>
      <c r="H123" s="181"/>
      <c r="I123" s="182">
        <f>ROUND(E123*H123,2)</f>
        <v>0</v>
      </c>
      <c r="J123" s="181"/>
      <c r="K123" s="182">
        <f>ROUND(E123*J123,2)</f>
        <v>0</v>
      </c>
      <c r="L123" s="182">
        <v>21</v>
      </c>
      <c r="M123" s="182">
        <f>G123*(1+L123/100)</f>
        <v>22869</v>
      </c>
      <c r="N123" s="182">
        <v>5.9199999999999999E-3</v>
      </c>
      <c r="O123" s="182">
        <f>ROUND(E123*N123,2)</f>
        <v>0.36</v>
      </c>
      <c r="P123" s="182">
        <v>0</v>
      </c>
      <c r="Q123" s="182">
        <f>ROUND(E123*P123,2)</f>
        <v>0</v>
      </c>
      <c r="R123" s="182" t="s">
        <v>519</v>
      </c>
      <c r="S123" s="182" t="s">
        <v>185</v>
      </c>
      <c r="T123" s="183" t="s">
        <v>185</v>
      </c>
      <c r="U123" s="160">
        <v>0.26</v>
      </c>
      <c r="V123" s="160">
        <f>ROUND(E123*U123,2)</f>
        <v>15.6</v>
      </c>
      <c r="W123" s="160"/>
      <c r="X123" s="160" t="s">
        <v>239</v>
      </c>
      <c r="Y123" s="151"/>
      <c r="Z123" s="151"/>
      <c r="AA123" s="151"/>
      <c r="AB123" s="151"/>
      <c r="AC123" s="151"/>
      <c r="AD123" s="151"/>
      <c r="AE123" s="151"/>
      <c r="AF123" s="151"/>
      <c r="AG123" s="151" t="s">
        <v>240</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5">
      <c r="A124" s="158"/>
      <c r="B124" s="159"/>
      <c r="C124" s="188" t="s">
        <v>2000</v>
      </c>
      <c r="D124" s="164"/>
      <c r="E124" s="165"/>
      <c r="F124" s="160"/>
      <c r="G124" s="160"/>
      <c r="H124" s="160"/>
      <c r="I124" s="160"/>
      <c r="J124" s="160"/>
      <c r="K124" s="160"/>
      <c r="L124" s="160"/>
      <c r="M124" s="160"/>
      <c r="N124" s="160"/>
      <c r="O124" s="160"/>
      <c r="P124" s="160"/>
      <c r="Q124" s="160"/>
      <c r="R124" s="160"/>
      <c r="S124" s="160"/>
      <c r="T124" s="160"/>
      <c r="U124" s="160"/>
      <c r="V124" s="160"/>
      <c r="W124" s="160"/>
      <c r="X124" s="160"/>
      <c r="Y124" s="151"/>
      <c r="Z124" s="151"/>
      <c r="AA124" s="151"/>
      <c r="AB124" s="151"/>
      <c r="AC124" s="151"/>
      <c r="AD124" s="151"/>
      <c r="AE124" s="151"/>
      <c r="AF124" s="151"/>
      <c r="AG124" s="151" t="s">
        <v>192</v>
      </c>
      <c r="AH124" s="151">
        <v>0</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5">
      <c r="A125" s="158"/>
      <c r="B125" s="159"/>
      <c r="C125" s="188" t="s">
        <v>2036</v>
      </c>
      <c r="D125" s="164"/>
      <c r="E125" s="165">
        <v>30</v>
      </c>
      <c r="F125" s="160"/>
      <c r="G125" s="160"/>
      <c r="H125" s="160"/>
      <c r="I125" s="160"/>
      <c r="J125" s="160"/>
      <c r="K125" s="160"/>
      <c r="L125" s="160"/>
      <c r="M125" s="160"/>
      <c r="N125" s="160"/>
      <c r="O125" s="160"/>
      <c r="P125" s="160"/>
      <c r="Q125" s="160"/>
      <c r="R125" s="160"/>
      <c r="S125" s="160"/>
      <c r="T125" s="160"/>
      <c r="U125" s="160"/>
      <c r="V125" s="160"/>
      <c r="W125" s="160"/>
      <c r="X125" s="160"/>
      <c r="Y125" s="151"/>
      <c r="Z125" s="151"/>
      <c r="AA125" s="151"/>
      <c r="AB125" s="151"/>
      <c r="AC125" s="151"/>
      <c r="AD125" s="151"/>
      <c r="AE125" s="151"/>
      <c r="AF125" s="151"/>
      <c r="AG125" s="151" t="s">
        <v>192</v>
      </c>
      <c r="AH125" s="151">
        <v>0</v>
      </c>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5">
      <c r="A126" s="158"/>
      <c r="B126" s="159"/>
      <c r="C126" s="188" t="s">
        <v>2037</v>
      </c>
      <c r="D126" s="164"/>
      <c r="E126" s="165">
        <v>30</v>
      </c>
      <c r="F126" s="160"/>
      <c r="G126" s="160"/>
      <c r="H126" s="160"/>
      <c r="I126" s="160"/>
      <c r="J126" s="160"/>
      <c r="K126" s="160"/>
      <c r="L126" s="160"/>
      <c r="M126" s="160"/>
      <c r="N126" s="160"/>
      <c r="O126" s="160"/>
      <c r="P126" s="160"/>
      <c r="Q126" s="160"/>
      <c r="R126" s="160"/>
      <c r="S126" s="160"/>
      <c r="T126" s="160"/>
      <c r="U126" s="160"/>
      <c r="V126" s="160"/>
      <c r="W126" s="160"/>
      <c r="X126" s="160"/>
      <c r="Y126" s="151"/>
      <c r="Z126" s="151"/>
      <c r="AA126" s="151"/>
      <c r="AB126" s="151"/>
      <c r="AC126" s="151"/>
      <c r="AD126" s="151"/>
      <c r="AE126" s="151"/>
      <c r="AF126" s="151"/>
      <c r="AG126" s="151" t="s">
        <v>192</v>
      </c>
      <c r="AH126" s="151">
        <v>0</v>
      </c>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ht="20.399999999999999" outlineLevel="1" x14ac:dyDescent="0.25">
      <c r="A127" s="177">
        <v>12</v>
      </c>
      <c r="B127" s="178" t="s">
        <v>528</v>
      </c>
      <c r="C127" s="187" t="s">
        <v>529</v>
      </c>
      <c r="D127" s="179" t="s">
        <v>530</v>
      </c>
      <c r="E127" s="180">
        <v>2</v>
      </c>
      <c r="F127" s="181">
        <v>1500</v>
      </c>
      <c r="G127" s="182">
        <f>ROUND(E127*F127,2)</f>
        <v>3000</v>
      </c>
      <c r="H127" s="181"/>
      <c r="I127" s="182">
        <f>ROUND(E127*H127,2)</f>
        <v>0</v>
      </c>
      <c r="J127" s="181"/>
      <c r="K127" s="182">
        <f>ROUND(E127*J127,2)</f>
        <v>0</v>
      </c>
      <c r="L127" s="182">
        <v>21</v>
      </c>
      <c r="M127" s="182">
        <f>G127*(1+L127/100)</f>
        <v>3630</v>
      </c>
      <c r="N127" s="182">
        <v>0</v>
      </c>
      <c r="O127" s="182">
        <f>ROUND(E127*N127,2)</f>
        <v>0</v>
      </c>
      <c r="P127" s="182">
        <v>0</v>
      </c>
      <c r="Q127" s="182">
        <f>ROUND(E127*P127,2)</f>
        <v>0</v>
      </c>
      <c r="R127" s="182" t="s">
        <v>519</v>
      </c>
      <c r="S127" s="182" t="s">
        <v>185</v>
      </c>
      <c r="T127" s="183" t="s">
        <v>185</v>
      </c>
      <c r="U127" s="160">
        <v>1.6</v>
      </c>
      <c r="V127" s="160">
        <f>ROUND(E127*U127,2)</f>
        <v>3.2</v>
      </c>
      <c r="W127" s="160"/>
      <c r="X127" s="160" t="s">
        <v>239</v>
      </c>
      <c r="Y127" s="151"/>
      <c r="Z127" s="151"/>
      <c r="AA127" s="151"/>
      <c r="AB127" s="151"/>
      <c r="AC127" s="151"/>
      <c r="AD127" s="151"/>
      <c r="AE127" s="151"/>
      <c r="AF127" s="151"/>
      <c r="AG127" s="151" t="s">
        <v>240</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5">
      <c r="A128" s="158"/>
      <c r="B128" s="159"/>
      <c r="C128" s="188" t="s">
        <v>2000</v>
      </c>
      <c r="D128" s="164"/>
      <c r="E128" s="165"/>
      <c r="F128" s="160"/>
      <c r="G128" s="160"/>
      <c r="H128" s="160"/>
      <c r="I128" s="160"/>
      <c r="J128" s="160"/>
      <c r="K128" s="160"/>
      <c r="L128" s="160"/>
      <c r="M128" s="160"/>
      <c r="N128" s="160"/>
      <c r="O128" s="160"/>
      <c r="P128" s="160"/>
      <c r="Q128" s="160"/>
      <c r="R128" s="160"/>
      <c r="S128" s="160"/>
      <c r="T128" s="160"/>
      <c r="U128" s="160"/>
      <c r="V128" s="160"/>
      <c r="W128" s="160"/>
      <c r="X128" s="160"/>
      <c r="Y128" s="151"/>
      <c r="Z128" s="151"/>
      <c r="AA128" s="151"/>
      <c r="AB128" s="151"/>
      <c r="AC128" s="151"/>
      <c r="AD128" s="151"/>
      <c r="AE128" s="151"/>
      <c r="AF128" s="151"/>
      <c r="AG128" s="151" t="s">
        <v>192</v>
      </c>
      <c r="AH128" s="151">
        <v>0</v>
      </c>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5">
      <c r="A129" s="158"/>
      <c r="B129" s="159"/>
      <c r="C129" s="188" t="s">
        <v>2038</v>
      </c>
      <c r="D129" s="164"/>
      <c r="E129" s="165">
        <v>1</v>
      </c>
      <c r="F129" s="160"/>
      <c r="G129" s="160"/>
      <c r="H129" s="160"/>
      <c r="I129" s="160"/>
      <c r="J129" s="160"/>
      <c r="K129" s="160"/>
      <c r="L129" s="160"/>
      <c r="M129" s="160"/>
      <c r="N129" s="160"/>
      <c r="O129" s="160"/>
      <c r="P129" s="160"/>
      <c r="Q129" s="160"/>
      <c r="R129" s="160"/>
      <c r="S129" s="160"/>
      <c r="T129" s="160"/>
      <c r="U129" s="160"/>
      <c r="V129" s="160"/>
      <c r="W129" s="160"/>
      <c r="X129" s="160"/>
      <c r="Y129" s="151"/>
      <c r="Z129" s="151"/>
      <c r="AA129" s="151"/>
      <c r="AB129" s="151"/>
      <c r="AC129" s="151"/>
      <c r="AD129" s="151"/>
      <c r="AE129" s="151"/>
      <c r="AF129" s="151"/>
      <c r="AG129" s="151" t="s">
        <v>192</v>
      </c>
      <c r="AH129" s="151">
        <v>0</v>
      </c>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5">
      <c r="A130" s="158"/>
      <c r="B130" s="159"/>
      <c r="C130" s="188" t="s">
        <v>2039</v>
      </c>
      <c r="D130" s="164"/>
      <c r="E130" s="165">
        <v>1</v>
      </c>
      <c r="F130" s="160"/>
      <c r="G130" s="160"/>
      <c r="H130" s="160"/>
      <c r="I130" s="160"/>
      <c r="J130" s="160"/>
      <c r="K130" s="160"/>
      <c r="L130" s="160"/>
      <c r="M130" s="160"/>
      <c r="N130" s="160"/>
      <c r="O130" s="160"/>
      <c r="P130" s="160"/>
      <c r="Q130" s="160"/>
      <c r="R130" s="160"/>
      <c r="S130" s="160"/>
      <c r="T130" s="160"/>
      <c r="U130" s="160"/>
      <c r="V130" s="160"/>
      <c r="W130" s="160"/>
      <c r="X130" s="160"/>
      <c r="Y130" s="151"/>
      <c r="Z130" s="151"/>
      <c r="AA130" s="151"/>
      <c r="AB130" s="151"/>
      <c r="AC130" s="151"/>
      <c r="AD130" s="151"/>
      <c r="AE130" s="151"/>
      <c r="AF130" s="151"/>
      <c r="AG130" s="151" t="s">
        <v>192</v>
      </c>
      <c r="AH130" s="151">
        <v>0</v>
      </c>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ht="30.6" outlineLevel="1" x14ac:dyDescent="0.25">
      <c r="A131" s="177">
        <v>13</v>
      </c>
      <c r="B131" s="178" t="s">
        <v>535</v>
      </c>
      <c r="C131" s="187" t="s">
        <v>536</v>
      </c>
      <c r="D131" s="179" t="s">
        <v>537</v>
      </c>
      <c r="E131" s="180">
        <v>120</v>
      </c>
      <c r="F131" s="181">
        <v>155</v>
      </c>
      <c r="G131" s="182">
        <f>ROUND(E131*F131,2)</f>
        <v>18600</v>
      </c>
      <c r="H131" s="181"/>
      <c r="I131" s="182">
        <f>ROUND(E131*H131,2)</f>
        <v>0</v>
      </c>
      <c r="J131" s="181"/>
      <c r="K131" s="182">
        <f>ROUND(E131*J131,2)</f>
        <v>0</v>
      </c>
      <c r="L131" s="182">
        <v>21</v>
      </c>
      <c r="M131" s="182">
        <f>G131*(1+L131/100)</f>
        <v>22506</v>
      </c>
      <c r="N131" s="182">
        <v>0</v>
      </c>
      <c r="O131" s="182">
        <f>ROUND(E131*N131,2)</f>
        <v>0</v>
      </c>
      <c r="P131" s="182">
        <v>0</v>
      </c>
      <c r="Q131" s="182">
        <f>ROUND(E131*P131,2)</f>
        <v>0</v>
      </c>
      <c r="R131" s="182" t="s">
        <v>519</v>
      </c>
      <c r="S131" s="182" t="s">
        <v>185</v>
      </c>
      <c r="T131" s="183" t="s">
        <v>185</v>
      </c>
      <c r="U131" s="160">
        <v>0</v>
      </c>
      <c r="V131" s="160">
        <f>ROUND(E131*U131,2)</f>
        <v>0</v>
      </c>
      <c r="W131" s="160"/>
      <c r="X131" s="160" t="s">
        <v>239</v>
      </c>
      <c r="Y131" s="151"/>
      <c r="Z131" s="151"/>
      <c r="AA131" s="151"/>
      <c r="AB131" s="151"/>
      <c r="AC131" s="151"/>
      <c r="AD131" s="151"/>
      <c r="AE131" s="151"/>
      <c r="AF131" s="151"/>
      <c r="AG131" s="151" t="s">
        <v>240</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5">
      <c r="A132" s="158"/>
      <c r="B132" s="159"/>
      <c r="C132" s="188" t="s">
        <v>2000</v>
      </c>
      <c r="D132" s="164"/>
      <c r="E132" s="165"/>
      <c r="F132" s="160"/>
      <c r="G132" s="160"/>
      <c r="H132" s="160"/>
      <c r="I132" s="160"/>
      <c r="J132" s="160"/>
      <c r="K132" s="160"/>
      <c r="L132" s="160"/>
      <c r="M132" s="160"/>
      <c r="N132" s="160"/>
      <c r="O132" s="160"/>
      <c r="P132" s="160"/>
      <c r="Q132" s="160"/>
      <c r="R132" s="160"/>
      <c r="S132" s="160"/>
      <c r="T132" s="160"/>
      <c r="U132" s="160"/>
      <c r="V132" s="160"/>
      <c r="W132" s="160"/>
      <c r="X132" s="160"/>
      <c r="Y132" s="151"/>
      <c r="Z132" s="151"/>
      <c r="AA132" s="151"/>
      <c r="AB132" s="151"/>
      <c r="AC132" s="151"/>
      <c r="AD132" s="151"/>
      <c r="AE132" s="151"/>
      <c r="AF132" s="151"/>
      <c r="AG132" s="151" t="s">
        <v>192</v>
      </c>
      <c r="AH132" s="151">
        <v>0</v>
      </c>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5">
      <c r="A133" s="158"/>
      <c r="B133" s="159"/>
      <c r="C133" s="188" t="s">
        <v>2040</v>
      </c>
      <c r="D133" s="164"/>
      <c r="E133" s="165">
        <v>60</v>
      </c>
      <c r="F133" s="160"/>
      <c r="G133" s="160"/>
      <c r="H133" s="160"/>
      <c r="I133" s="160"/>
      <c r="J133" s="160"/>
      <c r="K133" s="160"/>
      <c r="L133" s="160"/>
      <c r="M133" s="160"/>
      <c r="N133" s="160"/>
      <c r="O133" s="160"/>
      <c r="P133" s="160"/>
      <c r="Q133" s="160"/>
      <c r="R133" s="160"/>
      <c r="S133" s="160"/>
      <c r="T133" s="160"/>
      <c r="U133" s="160"/>
      <c r="V133" s="160"/>
      <c r="W133" s="160"/>
      <c r="X133" s="160"/>
      <c r="Y133" s="151"/>
      <c r="Z133" s="151"/>
      <c r="AA133" s="151"/>
      <c r="AB133" s="151"/>
      <c r="AC133" s="151"/>
      <c r="AD133" s="151"/>
      <c r="AE133" s="151"/>
      <c r="AF133" s="151"/>
      <c r="AG133" s="151" t="s">
        <v>192</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5">
      <c r="A134" s="158"/>
      <c r="B134" s="159"/>
      <c r="C134" s="188" t="s">
        <v>2041</v>
      </c>
      <c r="D134" s="164"/>
      <c r="E134" s="165">
        <v>60</v>
      </c>
      <c r="F134" s="160"/>
      <c r="G134" s="160"/>
      <c r="H134" s="160"/>
      <c r="I134" s="160"/>
      <c r="J134" s="160"/>
      <c r="K134" s="160"/>
      <c r="L134" s="160"/>
      <c r="M134" s="160"/>
      <c r="N134" s="160"/>
      <c r="O134" s="160"/>
      <c r="P134" s="160"/>
      <c r="Q134" s="160"/>
      <c r="R134" s="160"/>
      <c r="S134" s="160"/>
      <c r="T134" s="160"/>
      <c r="U134" s="160"/>
      <c r="V134" s="160"/>
      <c r="W134" s="160"/>
      <c r="X134" s="160"/>
      <c r="Y134" s="151"/>
      <c r="Z134" s="151"/>
      <c r="AA134" s="151"/>
      <c r="AB134" s="151"/>
      <c r="AC134" s="151"/>
      <c r="AD134" s="151"/>
      <c r="AE134" s="151"/>
      <c r="AF134" s="151"/>
      <c r="AG134" s="151" t="s">
        <v>192</v>
      </c>
      <c r="AH134" s="151">
        <v>0</v>
      </c>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ht="20.399999999999999" outlineLevel="1" x14ac:dyDescent="0.25">
      <c r="A135" s="177">
        <v>14</v>
      </c>
      <c r="B135" s="178" t="s">
        <v>542</v>
      </c>
      <c r="C135" s="187" t="s">
        <v>543</v>
      </c>
      <c r="D135" s="179" t="s">
        <v>530</v>
      </c>
      <c r="E135" s="180">
        <v>2</v>
      </c>
      <c r="F135" s="181">
        <v>1500</v>
      </c>
      <c r="G135" s="182">
        <f>ROUND(E135*F135,2)</f>
        <v>3000</v>
      </c>
      <c r="H135" s="181"/>
      <c r="I135" s="182">
        <f>ROUND(E135*H135,2)</f>
        <v>0</v>
      </c>
      <c r="J135" s="181"/>
      <c r="K135" s="182">
        <f>ROUND(E135*J135,2)</f>
        <v>0</v>
      </c>
      <c r="L135" s="182">
        <v>21</v>
      </c>
      <c r="M135" s="182">
        <f>G135*(1+L135/100)</f>
        <v>3630</v>
      </c>
      <c r="N135" s="182">
        <v>0</v>
      </c>
      <c r="O135" s="182">
        <f>ROUND(E135*N135,2)</f>
        <v>0</v>
      </c>
      <c r="P135" s="182">
        <v>0</v>
      </c>
      <c r="Q135" s="182">
        <f>ROUND(E135*P135,2)</f>
        <v>0</v>
      </c>
      <c r="R135" s="182" t="s">
        <v>519</v>
      </c>
      <c r="S135" s="182" t="s">
        <v>185</v>
      </c>
      <c r="T135" s="183" t="s">
        <v>185</v>
      </c>
      <c r="U135" s="160">
        <v>1.1499999999999999</v>
      </c>
      <c r="V135" s="160">
        <f>ROUND(E135*U135,2)</f>
        <v>2.2999999999999998</v>
      </c>
      <c r="W135" s="160"/>
      <c r="X135" s="160" t="s">
        <v>239</v>
      </c>
      <c r="Y135" s="151"/>
      <c r="Z135" s="151"/>
      <c r="AA135" s="151"/>
      <c r="AB135" s="151"/>
      <c r="AC135" s="151"/>
      <c r="AD135" s="151"/>
      <c r="AE135" s="151"/>
      <c r="AF135" s="151"/>
      <c r="AG135" s="151" t="s">
        <v>240</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5">
      <c r="A136" s="158"/>
      <c r="B136" s="159"/>
      <c r="C136" s="188" t="s">
        <v>2000</v>
      </c>
      <c r="D136" s="164"/>
      <c r="E136" s="165"/>
      <c r="F136" s="160"/>
      <c r="G136" s="160"/>
      <c r="H136" s="160"/>
      <c r="I136" s="160"/>
      <c r="J136" s="160"/>
      <c r="K136" s="160"/>
      <c r="L136" s="160"/>
      <c r="M136" s="160"/>
      <c r="N136" s="160"/>
      <c r="O136" s="160"/>
      <c r="P136" s="160"/>
      <c r="Q136" s="160"/>
      <c r="R136" s="160"/>
      <c r="S136" s="160"/>
      <c r="T136" s="160"/>
      <c r="U136" s="160"/>
      <c r="V136" s="160"/>
      <c r="W136" s="160"/>
      <c r="X136" s="160"/>
      <c r="Y136" s="151"/>
      <c r="Z136" s="151"/>
      <c r="AA136" s="151"/>
      <c r="AB136" s="151"/>
      <c r="AC136" s="151"/>
      <c r="AD136" s="151"/>
      <c r="AE136" s="151"/>
      <c r="AF136" s="151"/>
      <c r="AG136" s="151" t="s">
        <v>192</v>
      </c>
      <c r="AH136" s="151">
        <v>0</v>
      </c>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5">
      <c r="A137" s="158"/>
      <c r="B137" s="159"/>
      <c r="C137" s="188" t="s">
        <v>2038</v>
      </c>
      <c r="D137" s="164"/>
      <c r="E137" s="165">
        <v>1</v>
      </c>
      <c r="F137" s="160"/>
      <c r="G137" s="160"/>
      <c r="H137" s="160"/>
      <c r="I137" s="160"/>
      <c r="J137" s="160"/>
      <c r="K137" s="160"/>
      <c r="L137" s="160"/>
      <c r="M137" s="160"/>
      <c r="N137" s="160"/>
      <c r="O137" s="160"/>
      <c r="P137" s="160"/>
      <c r="Q137" s="160"/>
      <c r="R137" s="160"/>
      <c r="S137" s="160"/>
      <c r="T137" s="160"/>
      <c r="U137" s="160"/>
      <c r="V137" s="160"/>
      <c r="W137" s="160"/>
      <c r="X137" s="160"/>
      <c r="Y137" s="151"/>
      <c r="Z137" s="151"/>
      <c r="AA137" s="151"/>
      <c r="AB137" s="151"/>
      <c r="AC137" s="151"/>
      <c r="AD137" s="151"/>
      <c r="AE137" s="151"/>
      <c r="AF137" s="151"/>
      <c r="AG137" s="151" t="s">
        <v>192</v>
      </c>
      <c r="AH137" s="151">
        <v>0</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5">
      <c r="A138" s="158"/>
      <c r="B138" s="159"/>
      <c r="C138" s="188" t="s">
        <v>2039</v>
      </c>
      <c r="D138" s="164"/>
      <c r="E138" s="165">
        <v>1</v>
      </c>
      <c r="F138" s="160"/>
      <c r="G138" s="160"/>
      <c r="H138" s="160"/>
      <c r="I138" s="160"/>
      <c r="J138" s="160"/>
      <c r="K138" s="160"/>
      <c r="L138" s="160"/>
      <c r="M138" s="160"/>
      <c r="N138" s="160"/>
      <c r="O138" s="160"/>
      <c r="P138" s="160"/>
      <c r="Q138" s="160"/>
      <c r="R138" s="160"/>
      <c r="S138" s="160"/>
      <c r="T138" s="160"/>
      <c r="U138" s="160"/>
      <c r="V138" s="160"/>
      <c r="W138" s="160"/>
      <c r="X138" s="160"/>
      <c r="Y138" s="151"/>
      <c r="Z138" s="151"/>
      <c r="AA138" s="151"/>
      <c r="AB138" s="151"/>
      <c r="AC138" s="151"/>
      <c r="AD138" s="151"/>
      <c r="AE138" s="151"/>
      <c r="AF138" s="151"/>
      <c r="AG138" s="151" t="s">
        <v>192</v>
      </c>
      <c r="AH138" s="151">
        <v>0</v>
      </c>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x14ac:dyDescent="0.25">
      <c r="A139" s="167" t="s">
        <v>181</v>
      </c>
      <c r="B139" s="168" t="s">
        <v>124</v>
      </c>
      <c r="C139" s="186" t="s">
        <v>125</v>
      </c>
      <c r="D139" s="169"/>
      <c r="E139" s="170"/>
      <c r="F139" s="171"/>
      <c r="G139" s="171">
        <f>SUMIF(AG140:AG148,"&lt;&gt;NOR",G140:G148)</f>
        <v>66615.5</v>
      </c>
      <c r="H139" s="171"/>
      <c r="I139" s="171">
        <f>SUM(I140:I148)</f>
        <v>0</v>
      </c>
      <c r="J139" s="171"/>
      <c r="K139" s="171">
        <f>SUM(K140:K148)</f>
        <v>0</v>
      </c>
      <c r="L139" s="171"/>
      <c r="M139" s="171">
        <f>SUM(M140:M148)</f>
        <v>80604.755000000005</v>
      </c>
      <c r="N139" s="171"/>
      <c r="O139" s="171">
        <f>SUM(O140:O148)</f>
        <v>0.01</v>
      </c>
      <c r="P139" s="171"/>
      <c r="Q139" s="171">
        <f>SUM(Q140:Q148)</f>
        <v>0</v>
      </c>
      <c r="R139" s="171"/>
      <c r="S139" s="171"/>
      <c r="T139" s="172"/>
      <c r="U139" s="166"/>
      <c r="V139" s="166">
        <f>SUM(V140:V148)</f>
        <v>145.97</v>
      </c>
      <c r="W139" s="166"/>
      <c r="X139" s="166"/>
      <c r="AG139" t="s">
        <v>182</v>
      </c>
    </row>
    <row r="140" spans="1:60" ht="40.799999999999997" outlineLevel="1" x14ac:dyDescent="0.25">
      <c r="A140" s="177">
        <v>15</v>
      </c>
      <c r="B140" s="178" t="s">
        <v>279</v>
      </c>
      <c r="C140" s="187" t="s">
        <v>280</v>
      </c>
      <c r="D140" s="179" t="s">
        <v>237</v>
      </c>
      <c r="E140" s="180">
        <v>165.5</v>
      </c>
      <c r="F140" s="181">
        <v>131</v>
      </c>
      <c r="G140" s="182">
        <f>ROUND(E140*F140,2)</f>
        <v>21680.5</v>
      </c>
      <c r="H140" s="181"/>
      <c r="I140" s="182">
        <f>ROUND(E140*H140,2)</f>
        <v>0</v>
      </c>
      <c r="J140" s="181"/>
      <c r="K140" s="182">
        <f>ROUND(E140*J140,2)</f>
        <v>0</v>
      </c>
      <c r="L140" s="182">
        <v>21</v>
      </c>
      <c r="M140" s="182">
        <f>G140*(1+L140/100)</f>
        <v>26233.404999999999</v>
      </c>
      <c r="N140" s="182">
        <v>4.0000000000000003E-5</v>
      </c>
      <c r="O140" s="182">
        <f>ROUND(E140*N140,2)</f>
        <v>0.01</v>
      </c>
      <c r="P140" s="182">
        <v>0</v>
      </c>
      <c r="Q140" s="182">
        <f>ROUND(E140*P140,2)</f>
        <v>0</v>
      </c>
      <c r="R140" s="182" t="s">
        <v>281</v>
      </c>
      <c r="S140" s="182" t="s">
        <v>185</v>
      </c>
      <c r="T140" s="183" t="s">
        <v>185</v>
      </c>
      <c r="U140" s="160">
        <v>0.308</v>
      </c>
      <c r="V140" s="160">
        <f>ROUND(E140*U140,2)</f>
        <v>50.97</v>
      </c>
      <c r="W140" s="160"/>
      <c r="X140" s="160" t="s">
        <v>239</v>
      </c>
      <c r="Y140" s="151"/>
      <c r="Z140" s="151"/>
      <c r="AA140" s="151"/>
      <c r="AB140" s="151"/>
      <c r="AC140" s="151"/>
      <c r="AD140" s="151"/>
      <c r="AE140" s="151"/>
      <c r="AF140" s="151"/>
      <c r="AG140" s="151" t="s">
        <v>282</v>
      </c>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5">
      <c r="A141" s="158"/>
      <c r="B141" s="159"/>
      <c r="C141" s="188" t="s">
        <v>2000</v>
      </c>
      <c r="D141" s="164"/>
      <c r="E141" s="165"/>
      <c r="F141" s="160"/>
      <c r="G141" s="160"/>
      <c r="H141" s="160"/>
      <c r="I141" s="160"/>
      <c r="J141" s="160"/>
      <c r="K141" s="160"/>
      <c r="L141" s="160"/>
      <c r="M141" s="160"/>
      <c r="N141" s="160"/>
      <c r="O141" s="160"/>
      <c r="P141" s="160"/>
      <c r="Q141" s="160"/>
      <c r="R141" s="160"/>
      <c r="S141" s="160"/>
      <c r="T141" s="160"/>
      <c r="U141" s="160"/>
      <c r="V141" s="160"/>
      <c r="W141" s="160"/>
      <c r="X141" s="160"/>
      <c r="Y141" s="151"/>
      <c r="Z141" s="151"/>
      <c r="AA141" s="151"/>
      <c r="AB141" s="151"/>
      <c r="AC141" s="151"/>
      <c r="AD141" s="151"/>
      <c r="AE141" s="151"/>
      <c r="AF141" s="151"/>
      <c r="AG141" s="151" t="s">
        <v>192</v>
      </c>
      <c r="AH141" s="151">
        <v>0</v>
      </c>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5">
      <c r="A142" s="158"/>
      <c r="B142" s="159"/>
      <c r="C142" s="188" t="s">
        <v>2042</v>
      </c>
      <c r="D142" s="164"/>
      <c r="E142" s="165">
        <v>77.8</v>
      </c>
      <c r="F142" s="160"/>
      <c r="G142" s="160"/>
      <c r="H142" s="160"/>
      <c r="I142" s="160"/>
      <c r="J142" s="160"/>
      <c r="K142" s="160"/>
      <c r="L142" s="160"/>
      <c r="M142" s="160"/>
      <c r="N142" s="160"/>
      <c r="O142" s="160"/>
      <c r="P142" s="160"/>
      <c r="Q142" s="160"/>
      <c r="R142" s="160"/>
      <c r="S142" s="160"/>
      <c r="T142" s="160"/>
      <c r="U142" s="160"/>
      <c r="V142" s="160"/>
      <c r="W142" s="160"/>
      <c r="X142" s="160"/>
      <c r="Y142" s="151"/>
      <c r="Z142" s="151"/>
      <c r="AA142" s="151"/>
      <c r="AB142" s="151"/>
      <c r="AC142" s="151"/>
      <c r="AD142" s="151"/>
      <c r="AE142" s="151"/>
      <c r="AF142" s="151"/>
      <c r="AG142" s="151" t="s">
        <v>192</v>
      </c>
      <c r="AH142" s="151">
        <v>0</v>
      </c>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5">
      <c r="A143" s="158"/>
      <c r="B143" s="159"/>
      <c r="C143" s="188" t="s">
        <v>2043</v>
      </c>
      <c r="D143" s="164"/>
      <c r="E143" s="165">
        <v>87.7</v>
      </c>
      <c r="F143" s="160"/>
      <c r="G143" s="160"/>
      <c r="H143" s="160"/>
      <c r="I143" s="160"/>
      <c r="J143" s="160"/>
      <c r="K143" s="160"/>
      <c r="L143" s="160"/>
      <c r="M143" s="160"/>
      <c r="N143" s="160"/>
      <c r="O143" s="160"/>
      <c r="P143" s="160"/>
      <c r="Q143" s="160"/>
      <c r="R143" s="160"/>
      <c r="S143" s="160"/>
      <c r="T143" s="160"/>
      <c r="U143" s="160"/>
      <c r="V143" s="160"/>
      <c r="W143" s="160"/>
      <c r="X143" s="160"/>
      <c r="Y143" s="151"/>
      <c r="Z143" s="151"/>
      <c r="AA143" s="151"/>
      <c r="AB143" s="151"/>
      <c r="AC143" s="151"/>
      <c r="AD143" s="151"/>
      <c r="AE143" s="151"/>
      <c r="AF143" s="151"/>
      <c r="AG143" s="151" t="s">
        <v>192</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5">
      <c r="A144" s="177">
        <v>16</v>
      </c>
      <c r="B144" s="178" t="s">
        <v>283</v>
      </c>
      <c r="C144" s="187" t="s">
        <v>284</v>
      </c>
      <c r="D144" s="179" t="s">
        <v>198</v>
      </c>
      <c r="E144" s="180">
        <v>95</v>
      </c>
      <c r="F144" s="181">
        <v>473</v>
      </c>
      <c r="G144" s="182">
        <f>ROUND(E144*F144,2)</f>
        <v>44935</v>
      </c>
      <c r="H144" s="181"/>
      <c r="I144" s="182">
        <f>ROUND(E144*H144,2)</f>
        <v>0</v>
      </c>
      <c r="J144" s="181"/>
      <c r="K144" s="182">
        <f>ROUND(E144*J144,2)</f>
        <v>0</v>
      </c>
      <c r="L144" s="182">
        <v>21</v>
      </c>
      <c r="M144" s="182">
        <f>G144*(1+L144/100)</f>
        <v>54371.35</v>
      </c>
      <c r="N144" s="182">
        <v>0</v>
      </c>
      <c r="O144" s="182">
        <f>ROUND(E144*N144,2)</f>
        <v>0</v>
      </c>
      <c r="P144" s="182">
        <v>0</v>
      </c>
      <c r="Q144" s="182">
        <f>ROUND(E144*P144,2)</f>
        <v>0</v>
      </c>
      <c r="R144" s="182" t="s">
        <v>199</v>
      </c>
      <c r="S144" s="182" t="s">
        <v>185</v>
      </c>
      <c r="T144" s="183" t="s">
        <v>185</v>
      </c>
      <c r="U144" s="160">
        <v>1</v>
      </c>
      <c r="V144" s="160">
        <f>ROUND(E144*U144,2)</f>
        <v>95</v>
      </c>
      <c r="W144" s="160"/>
      <c r="X144" s="160" t="s">
        <v>200</v>
      </c>
      <c r="Y144" s="151"/>
      <c r="Z144" s="151"/>
      <c r="AA144" s="151"/>
      <c r="AB144" s="151"/>
      <c r="AC144" s="151"/>
      <c r="AD144" s="151"/>
      <c r="AE144" s="151"/>
      <c r="AF144" s="151"/>
      <c r="AG144" s="151" t="s">
        <v>201</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5">
      <c r="A145" s="158"/>
      <c r="B145" s="159"/>
      <c r="C145" s="188" t="s">
        <v>2000</v>
      </c>
      <c r="D145" s="164"/>
      <c r="E145" s="165"/>
      <c r="F145" s="160"/>
      <c r="G145" s="160"/>
      <c r="H145" s="160"/>
      <c r="I145" s="160"/>
      <c r="J145" s="160"/>
      <c r="K145" s="160"/>
      <c r="L145" s="160"/>
      <c r="M145" s="160"/>
      <c r="N145" s="160"/>
      <c r="O145" s="160"/>
      <c r="P145" s="160"/>
      <c r="Q145" s="160"/>
      <c r="R145" s="160"/>
      <c r="S145" s="160"/>
      <c r="T145" s="160"/>
      <c r="U145" s="160"/>
      <c r="V145" s="160"/>
      <c r="W145" s="160"/>
      <c r="X145" s="160"/>
      <c r="Y145" s="151"/>
      <c r="Z145" s="151"/>
      <c r="AA145" s="151"/>
      <c r="AB145" s="151"/>
      <c r="AC145" s="151"/>
      <c r="AD145" s="151"/>
      <c r="AE145" s="151"/>
      <c r="AF145" s="151"/>
      <c r="AG145" s="151" t="s">
        <v>192</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ht="20.399999999999999" outlineLevel="1" x14ac:dyDescent="0.25">
      <c r="A146" s="158"/>
      <c r="B146" s="159"/>
      <c r="C146" s="188" t="s">
        <v>2044</v>
      </c>
      <c r="D146" s="164"/>
      <c r="E146" s="165">
        <v>30</v>
      </c>
      <c r="F146" s="160"/>
      <c r="G146" s="160"/>
      <c r="H146" s="160"/>
      <c r="I146" s="160"/>
      <c r="J146" s="160"/>
      <c r="K146" s="160"/>
      <c r="L146" s="160"/>
      <c r="M146" s="160"/>
      <c r="N146" s="160"/>
      <c r="O146" s="160"/>
      <c r="P146" s="160"/>
      <c r="Q146" s="160"/>
      <c r="R146" s="160"/>
      <c r="S146" s="160"/>
      <c r="T146" s="160"/>
      <c r="U146" s="160"/>
      <c r="V146" s="160"/>
      <c r="W146" s="160"/>
      <c r="X146" s="160"/>
      <c r="Y146" s="151"/>
      <c r="Z146" s="151"/>
      <c r="AA146" s="151"/>
      <c r="AB146" s="151"/>
      <c r="AC146" s="151"/>
      <c r="AD146" s="151"/>
      <c r="AE146" s="151"/>
      <c r="AF146" s="151"/>
      <c r="AG146" s="151" t="s">
        <v>192</v>
      </c>
      <c r="AH146" s="151">
        <v>0</v>
      </c>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1" x14ac:dyDescent="0.25">
      <c r="A147" s="158"/>
      <c r="B147" s="159"/>
      <c r="C147" s="188" t="s">
        <v>2045</v>
      </c>
      <c r="D147" s="164"/>
      <c r="E147" s="165">
        <v>35</v>
      </c>
      <c r="F147" s="160"/>
      <c r="G147" s="160"/>
      <c r="H147" s="160"/>
      <c r="I147" s="160"/>
      <c r="J147" s="160"/>
      <c r="K147" s="160"/>
      <c r="L147" s="160"/>
      <c r="M147" s="160"/>
      <c r="N147" s="160"/>
      <c r="O147" s="160"/>
      <c r="P147" s="160"/>
      <c r="Q147" s="160"/>
      <c r="R147" s="160"/>
      <c r="S147" s="160"/>
      <c r="T147" s="160"/>
      <c r="U147" s="160"/>
      <c r="V147" s="160"/>
      <c r="W147" s="160"/>
      <c r="X147" s="160"/>
      <c r="Y147" s="151"/>
      <c r="Z147" s="151"/>
      <c r="AA147" s="151"/>
      <c r="AB147" s="151"/>
      <c r="AC147" s="151"/>
      <c r="AD147" s="151"/>
      <c r="AE147" s="151"/>
      <c r="AF147" s="151"/>
      <c r="AG147" s="151" t="s">
        <v>192</v>
      </c>
      <c r="AH147" s="151">
        <v>0</v>
      </c>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ht="20.399999999999999" outlineLevel="1" x14ac:dyDescent="0.25">
      <c r="A148" s="158"/>
      <c r="B148" s="159"/>
      <c r="C148" s="188" t="s">
        <v>2046</v>
      </c>
      <c r="D148" s="164"/>
      <c r="E148" s="165">
        <v>30</v>
      </c>
      <c r="F148" s="160"/>
      <c r="G148" s="160"/>
      <c r="H148" s="160"/>
      <c r="I148" s="160"/>
      <c r="J148" s="160"/>
      <c r="K148" s="160"/>
      <c r="L148" s="160"/>
      <c r="M148" s="160"/>
      <c r="N148" s="160"/>
      <c r="O148" s="160"/>
      <c r="P148" s="160"/>
      <c r="Q148" s="160"/>
      <c r="R148" s="160"/>
      <c r="S148" s="160"/>
      <c r="T148" s="160"/>
      <c r="U148" s="160"/>
      <c r="V148" s="160"/>
      <c r="W148" s="160"/>
      <c r="X148" s="160"/>
      <c r="Y148" s="151"/>
      <c r="Z148" s="151"/>
      <c r="AA148" s="151"/>
      <c r="AB148" s="151"/>
      <c r="AC148" s="151"/>
      <c r="AD148" s="151"/>
      <c r="AE148" s="151"/>
      <c r="AF148" s="151"/>
      <c r="AG148" s="151" t="s">
        <v>192</v>
      </c>
      <c r="AH148" s="151">
        <v>0</v>
      </c>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x14ac:dyDescent="0.25">
      <c r="A149" s="167" t="s">
        <v>181</v>
      </c>
      <c r="B149" s="168" t="s">
        <v>126</v>
      </c>
      <c r="C149" s="186" t="s">
        <v>127</v>
      </c>
      <c r="D149" s="169"/>
      <c r="E149" s="170"/>
      <c r="F149" s="171"/>
      <c r="G149" s="171">
        <f>SUMIF(AG150:AG182,"&lt;&gt;NOR",G150:G182)</f>
        <v>3636.4800000000005</v>
      </c>
      <c r="H149" s="171"/>
      <c r="I149" s="171">
        <f>SUM(I150:I182)</f>
        <v>0</v>
      </c>
      <c r="J149" s="171"/>
      <c r="K149" s="171">
        <f>SUM(K150:K182)</f>
        <v>0</v>
      </c>
      <c r="L149" s="171"/>
      <c r="M149" s="171">
        <f>SUM(M150:M182)</f>
        <v>4400.1408000000001</v>
      </c>
      <c r="N149" s="171"/>
      <c r="O149" s="171">
        <f>SUM(O150:O182)</f>
        <v>0</v>
      </c>
      <c r="P149" s="171"/>
      <c r="Q149" s="171">
        <f>SUM(Q150:Q182)</f>
        <v>0</v>
      </c>
      <c r="R149" s="171"/>
      <c r="S149" s="171"/>
      <c r="T149" s="172"/>
      <c r="U149" s="166"/>
      <c r="V149" s="166">
        <f>SUM(V150:V182)</f>
        <v>5.52</v>
      </c>
      <c r="W149" s="166"/>
      <c r="X149" s="166"/>
      <c r="AG149" t="s">
        <v>182</v>
      </c>
    </row>
    <row r="150" spans="1:60" outlineLevel="1" x14ac:dyDescent="0.25">
      <c r="A150" s="177">
        <v>17</v>
      </c>
      <c r="B150" s="178" t="s">
        <v>328</v>
      </c>
      <c r="C150" s="187" t="s">
        <v>329</v>
      </c>
      <c r="D150" s="179" t="s">
        <v>299</v>
      </c>
      <c r="E150" s="180">
        <v>0.65475000000000005</v>
      </c>
      <c r="F150" s="181">
        <v>850</v>
      </c>
      <c r="G150" s="182">
        <f>ROUND(E150*F150,2)</f>
        <v>556.54</v>
      </c>
      <c r="H150" s="181"/>
      <c r="I150" s="182">
        <f>ROUND(E150*H150,2)</f>
        <v>0</v>
      </c>
      <c r="J150" s="181"/>
      <c r="K150" s="182">
        <f>ROUND(E150*J150,2)</f>
        <v>0</v>
      </c>
      <c r="L150" s="182">
        <v>21</v>
      </c>
      <c r="M150" s="182">
        <f>G150*(1+L150/100)</f>
        <v>673.41339999999991</v>
      </c>
      <c r="N150" s="182">
        <v>0</v>
      </c>
      <c r="O150" s="182">
        <f>ROUND(E150*N150,2)</f>
        <v>0</v>
      </c>
      <c r="P150" s="182">
        <v>0</v>
      </c>
      <c r="Q150" s="182">
        <f>ROUND(E150*P150,2)</f>
        <v>0</v>
      </c>
      <c r="R150" s="182"/>
      <c r="S150" s="182" t="s">
        <v>185</v>
      </c>
      <c r="T150" s="183" t="s">
        <v>185</v>
      </c>
      <c r="U150" s="160">
        <v>0.95599999999999996</v>
      </c>
      <c r="V150" s="160">
        <f>ROUND(E150*U150,2)</f>
        <v>0.63</v>
      </c>
      <c r="W150" s="160"/>
      <c r="X150" s="160" t="s">
        <v>330</v>
      </c>
      <c r="Y150" s="151"/>
      <c r="Z150" s="151"/>
      <c r="AA150" s="151"/>
      <c r="AB150" s="151"/>
      <c r="AC150" s="151"/>
      <c r="AD150" s="151"/>
      <c r="AE150" s="151"/>
      <c r="AF150" s="151"/>
      <c r="AG150" s="151" t="s">
        <v>331</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5">
      <c r="A151" s="158"/>
      <c r="B151" s="159"/>
      <c r="C151" s="188" t="s">
        <v>332</v>
      </c>
      <c r="D151" s="164"/>
      <c r="E151" s="165"/>
      <c r="F151" s="160"/>
      <c r="G151" s="160"/>
      <c r="H151" s="160"/>
      <c r="I151" s="160"/>
      <c r="J151" s="160"/>
      <c r="K151" s="160"/>
      <c r="L151" s="160"/>
      <c r="M151" s="160"/>
      <c r="N151" s="160"/>
      <c r="O151" s="160"/>
      <c r="P151" s="160"/>
      <c r="Q151" s="160"/>
      <c r="R151" s="160"/>
      <c r="S151" s="160"/>
      <c r="T151" s="160"/>
      <c r="U151" s="160"/>
      <c r="V151" s="160"/>
      <c r="W151" s="160"/>
      <c r="X151" s="160"/>
      <c r="Y151" s="151"/>
      <c r="Z151" s="151"/>
      <c r="AA151" s="151"/>
      <c r="AB151" s="151"/>
      <c r="AC151" s="151"/>
      <c r="AD151" s="151"/>
      <c r="AE151" s="151"/>
      <c r="AF151" s="151"/>
      <c r="AG151" s="151" t="s">
        <v>192</v>
      </c>
      <c r="AH151" s="151">
        <v>0</v>
      </c>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5">
      <c r="A152" s="158"/>
      <c r="B152" s="159"/>
      <c r="C152" s="188" t="s">
        <v>2047</v>
      </c>
      <c r="D152" s="164"/>
      <c r="E152" s="165"/>
      <c r="F152" s="160"/>
      <c r="G152" s="160"/>
      <c r="H152" s="160"/>
      <c r="I152" s="160"/>
      <c r="J152" s="160"/>
      <c r="K152" s="160"/>
      <c r="L152" s="160"/>
      <c r="M152" s="160"/>
      <c r="N152" s="160"/>
      <c r="O152" s="160"/>
      <c r="P152" s="160"/>
      <c r="Q152" s="160"/>
      <c r="R152" s="160"/>
      <c r="S152" s="160"/>
      <c r="T152" s="160"/>
      <c r="U152" s="160"/>
      <c r="V152" s="160"/>
      <c r="W152" s="160"/>
      <c r="X152" s="160"/>
      <c r="Y152" s="151"/>
      <c r="Z152" s="151"/>
      <c r="AA152" s="151"/>
      <c r="AB152" s="151"/>
      <c r="AC152" s="151"/>
      <c r="AD152" s="151"/>
      <c r="AE152" s="151"/>
      <c r="AF152" s="151"/>
      <c r="AG152" s="151" t="s">
        <v>192</v>
      </c>
      <c r="AH152" s="151">
        <v>0</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5">
      <c r="A153" s="158"/>
      <c r="B153" s="159"/>
      <c r="C153" s="188" t="s">
        <v>2048</v>
      </c>
      <c r="D153" s="164"/>
      <c r="E153" s="165">
        <v>0.65475000000000005</v>
      </c>
      <c r="F153" s="160"/>
      <c r="G153" s="160"/>
      <c r="H153" s="160"/>
      <c r="I153" s="160"/>
      <c r="J153" s="160"/>
      <c r="K153" s="160"/>
      <c r="L153" s="160"/>
      <c r="M153" s="160"/>
      <c r="N153" s="160"/>
      <c r="O153" s="160"/>
      <c r="P153" s="160"/>
      <c r="Q153" s="160"/>
      <c r="R153" s="160"/>
      <c r="S153" s="160"/>
      <c r="T153" s="160"/>
      <c r="U153" s="160"/>
      <c r="V153" s="160"/>
      <c r="W153" s="160"/>
      <c r="X153" s="160"/>
      <c r="Y153" s="151"/>
      <c r="Z153" s="151"/>
      <c r="AA153" s="151"/>
      <c r="AB153" s="151"/>
      <c r="AC153" s="151"/>
      <c r="AD153" s="151"/>
      <c r="AE153" s="151"/>
      <c r="AF153" s="151"/>
      <c r="AG153" s="151" t="s">
        <v>192</v>
      </c>
      <c r="AH153" s="151">
        <v>0</v>
      </c>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5">
      <c r="A154" s="177">
        <v>18</v>
      </c>
      <c r="B154" s="178" t="s">
        <v>1157</v>
      </c>
      <c r="C154" s="187" t="s">
        <v>1158</v>
      </c>
      <c r="D154" s="179" t="s">
        <v>299</v>
      </c>
      <c r="E154" s="180">
        <v>0.65475000000000005</v>
      </c>
      <c r="F154" s="181">
        <v>762</v>
      </c>
      <c r="G154" s="182">
        <f>ROUND(E154*F154,2)</f>
        <v>498.92</v>
      </c>
      <c r="H154" s="181"/>
      <c r="I154" s="182">
        <f>ROUND(E154*H154,2)</f>
        <v>0</v>
      </c>
      <c r="J154" s="181"/>
      <c r="K154" s="182">
        <f>ROUND(E154*J154,2)</f>
        <v>0</v>
      </c>
      <c r="L154" s="182">
        <v>21</v>
      </c>
      <c r="M154" s="182">
        <f>G154*(1+L154/100)</f>
        <v>603.69320000000005</v>
      </c>
      <c r="N154" s="182">
        <v>0</v>
      </c>
      <c r="O154" s="182">
        <f>ROUND(E154*N154,2)</f>
        <v>0</v>
      </c>
      <c r="P154" s="182">
        <v>0</v>
      </c>
      <c r="Q154" s="182">
        <f>ROUND(E154*P154,2)</f>
        <v>0</v>
      </c>
      <c r="R154" s="182" t="s">
        <v>289</v>
      </c>
      <c r="S154" s="182" t="s">
        <v>185</v>
      </c>
      <c r="T154" s="183" t="s">
        <v>185</v>
      </c>
      <c r="U154" s="160">
        <v>2.0089999999999999</v>
      </c>
      <c r="V154" s="160">
        <f>ROUND(E154*U154,2)</f>
        <v>1.32</v>
      </c>
      <c r="W154" s="160"/>
      <c r="X154" s="160" t="s">
        <v>330</v>
      </c>
      <c r="Y154" s="151"/>
      <c r="Z154" s="151"/>
      <c r="AA154" s="151"/>
      <c r="AB154" s="151"/>
      <c r="AC154" s="151"/>
      <c r="AD154" s="151"/>
      <c r="AE154" s="151"/>
      <c r="AF154" s="151"/>
      <c r="AG154" s="151" t="s">
        <v>331</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5">
      <c r="A155" s="158"/>
      <c r="B155" s="159"/>
      <c r="C155" s="188" t="s">
        <v>332</v>
      </c>
      <c r="D155" s="164"/>
      <c r="E155" s="165"/>
      <c r="F155" s="160"/>
      <c r="G155" s="160"/>
      <c r="H155" s="160"/>
      <c r="I155" s="160"/>
      <c r="J155" s="160"/>
      <c r="K155" s="160"/>
      <c r="L155" s="160"/>
      <c r="M155" s="160"/>
      <c r="N155" s="160"/>
      <c r="O155" s="160"/>
      <c r="P155" s="160"/>
      <c r="Q155" s="160"/>
      <c r="R155" s="160"/>
      <c r="S155" s="160"/>
      <c r="T155" s="160"/>
      <c r="U155" s="160"/>
      <c r="V155" s="160"/>
      <c r="W155" s="160"/>
      <c r="X155" s="160"/>
      <c r="Y155" s="151"/>
      <c r="Z155" s="151"/>
      <c r="AA155" s="151"/>
      <c r="AB155" s="151"/>
      <c r="AC155" s="151"/>
      <c r="AD155" s="151"/>
      <c r="AE155" s="151"/>
      <c r="AF155" s="151"/>
      <c r="AG155" s="151" t="s">
        <v>192</v>
      </c>
      <c r="AH155" s="151">
        <v>0</v>
      </c>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5">
      <c r="A156" s="158"/>
      <c r="B156" s="159"/>
      <c r="C156" s="188" t="s">
        <v>2047</v>
      </c>
      <c r="D156" s="164"/>
      <c r="E156" s="165"/>
      <c r="F156" s="160"/>
      <c r="G156" s="160"/>
      <c r="H156" s="160"/>
      <c r="I156" s="160"/>
      <c r="J156" s="160"/>
      <c r="K156" s="160"/>
      <c r="L156" s="160"/>
      <c r="M156" s="160"/>
      <c r="N156" s="160"/>
      <c r="O156" s="160"/>
      <c r="P156" s="160"/>
      <c r="Q156" s="160"/>
      <c r="R156" s="160"/>
      <c r="S156" s="160"/>
      <c r="T156" s="160"/>
      <c r="U156" s="160"/>
      <c r="V156" s="160"/>
      <c r="W156" s="160"/>
      <c r="X156" s="160"/>
      <c r="Y156" s="151"/>
      <c r="Z156" s="151"/>
      <c r="AA156" s="151"/>
      <c r="AB156" s="151"/>
      <c r="AC156" s="151"/>
      <c r="AD156" s="151"/>
      <c r="AE156" s="151"/>
      <c r="AF156" s="151"/>
      <c r="AG156" s="151" t="s">
        <v>192</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5">
      <c r="A157" s="158"/>
      <c r="B157" s="159"/>
      <c r="C157" s="188" t="s">
        <v>2048</v>
      </c>
      <c r="D157" s="164"/>
      <c r="E157" s="165">
        <v>0.65475000000000005</v>
      </c>
      <c r="F157" s="160"/>
      <c r="G157" s="160"/>
      <c r="H157" s="160"/>
      <c r="I157" s="160"/>
      <c r="J157" s="160"/>
      <c r="K157" s="160"/>
      <c r="L157" s="160"/>
      <c r="M157" s="160"/>
      <c r="N157" s="160"/>
      <c r="O157" s="160"/>
      <c r="P157" s="160"/>
      <c r="Q157" s="160"/>
      <c r="R157" s="160"/>
      <c r="S157" s="160"/>
      <c r="T157" s="160"/>
      <c r="U157" s="160"/>
      <c r="V157" s="160"/>
      <c r="W157" s="160"/>
      <c r="X157" s="160"/>
      <c r="Y157" s="151"/>
      <c r="Z157" s="151"/>
      <c r="AA157" s="151"/>
      <c r="AB157" s="151"/>
      <c r="AC157" s="151"/>
      <c r="AD157" s="151"/>
      <c r="AE157" s="151"/>
      <c r="AF157" s="151"/>
      <c r="AG157" s="151" t="s">
        <v>192</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ht="20.399999999999999" outlineLevel="1" x14ac:dyDescent="0.25">
      <c r="A158" s="177">
        <v>19</v>
      </c>
      <c r="B158" s="178" t="s">
        <v>1634</v>
      </c>
      <c r="C158" s="187" t="s">
        <v>1635</v>
      </c>
      <c r="D158" s="179" t="s">
        <v>299</v>
      </c>
      <c r="E158" s="180">
        <v>1.3095000000000001</v>
      </c>
      <c r="F158" s="181">
        <v>364</v>
      </c>
      <c r="G158" s="182">
        <f>ROUND(E158*F158,2)</f>
        <v>476.66</v>
      </c>
      <c r="H158" s="181"/>
      <c r="I158" s="182">
        <f>ROUND(E158*H158,2)</f>
        <v>0</v>
      </c>
      <c r="J158" s="181"/>
      <c r="K158" s="182">
        <f>ROUND(E158*J158,2)</f>
        <v>0</v>
      </c>
      <c r="L158" s="182">
        <v>21</v>
      </c>
      <c r="M158" s="182">
        <f>G158*(1+L158/100)</f>
        <v>576.7586</v>
      </c>
      <c r="N158" s="182">
        <v>0</v>
      </c>
      <c r="O158" s="182">
        <f>ROUND(E158*N158,2)</f>
        <v>0</v>
      </c>
      <c r="P158" s="182">
        <v>0</v>
      </c>
      <c r="Q158" s="182">
        <f>ROUND(E158*P158,2)</f>
        <v>0</v>
      </c>
      <c r="R158" s="182" t="s">
        <v>289</v>
      </c>
      <c r="S158" s="182" t="s">
        <v>185</v>
      </c>
      <c r="T158" s="183" t="s">
        <v>185</v>
      </c>
      <c r="U158" s="160">
        <v>0.95899999999999996</v>
      </c>
      <c r="V158" s="160">
        <f>ROUND(E158*U158,2)</f>
        <v>1.26</v>
      </c>
      <c r="W158" s="160"/>
      <c r="X158" s="160" t="s">
        <v>330</v>
      </c>
      <c r="Y158" s="151"/>
      <c r="Z158" s="151"/>
      <c r="AA158" s="151"/>
      <c r="AB158" s="151"/>
      <c r="AC158" s="151"/>
      <c r="AD158" s="151"/>
      <c r="AE158" s="151"/>
      <c r="AF158" s="151"/>
      <c r="AG158" s="151" t="s">
        <v>331</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5">
      <c r="A159" s="158"/>
      <c r="B159" s="159"/>
      <c r="C159" s="188" t="s">
        <v>332</v>
      </c>
      <c r="D159" s="164"/>
      <c r="E159" s="165"/>
      <c r="F159" s="160"/>
      <c r="G159" s="160"/>
      <c r="H159" s="160"/>
      <c r="I159" s="160"/>
      <c r="J159" s="160"/>
      <c r="K159" s="160"/>
      <c r="L159" s="160"/>
      <c r="M159" s="160"/>
      <c r="N159" s="160"/>
      <c r="O159" s="160"/>
      <c r="P159" s="160"/>
      <c r="Q159" s="160"/>
      <c r="R159" s="160"/>
      <c r="S159" s="160"/>
      <c r="T159" s="160"/>
      <c r="U159" s="160"/>
      <c r="V159" s="160"/>
      <c r="W159" s="160"/>
      <c r="X159" s="160"/>
      <c r="Y159" s="151"/>
      <c r="Z159" s="151"/>
      <c r="AA159" s="151"/>
      <c r="AB159" s="151"/>
      <c r="AC159" s="151"/>
      <c r="AD159" s="151"/>
      <c r="AE159" s="151"/>
      <c r="AF159" s="151"/>
      <c r="AG159" s="151" t="s">
        <v>192</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5">
      <c r="A160" s="158"/>
      <c r="B160" s="159"/>
      <c r="C160" s="188" t="s">
        <v>2047</v>
      </c>
      <c r="D160" s="164"/>
      <c r="E160" s="165"/>
      <c r="F160" s="160"/>
      <c r="G160" s="160"/>
      <c r="H160" s="160"/>
      <c r="I160" s="160"/>
      <c r="J160" s="160"/>
      <c r="K160" s="160"/>
      <c r="L160" s="160"/>
      <c r="M160" s="160"/>
      <c r="N160" s="160"/>
      <c r="O160" s="160"/>
      <c r="P160" s="160"/>
      <c r="Q160" s="160"/>
      <c r="R160" s="160"/>
      <c r="S160" s="160"/>
      <c r="T160" s="160"/>
      <c r="U160" s="160"/>
      <c r="V160" s="160"/>
      <c r="W160" s="160"/>
      <c r="X160" s="160"/>
      <c r="Y160" s="151"/>
      <c r="Z160" s="151"/>
      <c r="AA160" s="151"/>
      <c r="AB160" s="151"/>
      <c r="AC160" s="151"/>
      <c r="AD160" s="151"/>
      <c r="AE160" s="151"/>
      <c r="AF160" s="151"/>
      <c r="AG160" s="151" t="s">
        <v>192</v>
      </c>
      <c r="AH160" s="151">
        <v>0</v>
      </c>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5">
      <c r="A161" s="158"/>
      <c r="B161" s="159"/>
      <c r="C161" s="188" t="s">
        <v>2049</v>
      </c>
      <c r="D161" s="164"/>
      <c r="E161" s="165">
        <v>1.3095000000000001</v>
      </c>
      <c r="F161" s="160"/>
      <c r="G161" s="160"/>
      <c r="H161" s="160"/>
      <c r="I161" s="160"/>
      <c r="J161" s="160"/>
      <c r="K161" s="160"/>
      <c r="L161" s="160"/>
      <c r="M161" s="160"/>
      <c r="N161" s="160"/>
      <c r="O161" s="160"/>
      <c r="P161" s="160"/>
      <c r="Q161" s="160"/>
      <c r="R161" s="160"/>
      <c r="S161" s="160"/>
      <c r="T161" s="160"/>
      <c r="U161" s="160"/>
      <c r="V161" s="160"/>
      <c r="W161" s="160"/>
      <c r="X161" s="160"/>
      <c r="Y161" s="151"/>
      <c r="Z161" s="151"/>
      <c r="AA161" s="151"/>
      <c r="AB161" s="151"/>
      <c r="AC161" s="151"/>
      <c r="AD161" s="151"/>
      <c r="AE161" s="151"/>
      <c r="AF161" s="151"/>
      <c r="AG161" s="151" t="s">
        <v>192</v>
      </c>
      <c r="AH161" s="151">
        <v>0</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5">
      <c r="A162" s="177">
        <v>20</v>
      </c>
      <c r="B162" s="178" t="s">
        <v>337</v>
      </c>
      <c r="C162" s="187" t="s">
        <v>338</v>
      </c>
      <c r="D162" s="179" t="s">
        <v>299</v>
      </c>
      <c r="E162" s="180">
        <v>0.65475000000000005</v>
      </c>
      <c r="F162" s="181">
        <v>256.5</v>
      </c>
      <c r="G162" s="182">
        <f>ROUND(E162*F162,2)</f>
        <v>167.94</v>
      </c>
      <c r="H162" s="181"/>
      <c r="I162" s="182">
        <f>ROUND(E162*H162,2)</f>
        <v>0</v>
      </c>
      <c r="J162" s="181"/>
      <c r="K162" s="182">
        <f>ROUND(E162*J162,2)</f>
        <v>0</v>
      </c>
      <c r="L162" s="182">
        <v>21</v>
      </c>
      <c r="M162" s="182">
        <f>G162*(1+L162/100)</f>
        <v>203.20739999999998</v>
      </c>
      <c r="N162" s="182">
        <v>0</v>
      </c>
      <c r="O162" s="182">
        <f>ROUND(E162*N162,2)</f>
        <v>0</v>
      </c>
      <c r="P162" s="182">
        <v>0</v>
      </c>
      <c r="Q162" s="182">
        <f>ROUND(E162*P162,2)</f>
        <v>0</v>
      </c>
      <c r="R162" s="182" t="s">
        <v>289</v>
      </c>
      <c r="S162" s="182" t="s">
        <v>185</v>
      </c>
      <c r="T162" s="183" t="s">
        <v>185</v>
      </c>
      <c r="U162" s="160">
        <v>0.49</v>
      </c>
      <c r="V162" s="160">
        <f>ROUND(E162*U162,2)</f>
        <v>0.32</v>
      </c>
      <c r="W162" s="160"/>
      <c r="X162" s="160" t="s">
        <v>330</v>
      </c>
      <c r="Y162" s="151"/>
      <c r="Z162" s="151"/>
      <c r="AA162" s="151"/>
      <c r="AB162" s="151"/>
      <c r="AC162" s="151"/>
      <c r="AD162" s="151"/>
      <c r="AE162" s="151"/>
      <c r="AF162" s="151"/>
      <c r="AG162" s="151" t="s">
        <v>331</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1" x14ac:dyDescent="0.25">
      <c r="A163" s="158"/>
      <c r="B163" s="159"/>
      <c r="C163" s="260" t="s">
        <v>339</v>
      </c>
      <c r="D163" s="261"/>
      <c r="E163" s="261"/>
      <c r="F163" s="261"/>
      <c r="G163" s="261"/>
      <c r="H163" s="160"/>
      <c r="I163" s="160"/>
      <c r="J163" s="160"/>
      <c r="K163" s="160"/>
      <c r="L163" s="160"/>
      <c r="M163" s="160"/>
      <c r="N163" s="160"/>
      <c r="O163" s="160"/>
      <c r="P163" s="160"/>
      <c r="Q163" s="160"/>
      <c r="R163" s="160"/>
      <c r="S163" s="160"/>
      <c r="T163" s="160"/>
      <c r="U163" s="160"/>
      <c r="V163" s="160"/>
      <c r="W163" s="160"/>
      <c r="X163" s="160"/>
      <c r="Y163" s="151"/>
      <c r="Z163" s="151"/>
      <c r="AA163" s="151"/>
      <c r="AB163" s="151"/>
      <c r="AC163" s="151"/>
      <c r="AD163" s="151"/>
      <c r="AE163" s="151"/>
      <c r="AF163" s="151"/>
      <c r="AG163" s="151" t="s">
        <v>190</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1" x14ac:dyDescent="0.25">
      <c r="A164" s="158"/>
      <c r="B164" s="159"/>
      <c r="C164" s="188" t="s">
        <v>332</v>
      </c>
      <c r="D164" s="164"/>
      <c r="E164" s="165"/>
      <c r="F164" s="160"/>
      <c r="G164" s="160"/>
      <c r="H164" s="160"/>
      <c r="I164" s="160"/>
      <c r="J164" s="160"/>
      <c r="K164" s="160"/>
      <c r="L164" s="160"/>
      <c r="M164" s="160"/>
      <c r="N164" s="160"/>
      <c r="O164" s="160"/>
      <c r="P164" s="160"/>
      <c r="Q164" s="160"/>
      <c r="R164" s="160"/>
      <c r="S164" s="160"/>
      <c r="T164" s="160"/>
      <c r="U164" s="160"/>
      <c r="V164" s="160"/>
      <c r="W164" s="160"/>
      <c r="X164" s="160"/>
      <c r="Y164" s="151"/>
      <c r="Z164" s="151"/>
      <c r="AA164" s="151"/>
      <c r="AB164" s="151"/>
      <c r="AC164" s="151"/>
      <c r="AD164" s="151"/>
      <c r="AE164" s="151"/>
      <c r="AF164" s="151"/>
      <c r="AG164" s="151" t="s">
        <v>192</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5">
      <c r="A165" s="158"/>
      <c r="B165" s="159"/>
      <c r="C165" s="188" t="s">
        <v>2047</v>
      </c>
      <c r="D165" s="164"/>
      <c r="E165" s="165"/>
      <c r="F165" s="160"/>
      <c r="G165" s="160"/>
      <c r="H165" s="160"/>
      <c r="I165" s="160"/>
      <c r="J165" s="160"/>
      <c r="K165" s="160"/>
      <c r="L165" s="160"/>
      <c r="M165" s="160"/>
      <c r="N165" s="160"/>
      <c r="O165" s="160"/>
      <c r="P165" s="160"/>
      <c r="Q165" s="160"/>
      <c r="R165" s="160"/>
      <c r="S165" s="160"/>
      <c r="T165" s="160"/>
      <c r="U165" s="160"/>
      <c r="V165" s="160"/>
      <c r="W165" s="160"/>
      <c r="X165" s="160"/>
      <c r="Y165" s="151"/>
      <c r="Z165" s="151"/>
      <c r="AA165" s="151"/>
      <c r="AB165" s="151"/>
      <c r="AC165" s="151"/>
      <c r="AD165" s="151"/>
      <c r="AE165" s="151"/>
      <c r="AF165" s="151"/>
      <c r="AG165" s="151" t="s">
        <v>192</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5">
      <c r="A166" s="158"/>
      <c r="B166" s="159"/>
      <c r="C166" s="188" t="s">
        <v>2048</v>
      </c>
      <c r="D166" s="164"/>
      <c r="E166" s="165">
        <v>0.65475000000000005</v>
      </c>
      <c r="F166" s="160"/>
      <c r="G166" s="160"/>
      <c r="H166" s="160"/>
      <c r="I166" s="160"/>
      <c r="J166" s="160"/>
      <c r="K166" s="160"/>
      <c r="L166" s="160"/>
      <c r="M166" s="160"/>
      <c r="N166" s="160"/>
      <c r="O166" s="160"/>
      <c r="P166" s="160"/>
      <c r="Q166" s="160"/>
      <c r="R166" s="160"/>
      <c r="S166" s="160"/>
      <c r="T166" s="160"/>
      <c r="U166" s="160"/>
      <c r="V166" s="160"/>
      <c r="W166" s="160"/>
      <c r="X166" s="160"/>
      <c r="Y166" s="151"/>
      <c r="Z166" s="151"/>
      <c r="AA166" s="151"/>
      <c r="AB166" s="151"/>
      <c r="AC166" s="151"/>
      <c r="AD166" s="151"/>
      <c r="AE166" s="151"/>
      <c r="AF166" s="151"/>
      <c r="AG166" s="151" t="s">
        <v>192</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5">
      <c r="A167" s="177">
        <v>21</v>
      </c>
      <c r="B167" s="178" t="s">
        <v>340</v>
      </c>
      <c r="C167" s="187" t="s">
        <v>341</v>
      </c>
      <c r="D167" s="179" t="s">
        <v>299</v>
      </c>
      <c r="E167" s="180">
        <v>13.095000000000001</v>
      </c>
      <c r="F167" s="181">
        <v>30</v>
      </c>
      <c r="G167" s="182">
        <f>ROUND(E167*F167,2)</f>
        <v>392.85</v>
      </c>
      <c r="H167" s="181"/>
      <c r="I167" s="182">
        <f>ROUND(E167*H167,2)</f>
        <v>0</v>
      </c>
      <c r="J167" s="181"/>
      <c r="K167" s="182">
        <f>ROUND(E167*J167,2)</f>
        <v>0</v>
      </c>
      <c r="L167" s="182">
        <v>21</v>
      </c>
      <c r="M167" s="182">
        <f>G167*(1+L167/100)</f>
        <v>475.3485</v>
      </c>
      <c r="N167" s="182">
        <v>0</v>
      </c>
      <c r="O167" s="182">
        <f>ROUND(E167*N167,2)</f>
        <v>0</v>
      </c>
      <c r="P167" s="182">
        <v>0</v>
      </c>
      <c r="Q167" s="182">
        <f>ROUND(E167*P167,2)</f>
        <v>0</v>
      </c>
      <c r="R167" s="182" t="s">
        <v>289</v>
      </c>
      <c r="S167" s="182" t="s">
        <v>185</v>
      </c>
      <c r="T167" s="183" t="s">
        <v>185</v>
      </c>
      <c r="U167" s="160">
        <v>0</v>
      </c>
      <c r="V167" s="160">
        <f>ROUND(E167*U167,2)</f>
        <v>0</v>
      </c>
      <c r="W167" s="160"/>
      <c r="X167" s="160" t="s">
        <v>330</v>
      </c>
      <c r="Y167" s="151"/>
      <c r="Z167" s="151"/>
      <c r="AA167" s="151"/>
      <c r="AB167" s="151"/>
      <c r="AC167" s="151"/>
      <c r="AD167" s="151"/>
      <c r="AE167" s="151"/>
      <c r="AF167" s="151"/>
      <c r="AG167" s="151" t="s">
        <v>331</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5">
      <c r="A168" s="158"/>
      <c r="B168" s="159"/>
      <c r="C168" s="188" t="s">
        <v>332</v>
      </c>
      <c r="D168" s="164"/>
      <c r="E168" s="165"/>
      <c r="F168" s="160"/>
      <c r="G168" s="160"/>
      <c r="H168" s="160"/>
      <c r="I168" s="160"/>
      <c r="J168" s="160"/>
      <c r="K168" s="160"/>
      <c r="L168" s="160"/>
      <c r="M168" s="160"/>
      <c r="N168" s="160"/>
      <c r="O168" s="160"/>
      <c r="P168" s="160"/>
      <c r="Q168" s="160"/>
      <c r="R168" s="160"/>
      <c r="S168" s="160"/>
      <c r="T168" s="160"/>
      <c r="U168" s="160"/>
      <c r="V168" s="160"/>
      <c r="W168" s="160"/>
      <c r="X168" s="160"/>
      <c r="Y168" s="151"/>
      <c r="Z168" s="151"/>
      <c r="AA168" s="151"/>
      <c r="AB168" s="151"/>
      <c r="AC168" s="151"/>
      <c r="AD168" s="151"/>
      <c r="AE168" s="151"/>
      <c r="AF168" s="151"/>
      <c r="AG168" s="151" t="s">
        <v>192</v>
      </c>
      <c r="AH168" s="151">
        <v>0</v>
      </c>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5">
      <c r="A169" s="158"/>
      <c r="B169" s="159"/>
      <c r="C169" s="188" t="s">
        <v>2047</v>
      </c>
      <c r="D169" s="164"/>
      <c r="E169" s="165"/>
      <c r="F169" s="160"/>
      <c r="G169" s="160"/>
      <c r="H169" s="160"/>
      <c r="I169" s="160"/>
      <c r="J169" s="160"/>
      <c r="K169" s="160"/>
      <c r="L169" s="160"/>
      <c r="M169" s="160"/>
      <c r="N169" s="160"/>
      <c r="O169" s="160"/>
      <c r="P169" s="160"/>
      <c r="Q169" s="160"/>
      <c r="R169" s="160"/>
      <c r="S169" s="160"/>
      <c r="T169" s="160"/>
      <c r="U169" s="160"/>
      <c r="V169" s="160"/>
      <c r="W169" s="160"/>
      <c r="X169" s="160"/>
      <c r="Y169" s="151"/>
      <c r="Z169" s="151"/>
      <c r="AA169" s="151"/>
      <c r="AB169" s="151"/>
      <c r="AC169" s="151"/>
      <c r="AD169" s="151"/>
      <c r="AE169" s="151"/>
      <c r="AF169" s="151"/>
      <c r="AG169" s="151" t="s">
        <v>192</v>
      </c>
      <c r="AH169" s="151">
        <v>0</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5">
      <c r="A170" s="158"/>
      <c r="B170" s="159"/>
      <c r="C170" s="188" t="s">
        <v>2050</v>
      </c>
      <c r="D170" s="164"/>
      <c r="E170" s="165">
        <v>13.095000000000001</v>
      </c>
      <c r="F170" s="160"/>
      <c r="G170" s="160"/>
      <c r="H170" s="160"/>
      <c r="I170" s="160"/>
      <c r="J170" s="160"/>
      <c r="K170" s="160"/>
      <c r="L170" s="160"/>
      <c r="M170" s="160"/>
      <c r="N170" s="160"/>
      <c r="O170" s="160"/>
      <c r="P170" s="160"/>
      <c r="Q170" s="160"/>
      <c r="R170" s="160"/>
      <c r="S170" s="160"/>
      <c r="T170" s="160"/>
      <c r="U170" s="160"/>
      <c r="V170" s="160"/>
      <c r="W170" s="160"/>
      <c r="X170" s="160"/>
      <c r="Y170" s="151"/>
      <c r="Z170" s="151"/>
      <c r="AA170" s="151"/>
      <c r="AB170" s="151"/>
      <c r="AC170" s="151"/>
      <c r="AD170" s="151"/>
      <c r="AE170" s="151"/>
      <c r="AF170" s="151"/>
      <c r="AG170" s="151" t="s">
        <v>192</v>
      </c>
      <c r="AH170" s="151">
        <v>0</v>
      </c>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5">
      <c r="A171" s="177">
        <v>22</v>
      </c>
      <c r="B171" s="178" t="s">
        <v>343</v>
      </c>
      <c r="C171" s="187" t="s">
        <v>344</v>
      </c>
      <c r="D171" s="179" t="s">
        <v>299</v>
      </c>
      <c r="E171" s="180">
        <v>0.65475000000000005</v>
      </c>
      <c r="F171" s="181">
        <v>357.5</v>
      </c>
      <c r="G171" s="182">
        <f>ROUND(E171*F171,2)</f>
        <v>234.07</v>
      </c>
      <c r="H171" s="181"/>
      <c r="I171" s="182">
        <f>ROUND(E171*H171,2)</f>
        <v>0</v>
      </c>
      <c r="J171" s="181"/>
      <c r="K171" s="182">
        <f>ROUND(E171*J171,2)</f>
        <v>0</v>
      </c>
      <c r="L171" s="182">
        <v>21</v>
      </c>
      <c r="M171" s="182">
        <f>G171*(1+L171/100)</f>
        <v>283.22469999999998</v>
      </c>
      <c r="N171" s="182">
        <v>0</v>
      </c>
      <c r="O171" s="182">
        <f>ROUND(E171*N171,2)</f>
        <v>0</v>
      </c>
      <c r="P171" s="182">
        <v>0</v>
      </c>
      <c r="Q171" s="182">
        <f>ROUND(E171*P171,2)</f>
        <v>0</v>
      </c>
      <c r="R171" s="182" t="s">
        <v>289</v>
      </c>
      <c r="S171" s="182" t="s">
        <v>185</v>
      </c>
      <c r="T171" s="183" t="s">
        <v>185</v>
      </c>
      <c r="U171" s="160">
        <v>0.94199999999999995</v>
      </c>
      <c r="V171" s="160">
        <f>ROUND(E171*U171,2)</f>
        <v>0.62</v>
      </c>
      <c r="W171" s="160"/>
      <c r="X171" s="160" t="s">
        <v>330</v>
      </c>
      <c r="Y171" s="151"/>
      <c r="Z171" s="151"/>
      <c r="AA171" s="151"/>
      <c r="AB171" s="151"/>
      <c r="AC171" s="151"/>
      <c r="AD171" s="151"/>
      <c r="AE171" s="151"/>
      <c r="AF171" s="151"/>
      <c r="AG171" s="151" t="s">
        <v>331</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1" x14ac:dyDescent="0.25">
      <c r="A172" s="158"/>
      <c r="B172" s="159"/>
      <c r="C172" s="188" t="s">
        <v>332</v>
      </c>
      <c r="D172" s="164"/>
      <c r="E172" s="165"/>
      <c r="F172" s="160"/>
      <c r="G172" s="160"/>
      <c r="H172" s="160"/>
      <c r="I172" s="160"/>
      <c r="J172" s="160"/>
      <c r="K172" s="160"/>
      <c r="L172" s="160"/>
      <c r="M172" s="160"/>
      <c r="N172" s="160"/>
      <c r="O172" s="160"/>
      <c r="P172" s="160"/>
      <c r="Q172" s="160"/>
      <c r="R172" s="160"/>
      <c r="S172" s="160"/>
      <c r="T172" s="160"/>
      <c r="U172" s="160"/>
      <c r="V172" s="160"/>
      <c r="W172" s="160"/>
      <c r="X172" s="160"/>
      <c r="Y172" s="151"/>
      <c r="Z172" s="151"/>
      <c r="AA172" s="151"/>
      <c r="AB172" s="151"/>
      <c r="AC172" s="151"/>
      <c r="AD172" s="151"/>
      <c r="AE172" s="151"/>
      <c r="AF172" s="151"/>
      <c r="AG172" s="151" t="s">
        <v>192</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5">
      <c r="A173" s="158"/>
      <c r="B173" s="159"/>
      <c r="C173" s="188" t="s">
        <v>2047</v>
      </c>
      <c r="D173" s="164"/>
      <c r="E173" s="165"/>
      <c r="F173" s="160"/>
      <c r="G173" s="160"/>
      <c r="H173" s="160"/>
      <c r="I173" s="160"/>
      <c r="J173" s="160"/>
      <c r="K173" s="160"/>
      <c r="L173" s="160"/>
      <c r="M173" s="160"/>
      <c r="N173" s="160"/>
      <c r="O173" s="160"/>
      <c r="P173" s="160"/>
      <c r="Q173" s="160"/>
      <c r="R173" s="160"/>
      <c r="S173" s="160"/>
      <c r="T173" s="160"/>
      <c r="U173" s="160"/>
      <c r="V173" s="160"/>
      <c r="W173" s="160"/>
      <c r="X173" s="160"/>
      <c r="Y173" s="151"/>
      <c r="Z173" s="151"/>
      <c r="AA173" s="151"/>
      <c r="AB173" s="151"/>
      <c r="AC173" s="151"/>
      <c r="AD173" s="151"/>
      <c r="AE173" s="151"/>
      <c r="AF173" s="151"/>
      <c r="AG173" s="151" t="s">
        <v>192</v>
      </c>
      <c r="AH173" s="151">
        <v>0</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5">
      <c r="A174" s="158"/>
      <c r="B174" s="159"/>
      <c r="C174" s="188" t="s">
        <v>2048</v>
      </c>
      <c r="D174" s="164"/>
      <c r="E174" s="165">
        <v>0.65475000000000005</v>
      </c>
      <c r="F174" s="160"/>
      <c r="G174" s="160"/>
      <c r="H174" s="160"/>
      <c r="I174" s="160"/>
      <c r="J174" s="160"/>
      <c r="K174" s="160"/>
      <c r="L174" s="160"/>
      <c r="M174" s="160"/>
      <c r="N174" s="160"/>
      <c r="O174" s="160"/>
      <c r="P174" s="160"/>
      <c r="Q174" s="160"/>
      <c r="R174" s="160"/>
      <c r="S174" s="160"/>
      <c r="T174" s="160"/>
      <c r="U174" s="160"/>
      <c r="V174" s="160"/>
      <c r="W174" s="160"/>
      <c r="X174" s="160"/>
      <c r="Y174" s="151"/>
      <c r="Z174" s="151"/>
      <c r="AA174" s="151"/>
      <c r="AB174" s="151"/>
      <c r="AC174" s="151"/>
      <c r="AD174" s="151"/>
      <c r="AE174" s="151"/>
      <c r="AF174" s="151"/>
      <c r="AG174" s="151" t="s">
        <v>192</v>
      </c>
      <c r="AH174" s="151">
        <v>0</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5">
      <c r="A175" s="177">
        <v>23</v>
      </c>
      <c r="B175" s="178" t="s">
        <v>345</v>
      </c>
      <c r="C175" s="187" t="s">
        <v>346</v>
      </c>
      <c r="D175" s="179" t="s">
        <v>299</v>
      </c>
      <c r="E175" s="180">
        <v>13.095000000000001</v>
      </c>
      <c r="F175" s="181">
        <v>60</v>
      </c>
      <c r="G175" s="182">
        <f>ROUND(E175*F175,2)</f>
        <v>785.7</v>
      </c>
      <c r="H175" s="181"/>
      <c r="I175" s="182">
        <f>ROUND(E175*H175,2)</f>
        <v>0</v>
      </c>
      <c r="J175" s="181"/>
      <c r="K175" s="182">
        <f>ROUND(E175*J175,2)</f>
        <v>0</v>
      </c>
      <c r="L175" s="182">
        <v>21</v>
      </c>
      <c r="M175" s="182">
        <f>G175*(1+L175/100)</f>
        <v>950.697</v>
      </c>
      <c r="N175" s="182">
        <v>0</v>
      </c>
      <c r="O175" s="182">
        <f>ROUND(E175*N175,2)</f>
        <v>0</v>
      </c>
      <c r="P175" s="182">
        <v>0</v>
      </c>
      <c r="Q175" s="182">
        <f>ROUND(E175*P175,2)</f>
        <v>0</v>
      </c>
      <c r="R175" s="182" t="s">
        <v>289</v>
      </c>
      <c r="S175" s="182" t="s">
        <v>185</v>
      </c>
      <c r="T175" s="183" t="s">
        <v>185</v>
      </c>
      <c r="U175" s="160">
        <v>0.105</v>
      </c>
      <c r="V175" s="160">
        <f>ROUND(E175*U175,2)</f>
        <v>1.37</v>
      </c>
      <c r="W175" s="160"/>
      <c r="X175" s="160" t="s">
        <v>330</v>
      </c>
      <c r="Y175" s="151"/>
      <c r="Z175" s="151"/>
      <c r="AA175" s="151"/>
      <c r="AB175" s="151"/>
      <c r="AC175" s="151"/>
      <c r="AD175" s="151"/>
      <c r="AE175" s="151"/>
      <c r="AF175" s="151"/>
      <c r="AG175" s="151" t="s">
        <v>331</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5">
      <c r="A176" s="158"/>
      <c r="B176" s="159"/>
      <c r="C176" s="188" t="s">
        <v>332</v>
      </c>
      <c r="D176" s="164"/>
      <c r="E176" s="165"/>
      <c r="F176" s="160"/>
      <c r="G176" s="160"/>
      <c r="H176" s="160"/>
      <c r="I176" s="160"/>
      <c r="J176" s="160"/>
      <c r="K176" s="160"/>
      <c r="L176" s="160"/>
      <c r="M176" s="160"/>
      <c r="N176" s="160"/>
      <c r="O176" s="160"/>
      <c r="P176" s="160"/>
      <c r="Q176" s="160"/>
      <c r="R176" s="160"/>
      <c r="S176" s="160"/>
      <c r="T176" s="160"/>
      <c r="U176" s="160"/>
      <c r="V176" s="160"/>
      <c r="W176" s="160"/>
      <c r="X176" s="160"/>
      <c r="Y176" s="151"/>
      <c r="Z176" s="151"/>
      <c r="AA176" s="151"/>
      <c r="AB176" s="151"/>
      <c r="AC176" s="151"/>
      <c r="AD176" s="151"/>
      <c r="AE176" s="151"/>
      <c r="AF176" s="151"/>
      <c r="AG176" s="151" t="s">
        <v>192</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5">
      <c r="A177" s="158"/>
      <c r="B177" s="159"/>
      <c r="C177" s="188" t="s">
        <v>2047</v>
      </c>
      <c r="D177" s="164"/>
      <c r="E177" s="165"/>
      <c r="F177" s="160"/>
      <c r="G177" s="160"/>
      <c r="H177" s="160"/>
      <c r="I177" s="160"/>
      <c r="J177" s="160"/>
      <c r="K177" s="160"/>
      <c r="L177" s="160"/>
      <c r="M177" s="160"/>
      <c r="N177" s="160"/>
      <c r="O177" s="160"/>
      <c r="P177" s="160"/>
      <c r="Q177" s="160"/>
      <c r="R177" s="160"/>
      <c r="S177" s="160"/>
      <c r="T177" s="160"/>
      <c r="U177" s="160"/>
      <c r="V177" s="160"/>
      <c r="W177" s="160"/>
      <c r="X177" s="160"/>
      <c r="Y177" s="151"/>
      <c r="Z177" s="151"/>
      <c r="AA177" s="151"/>
      <c r="AB177" s="151"/>
      <c r="AC177" s="151"/>
      <c r="AD177" s="151"/>
      <c r="AE177" s="151"/>
      <c r="AF177" s="151"/>
      <c r="AG177" s="151" t="s">
        <v>192</v>
      </c>
      <c r="AH177" s="151">
        <v>0</v>
      </c>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5">
      <c r="A178" s="158"/>
      <c r="B178" s="159"/>
      <c r="C178" s="188" t="s">
        <v>2050</v>
      </c>
      <c r="D178" s="164"/>
      <c r="E178" s="165">
        <v>13.095000000000001</v>
      </c>
      <c r="F178" s="160"/>
      <c r="G178" s="160"/>
      <c r="H178" s="160"/>
      <c r="I178" s="160"/>
      <c r="J178" s="160"/>
      <c r="K178" s="160"/>
      <c r="L178" s="160"/>
      <c r="M178" s="160"/>
      <c r="N178" s="160"/>
      <c r="O178" s="160"/>
      <c r="P178" s="160"/>
      <c r="Q178" s="160"/>
      <c r="R178" s="160"/>
      <c r="S178" s="160"/>
      <c r="T178" s="160"/>
      <c r="U178" s="160"/>
      <c r="V178" s="160"/>
      <c r="W178" s="160"/>
      <c r="X178" s="160"/>
      <c r="Y178" s="151"/>
      <c r="Z178" s="151"/>
      <c r="AA178" s="151"/>
      <c r="AB178" s="151"/>
      <c r="AC178" s="151"/>
      <c r="AD178" s="151"/>
      <c r="AE178" s="151"/>
      <c r="AF178" s="151"/>
      <c r="AG178" s="151" t="s">
        <v>192</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ht="20.399999999999999" outlineLevel="1" x14ac:dyDescent="0.25">
      <c r="A179" s="177">
        <v>24</v>
      </c>
      <c r="B179" s="178" t="s">
        <v>575</v>
      </c>
      <c r="C179" s="187" t="s">
        <v>576</v>
      </c>
      <c r="D179" s="179" t="s">
        <v>299</v>
      </c>
      <c r="E179" s="180">
        <v>0.65475000000000005</v>
      </c>
      <c r="F179" s="181">
        <v>800</v>
      </c>
      <c r="G179" s="182">
        <f>ROUND(E179*F179,2)</f>
        <v>523.79999999999995</v>
      </c>
      <c r="H179" s="181"/>
      <c r="I179" s="182">
        <f>ROUND(E179*H179,2)</f>
        <v>0</v>
      </c>
      <c r="J179" s="181"/>
      <c r="K179" s="182">
        <f>ROUND(E179*J179,2)</f>
        <v>0</v>
      </c>
      <c r="L179" s="182">
        <v>21</v>
      </c>
      <c r="M179" s="182">
        <f>G179*(1+L179/100)</f>
        <v>633.79799999999989</v>
      </c>
      <c r="N179" s="182">
        <v>0</v>
      </c>
      <c r="O179" s="182">
        <f>ROUND(E179*N179,2)</f>
        <v>0</v>
      </c>
      <c r="P179" s="182">
        <v>0</v>
      </c>
      <c r="Q179" s="182">
        <f>ROUND(E179*P179,2)</f>
        <v>0</v>
      </c>
      <c r="R179" s="182" t="s">
        <v>289</v>
      </c>
      <c r="S179" s="182" t="s">
        <v>185</v>
      </c>
      <c r="T179" s="183" t="s">
        <v>185</v>
      </c>
      <c r="U179" s="160">
        <v>0</v>
      </c>
      <c r="V179" s="160">
        <f>ROUND(E179*U179,2)</f>
        <v>0</v>
      </c>
      <c r="W179" s="160"/>
      <c r="X179" s="160" t="s">
        <v>330</v>
      </c>
      <c r="Y179" s="151"/>
      <c r="Z179" s="151"/>
      <c r="AA179" s="151"/>
      <c r="AB179" s="151"/>
      <c r="AC179" s="151"/>
      <c r="AD179" s="151"/>
      <c r="AE179" s="151"/>
      <c r="AF179" s="151"/>
      <c r="AG179" s="151" t="s">
        <v>331</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outlineLevel="1" x14ac:dyDescent="0.25">
      <c r="A180" s="158"/>
      <c r="B180" s="159"/>
      <c r="C180" s="188" t="s">
        <v>332</v>
      </c>
      <c r="D180" s="164"/>
      <c r="E180" s="165"/>
      <c r="F180" s="160"/>
      <c r="G180" s="160"/>
      <c r="H180" s="160"/>
      <c r="I180" s="160"/>
      <c r="J180" s="160"/>
      <c r="K180" s="160"/>
      <c r="L180" s="160"/>
      <c r="M180" s="160"/>
      <c r="N180" s="160"/>
      <c r="O180" s="160"/>
      <c r="P180" s="160"/>
      <c r="Q180" s="160"/>
      <c r="R180" s="160"/>
      <c r="S180" s="160"/>
      <c r="T180" s="160"/>
      <c r="U180" s="160"/>
      <c r="V180" s="160"/>
      <c r="W180" s="160"/>
      <c r="X180" s="160"/>
      <c r="Y180" s="151"/>
      <c r="Z180" s="151"/>
      <c r="AA180" s="151"/>
      <c r="AB180" s="151"/>
      <c r="AC180" s="151"/>
      <c r="AD180" s="151"/>
      <c r="AE180" s="151"/>
      <c r="AF180" s="151"/>
      <c r="AG180" s="151" t="s">
        <v>192</v>
      </c>
      <c r="AH180" s="151">
        <v>0</v>
      </c>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1" x14ac:dyDescent="0.25">
      <c r="A181" s="158"/>
      <c r="B181" s="159"/>
      <c r="C181" s="188" t="s">
        <v>2047</v>
      </c>
      <c r="D181" s="164"/>
      <c r="E181" s="165"/>
      <c r="F181" s="160"/>
      <c r="G181" s="160"/>
      <c r="H181" s="160"/>
      <c r="I181" s="160"/>
      <c r="J181" s="160"/>
      <c r="K181" s="160"/>
      <c r="L181" s="160"/>
      <c r="M181" s="160"/>
      <c r="N181" s="160"/>
      <c r="O181" s="160"/>
      <c r="P181" s="160"/>
      <c r="Q181" s="160"/>
      <c r="R181" s="160"/>
      <c r="S181" s="160"/>
      <c r="T181" s="160"/>
      <c r="U181" s="160"/>
      <c r="V181" s="160"/>
      <c r="W181" s="160"/>
      <c r="X181" s="160"/>
      <c r="Y181" s="151"/>
      <c r="Z181" s="151"/>
      <c r="AA181" s="151"/>
      <c r="AB181" s="151"/>
      <c r="AC181" s="151"/>
      <c r="AD181" s="151"/>
      <c r="AE181" s="151"/>
      <c r="AF181" s="151"/>
      <c r="AG181" s="151" t="s">
        <v>192</v>
      </c>
      <c r="AH181" s="151">
        <v>0</v>
      </c>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5">
      <c r="A182" s="158"/>
      <c r="B182" s="159"/>
      <c r="C182" s="188" t="s">
        <v>2048</v>
      </c>
      <c r="D182" s="164"/>
      <c r="E182" s="165">
        <v>0.65475000000000005</v>
      </c>
      <c r="F182" s="160"/>
      <c r="G182" s="160"/>
      <c r="H182" s="160"/>
      <c r="I182" s="160"/>
      <c r="J182" s="160"/>
      <c r="K182" s="160"/>
      <c r="L182" s="160"/>
      <c r="M182" s="160"/>
      <c r="N182" s="160"/>
      <c r="O182" s="160"/>
      <c r="P182" s="160"/>
      <c r="Q182" s="160"/>
      <c r="R182" s="160"/>
      <c r="S182" s="160"/>
      <c r="T182" s="160"/>
      <c r="U182" s="160"/>
      <c r="V182" s="160"/>
      <c r="W182" s="160"/>
      <c r="X182" s="160"/>
      <c r="Y182" s="151"/>
      <c r="Z182" s="151"/>
      <c r="AA182" s="151"/>
      <c r="AB182" s="151"/>
      <c r="AC182" s="151"/>
      <c r="AD182" s="151"/>
      <c r="AE182" s="151"/>
      <c r="AF182" s="151"/>
      <c r="AG182" s="151" t="s">
        <v>192</v>
      </c>
      <c r="AH182" s="151">
        <v>0</v>
      </c>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x14ac:dyDescent="0.25">
      <c r="A183" s="167" t="s">
        <v>181</v>
      </c>
      <c r="B183" s="168" t="s">
        <v>128</v>
      </c>
      <c r="C183" s="186" t="s">
        <v>129</v>
      </c>
      <c r="D183" s="169"/>
      <c r="E183" s="170"/>
      <c r="F183" s="171"/>
      <c r="G183" s="171">
        <f>SUMIF(AG184:AG193,"&lt;&gt;NOR",G184:G193)</f>
        <v>147112.32999999999</v>
      </c>
      <c r="H183" s="171"/>
      <c r="I183" s="171">
        <f>SUM(I184:I193)</f>
        <v>0</v>
      </c>
      <c r="J183" s="171"/>
      <c r="K183" s="171">
        <f>SUM(K184:K193)</f>
        <v>0</v>
      </c>
      <c r="L183" s="171"/>
      <c r="M183" s="171">
        <f>SUM(M184:M193)</f>
        <v>178005.91929999998</v>
      </c>
      <c r="N183" s="171"/>
      <c r="O183" s="171">
        <f>SUM(O184:O193)</f>
        <v>0</v>
      </c>
      <c r="P183" s="171"/>
      <c r="Q183" s="171">
        <f>SUM(Q184:Q193)</f>
        <v>0</v>
      </c>
      <c r="R183" s="171"/>
      <c r="S183" s="171"/>
      <c r="T183" s="172"/>
      <c r="U183" s="166"/>
      <c r="V183" s="166">
        <f>SUM(V184:V193)</f>
        <v>315.68</v>
      </c>
      <c r="W183" s="166"/>
      <c r="X183" s="166"/>
      <c r="AG183" t="s">
        <v>182</v>
      </c>
    </row>
    <row r="184" spans="1:60" ht="30.6" outlineLevel="1" x14ac:dyDescent="0.25">
      <c r="A184" s="177">
        <v>25</v>
      </c>
      <c r="B184" s="178" t="s">
        <v>297</v>
      </c>
      <c r="C184" s="187" t="s">
        <v>298</v>
      </c>
      <c r="D184" s="179" t="s">
        <v>299</v>
      </c>
      <c r="E184" s="180">
        <v>57.396250000000002</v>
      </c>
      <c r="F184" s="181">
        <v>2485</v>
      </c>
      <c r="G184" s="182">
        <f>ROUND(E184*F184,2)</f>
        <v>142629.68</v>
      </c>
      <c r="H184" s="181"/>
      <c r="I184" s="182">
        <f>ROUND(E184*H184,2)</f>
        <v>0</v>
      </c>
      <c r="J184" s="181"/>
      <c r="K184" s="182">
        <f>ROUND(E184*J184,2)</f>
        <v>0</v>
      </c>
      <c r="L184" s="182">
        <v>21</v>
      </c>
      <c r="M184" s="182">
        <f>G184*(1+L184/100)</f>
        <v>172581.91279999999</v>
      </c>
      <c r="N184" s="182">
        <v>0</v>
      </c>
      <c r="O184" s="182">
        <f>ROUND(E184*N184,2)</f>
        <v>0</v>
      </c>
      <c r="P184" s="182">
        <v>0</v>
      </c>
      <c r="Q184" s="182">
        <f>ROUND(E184*P184,2)</f>
        <v>0</v>
      </c>
      <c r="R184" s="182" t="s">
        <v>256</v>
      </c>
      <c r="S184" s="182" t="s">
        <v>185</v>
      </c>
      <c r="T184" s="183" t="s">
        <v>185</v>
      </c>
      <c r="U184" s="160">
        <v>5.5</v>
      </c>
      <c r="V184" s="160">
        <f>ROUND(E184*U184,2)</f>
        <v>315.68</v>
      </c>
      <c r="W184" s="160"/>
      <c r="X184" s="160" t="s">
        <v>300</v>
      </c>
      <c r="Y184" s="151"/>
      <c r="Z184" s="151"/>
      <c r="AA184" s="151"/>
      <c r="AB184" s="151"/>
      <c r="AC184" s="151"/>
      <c r="AD184" s="151"/>
      <c r="AE184" s="151"/>
      <c r="AF184" s="151"/>
      <c r="AG184" s="151" t="s">
        <v>301</v>
      </c>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5">
      <c r="A185" s="158"/>
      <c r="B185" s="159"/>
      <c r="C185" s="269" t="s">
        <v>302</v>
      </c>
      <c r="D185" s="270"/>
      <c r="E185" s="270"/>
      <c r="F185" s="270"/>
      <c r="G185" s="270"/>
      <c r="H185" s="160"/>
      <c r="I185" s="160"/>
      <c r="J185" s="160"/>
      <c r="K185" s="160"/>
      <c r="L185" s="160"/>
      <c r="M185" s="160"/>
      <c r="N185" s="160"/>
      <c r="O185" s="160"/>
      <c r="P185" s="160"/>
      <c r="Q185" s="160"/>
      <c r="R185" s="160"/>
      <c r="S185" s="160"/>
      <c r="T185" s="160"/>
      <c r="U185" s="160"/>
      <c r="V185" s="160"/>
      <c r="W185" s="160"/>
      <c r="X185" s="160"/>
      <c r="Y185" s="151"/>
      <c r="Z185" s="151"/>
      <c r="AA185" s="151"/>
      <c r="AB185" s="151"/>
      <c r="AC185" s="151"/>
      <c r="AD185" s="151"/>
      <c r="AE185" s="151"/>
      <c r="AF185" s="151"/>
      <c r="AG185" s="151" t="s">
        <v>251</v>
      </c>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5">
      <c r="A186" s="158"/>
      <c r="B186" s="159"/>
      <c r="C186" s="188" t="s">
        <v>303</v>
      </c>
      <c r="D186" s="164"/>
      <c r="E186" s="165"/>
      <c r="F186" s="160"/>
      <c r="G186" s="160"/>
      <c r="H186" s="160"/>
      <c r="I186" s="160"/>
      <c r="J186" s="160"/>
      <c r="K186" s="160"/>
      <c r="L186" s="160"/>
      <c r="M186" s="160"/>
      <c r="N186" s="160"/>
      <c r="O186" s="160"/>
      <c r="P186" s="160"/>
      <c r="Q186" s="160"/>
      <c r="R186" s="160"/>
      <c r="S186" s="160"/>
      <c r="T186" s="160"/>
      <c r="U186" s="160"/>
      <c r="V186" s="160"/>
      <c r="W186" s="160"/>
      <c r="X186" s="160"/>
      <c r="Y186" s="151"/>
      <c r="Z186" s="151"/>
      <c r="AA186" s="151"/>
      <c r="AB186" s="151"/>
      <c r="AC186" s="151"/>
      <c r="AD186" s="151"/>
      <c r="AE186" s="151"/>
      <c r="AF186" s="151"/>
      <c r="AG186" s="151" t="s">
        <v>192</v>
      </c>
      <c r="AH186" s="151">
        <v>0</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5">
      <c r="A187" s="158"/>
      <c r="B187" s="159"/>
      <c r="C187" s="188" t="s">
        <v>2051</v>
      </c>
      <c r="D187" s="164"/>
      <c r="E187" s="165"/>
      <c r="F187" s="160"/>
      <c r="G187" s="160"/>
      <c r="H187" s="160"/>
      <c r="I187" s="160"/>
      <c r="J187" s="160"/>
      <c r="K187" s="160"/>
      <c r="L187" s="160"/>
      <c r="M187" s="160"/>
      <c r="N187" s="160"/>
      <c r="O187" s="160"/>
      <c r="P187" s="160"/>
      <c r="Q187" s="160"/>
      <c r="R187" s="160"/>
      <c r="S187" s="160"/>
      <c r="T187" s="160"/>
      <c r="U187" s="160"/>
      <c r="V187" s="160"/>
      <c r="W187" s="160"/>
      <c r="X187" s="160"/>
      <c r="Y187" s="151"/>
      <c r="Z187" s="151"/>
      <c r="AA187" s="151"/>
      <c r="AB187" s="151"/>
      <c r="AC187" s="151"/>
      <c r="AD187" s="151"/>
      <c r="AE187" s="151"/>
      <c r="AF187" s="151"/>
      <c r="AG187" s="151" t="s">
        <v>192</v>
      </c>
      <c r="AH187" s="151">
        <v>0</v>
      </c>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1" x14ac:dyDescent="0.25">
      <c r="A188" s="158"/>
      <c r="B188" s="159"/>
      <c r="C188" s="188" t="s">
        <v>2052</v>
      </c>
      <c r="D188" s="164"/>
      <c r="E188" s="165">
        <v>57.396250000000002</v>
      </c>
      <c r="F188" s="160"/>
      <c r="G188" s="160"/>
      <c r="H188" s="160"/>
      <c r="I188" s="160"/>
      <c r="J188" s="160"/>
      <c r="K188" s="160"/>
      <c r="L188" s="160"/>
      <c r="M188" s="160"/>
      <c r="N188" s="160"/>
      <c r="O188" s="160"/>
      <c r="P188" s="160"/>
      <c r="Q188" s="160"/>
      <c r="R188" s="160"/>
      <c r="S188" s="160"/>
      <c r="T188" s="160"/>
      <c r="U188" s="160"/>
      <c r="V188" s="160"/>
      <c r="W188" s="160"/>
      <c r="X188" s="160"/>
      <c r="Y188" s="151"/>
      <c r="Z188" s="151"/>
      <c r="AA188" s="151"/>
      <c r="AB188" s="151"/>
      <c r="AC188" s="151"/>
      <c r="AD188" s="151"/>
      <c r="AE188" s="151"/>
      <c r="AF188" s="151"/>
      <c r="AG188" s="151" t="s">
        <v>192</v>
      </c>
      <c r="AH188" s="151">
        <v>0</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ht="40.799999999999997" outlineLevel="1" x14ac:dyDescent="0.25">
      <c r="A189" s="177">
        <v>26</v>
      </c>
      <c r="B189" s="178" t="s">
        <v>306</v>
      </c>
      <c r="C189" s="187" t="s">
        <v>307</v>
      </c>
      <c r="D189" s="179" t="s">
        <v>299</v>
      </c>
      <c r="E189" s="180">
        <v>57.396250000000002</v>
      </c>
      <c r="F189" s="181">
        <v>78.099999999999994</v>
      </c>
      <c r="G189" s="182">
        <f>ROUND(E189*F189,2)</f>
        <v>4482.6499999999996</v>
      </c>
      <c r="H189" s="181"/>
      <c r="I189" s="182">
        <f>ROUND(E189*H189,2)</f>
        <v>0</v>
      </c>
      <c r="J189" s="181"/>
      <c r="K189" s="182">
        <f>ROUND(E189*J189,2)</f>
        <v>0</v>
      </c>
      <c r="L189" s="182">
        <v>21</v>
      </c>
      <c r="M189" s="182">
        <f>G189*(1+L189/100)</f>
        <v>5424.0064999999995</v>
      </c>
      <c r="N189" s="182">
        <v>0</v>
      </c>
      <c r="O189" s="182">
        <f>ROUND(E189*N189,2)</f>
        <v>0</v>
      </c>
      <c r="P189" s="182">
        <v>0</v>
      </c>
      <c r="Q189" s="182">
        <f>ROUND(E189*P189,2)</f>
        <v>0</v>
      </c>
      <c r="R189" s="182" t="s">
        <v>256</v>
      </c>
      <c r="S189" s="182" t="s">
        <v>185</v>
      </c>
      <c r="T189" s="183" t="s">
        <v>185</v>
      </c>
      <c r="U189" s="160">
        <v>0</v>
      </c>
      <c r="V189" s="160">
        <f>ROUND(E189*U189,2)</f>
        <v>0</v>
      </c>
      <c r="W189" s="160"/>
      <c r="X189" s="160" t="s">
        <v>300</v>
      </c>
      <c r="Y189" s="151"/>
      <c r="Z189" s="151"/>
      <c r="AA189" s="151"/>
      <c r="AB189" s="151"/>
      <c r="AC189" s="151"/>
      <c r="AD189" s="151"/>
      <c r="AE189" s="151"/>
      <c r="AF189" s="151"/>
      <c r="AG189" s="151" t="s">
        <v>301</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5">
      <c r="A190" s="158"/>
      <c r="B190" s="159"/>
      <c r="C190" s="269" t="s">
        <v>302</v>
      </c>
      <c r="D190" s="270"/>
      <c r="E190" s="270"/>
      <c r="F190" s="270"/>
      <c r="G190" s="270"/>
      <c r="H190" s="160"/>
      <c r="I190" s="160"/>
      <c r="J190" s="160"/>
      <c r="K190" s="160"/>
      <c r="L190" s="160"/>
      <c r="M190" s="160"/>
      <c r="N190" s="160"/>
      <c r="O190" s="160"/>
      <c r="P190" s="160"/>
      <c r="Q190" s="160"/>
      <c r="R190" s="160"/>
      <c r="S190" s="160"/>
      <c r="T190" s="160"/>
      <c r="U190" s="160"/>
      <c r="V190" s="160"/>
      <c r="W190" s="160"/>
      <c r="X190" s="160"/>
      <c r="Y190" s="151"/>
      <c r="Z190" s="151"/>
      <c r="AA190" s="151"/>
      <c r="AB190" s="151"/>
      <c r="AC190" s="151"/>
      <c r="AD190" s="151"/>
      <c r="AE190" s="151"/>
      <c r="AF190" s="151"/>
      <c r="AG190" s="151" t="s">
        <v>251</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5">
      <c r="A191" s="158"/>
      <c r="B191" s="159"/>
      <c r="C191" s="188" t="s">
        <v>303</v>
      </c>
      <c r="D191" s="164"/>
      <c r="E191" s="165"/>
      <c r="F191" s="160"/>
      <c r="G191" s="160"/>
      <c r="H191" s="160"/>
      <c r="I191" s="160"/>
      <c r="J191" s="160"/>
      <c r="K191" s="160"/>
      <c r="L191" s="160"/>
      <c r="M191" s="160"/>
      <c r="N191" s="160"/>
      <c r="O191" s="160"/>
      <c r="P191" s="160"/>
      <c r="Q191" s="160"/>
      <c r="R191" s="160"/>
      <c r="S191" s="160"/>
      <c r="T191" s="160"/>
      <c r="U191" s="160"/>
      <c r="V191" s="160"/>
      <c r="W191" s="160"/>
      <c r="X191" s="160"/>
      <c r="Y191" s="151"/>
      <c r="Z191" s="151"/>
      <c r="AA191" s="151"/>
      <c r="AB191" s="151"/>
      <c r="AC191" s="151"/>
      <c r="AD191" s="151"/>
      <c r="AE191" s="151"/>
      <c r="AF191" s="151"/>
      <c r="AG191" s="151" t="s">
        <v>192</v>
      </c>
      <c r="AH191" s="151">
        <v>0</v>
      </c>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5">
      <c r="A192" s="158"/>
      <c r="B192" s="159"/>
      <c r="C192" s="188" t="s">
        <v>2051</v>
      </c>
      <c r="D192" s="164"/>
      <c r="E192" s="165"/>
      <c r="F192" s="160"/>
      <c r="G192" s="160"/>
      <c r="H192" s="160"/>
      <c r="I192" s="160"/>
      <c r="J192" s="160"/>
      <c r="K192" s="160"/>
      <c r="L192" s="160"/>
      <c r="M192" s="160"/>
      <c r="N192" s="160"/>
      <c r="O192" s="160"/>
      <c r="P192" s="160"/>
      <c r="Q192" s="160"/>
      <c r="R192" s="160"/>
      <c r="S192" s="160"/>
      <c r="T192" s="160"/>
      <c r="U192" s="160"/>
      <c r="V192" s="160"/>
      <c r="W192" s="160"/>
      <c r="X192" s="160"/>
      <c r="Y192" s="151"/>
      <c r="Z192" s="151"/>
      <c r="AA192" s="151"/>
      <c r="AB192" s="151"/>
      <c r="AC192" s="151"/>
      <c r="AD192" s="151"/>
      <c r="AE192" s="151"/>
      <c r="AF192" s="151"/>
      <c r="AG192" s="151" t="s">
        <v>192</v>
      </c>
      <c r="AH192" s="151">
        <v>0</v>
      </c>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5">
      <c r="A193" s="158"/>
      <c r="B193" s="159"/>
      <c r="C193" s="188" t="s">
        <v>2052</v>
      </c>
      <c r="D193" s="164"/>
      <c r="E193" s="165">
        <v>57.396250000000002</v>
      </c>
      <c r="F193" s="160"/>
      <c r="G193" s="160"/>
      <c r="H193" s="160"/>
      <c r="I193" s="160"/>
      <c r="J193" s="160"/>
      <c r="K193" s="160"/>
      <c r="L193" s="160"/>
      <c r="M193" s="160"/>
      <c r="N193" s="160"/>
      <c r="O193" s="160"/>
      <c r="P193" s="160"/>
      <c r="Q193" s="160"/>
      <c r="R193" s="160"/>
      <c r="S193" s="160"/>
      <c r="T193" s="160"/>
      <c r="U193" s="160"/>
      <c r="V193" s="160"/>
      <c r="W193" s="160"/>
      <c r="X193" s="160"/>
      <c r="Y193" s="151"/>
      <c r="Z193" s="151"/>
      <c r="AA193" s="151"/>
      <c r="AB193" s="151"/>
      <c r="AC193" s="151"/>
      <c r="AD193" s="151"/>
      <c r="AE193" s="151"/>
      <c r="AF193" s="151"/>
      <c r="AG193" s="151" t="s">
        <v>192</v>
      </c>
      <c r="AH193" s="151">
        <v>0</v>
      </c>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x14ac:dyDescent="0.25">
      <c r="A194" s="167" t="s">
        <v>181</v>
      </c>
      <c r="B194" s="168" t="s">
        <v>130</v>
      </c>
      <c r="C194" s="186" t="s">
        <v>131</v>
      </c>
      <c r="D194" s="169"/>
      <c r="E194" s="170"/>
      <c r="F194" s="171"/>
      <c r="G194" s="171">
        <f>SUMIF(AG195:AG277,"&lt;&gt;NOR",G195:G277)</f>
        <v>534103.68000000005</v>
      </c>
      <c r="H194" s="171"/>
      <c r="I194" s="171">
        <f>SUM(I195:I277)</f>
        <v>0</v>
      </c>
      <c r="J194" s="171"/>
      <c r="K194" s="171">
        <f>SUM(K195:K277)</f>
        <v>0</v>
      </c>
      <c r="L194" s="171"/>
      <c r="M194" s="171">
        <f>SUM(M195:M277)</f>
        <v>646265.45279999985</v>
      </c>
      <c r="N194" s="171"/>
      <c r="O194" s="171">
        <f>SUM(O195:O277)</f>
        <v>5.1499999999999995</v>
      </c>
      <c r="P194" s="171"/>
      <c r="Q194" s="171">
        <f>SUM(Q195:Q277)</f>
        <v>10.669999999999998</v>
      </c>
      <c r="R194" s="171"/>
      <c r="S194" s="171"/>
      <c r="T194" s="172"/>
      <c r="U194" s="166"/>
      <c r="V194" s="166">
        <f>SUM(V195:V277)</f>
        <v>388.2</v>
      </c>
      <c r="W194" s="166"/>
      <c r="X194" s="166"/>
      <c r="AG194" t="s">
        <v>182</v>
      </c>
    </row>
    <row r="195" spans="1:60" outlineLevel="1" x14ac:dyDescent="0.25">
      <c r="A195" s="177">
        <v>27</v>
      </c>
      <c r="B195" s="178" t="s">
        <v>270</v>
      </c>
      <c r="C195" s="187" t="s">
        <v>271</v>
      </c>
      <c r="D195" s="179" t="s">
        <v>237</v>
      </c>
      <c r="E195" s="180">
        <v>175.4</v>
      </c>
      <c r="F195" s="181">
        <v>163.19999999999999</v>
      </c>
      <c r="G195" s="182">
        <f>ROUND(E195*F195,2)</f>
        <v>28625.279999999999</v>
      </c>
      <c r="H195" s="181"/>
      <c r="I195" s="182">
        <f>ROUND(E195*H195,2)</f>
        <v>0</v>
      </c>
      <c r="J195" s="181"/>
      <c r="K195" s="182">
        <f>ROUND(E195*J195,2)</f>
        <v>0</v>
      </c>
      <c r="L195" s="182">
        <v>21</v>
      </c>
      <c r="M195" s="182">
        <f>G195*(1+L195/100)</f>
        <v>34636.588799999998</v>
      </c>
      <c r="N195" s="182">
        <v>1.0000000000000001E-5</v>
      </c>
      <c r="O195" s="182">
        <f>ROUND(E195*N195,2)</f>
        <v>0</v>
      </c>
      <c r="P195" s="182">
        <v>0</v>
      </c>
      <c r="Q195" s="182">
        <f>ROUND(E195*P195,2)</f>
        <v>0</v>
      </c>
      <c r="R195" s="182" t="s">
        <v>272</v>
      </c>
      <c r="S195" s="182" t="s">
        <v>185</v>
      </c>
      <c r="T195" s="183" t="s">
        <v>185</v>
      </c>
      <c r="U195" s="160">
        <v>1.6E-2</v>
      </c>
      <c r="V195" s="160">
        <f>ROUND(E195*U195,2)</f>
        <v>2.81</v>
      </c>
      <c r="W195" s="160"/>
      <c r="X195" s="160" t="s">
        <v>239</v>
      </c>
      <c r="Y195" s="151"/>
      <c r="Z195" s="151"/>
      <c r="AA195" s="151"/>
      <c r="AB195" s="151"/>
      <c r="AC195" s="151"/>
      <c r="AD195" s="151"/>
      <c r="AE195" s="151"/>
      <c r="AF195" s="151"/>
      <c r="AG195" s="151" t="s">
        <v>282</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5">
      <c r="A196" s="158"/>
      <c r="B196" s="159"/>
      <c r="C196" s="269" t="s">
        <v>273</v>
      </c>
      <c r="D196" s="270"/>
      <c r="E196" s="270"/>
      <c r="F196" s="270"/>
      <c r="G196" s="270"/>
      <c r="H196" s="160"/>
      <c r="I196" s="160"/>
      <c r="J196" s="160"/>
      <c r="K196" s="160"/>
      <c r="L196" s="160"/>
      <c r="M196" s="160"/>
      <c r="N196" s="160"/>
      <c r="O196" s="160"/>
      <c r="P196" s="160"/>
      <c r="Q196" s="160"/>
      <c r="R196" s="160"/>
      <c r="S196" s="160"/>
      <c r="T196" s="160"/>
      <c r="U196" s="160"/>
      <c r="V196" s="160"/>
      <c r="W196" s="160"/>
      <c r="X196" s="160"/>
      <c r="Y196" s="151"/>
      <c r="Z196" s="151"/>
      <c r="AA196" s="151"/>
      <c r="AB196" s="151"/>
      <c r="AC196" s="151"/>
      <c r="AD196" s="151"/>
      <c r="AE196" s="151"/>
      <c r="AF196" s="151"/>
      <c r="AG196" s="151" t="s">
        <v>251</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1" x14ac:dyDescent="0.25">
      <c r="A197" s="158"/>
      <c r="B197" s="159"/>
      <c r="C197" s="188" t="s">
        <v>2053</v>
      </c>
      <c r="D197" s="164"/>
      <c r="E197" s="165"/>
      <c r="F197" s="160"/>
      <c r="G197" s="160"/>
      <c r="H197" s="160"/>
      <c r="I197" s="160"/>
      <c r="J197" s="160"/>
      <c r="K197" s="160"/>
      <c r="L197" s="160"/>
      <c r="M197" s="160"/>
      <c r="N197" s="160"/>
      <c r="O197" s="160"/>
      <c r="P197" s="160"/>
      <c r="Q197" s="160"/>
      <c r="R197" s="160"/>
      <c r="S197" s="160"/>
      <c r="T197" s="160"/>
      <c r="U197" s="160"/>
      <c r="V197" s="160"/>
      <c r="W197" s="160"/>
      <c r="X197" s="160"/>
      <c r="Y197" s="151"/>
      <c r="Z197" s="151"/>
      <c r="AA197" s="151"/>
      <c r="AB197" s="151"/>
      <c r="AC197" s="151"/>
      <c r="AD197" s="151"/>
      <c r="AE197" s="151"/>
      <c r="AF197" s="151"/>
      <c r="AG197" s="151" t="s">
        <v>192</v>
      </c>
      <c r="AH197" s="151">
        <v>0</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1" x14ac:dyDescent="0.25">
      <c r="A198" s="158"/>
      <c r="B198" s="159"/>
      <c r="C198" s="188" t="s">
        <v>2000</v>
      </c>
      <c r="D198" s="164"/>
      <c r="E198" s="165"/>
      <c r="F198" s="160"/>
      <c r="G198" s="160"/>
      <c r="H198" s="160"/>
      <c r="I198" s="160"/>
      <c r="J198" s="160"/>
      <c r="K198" s="160"/>
      <c r="L198" s="160"/>
      <c r="M198" s="160"/>
      <c r="N198" s="160"/>
      <c r="O198" s="160"/>
      <c r="P198" s="160"/>
      <c r="Q198" s="160"/>
      <c r="R198" s="160"/>
      <c r="S198" s="160"/>
      <c r="T198" s="160"/>
      <c r="U198" s="160"/>
      <c r="V198" s="160"/>
      <c r="W198" s="160"/>
      <c r="X198" s="160"/>
      <c r="Y198" s="151"/>
      <c r="Z198" s="151"/>
      <c r="AA198" s="151"/>
      <c r="AB198" s="151"/>
      <c r="AC198" s="151"/>
      <c r="AD198" s="151"/>
      <c r="AE198" s="151"/>
      <c r="AF198" s="151"/>
      <c r="AG198" s="151" t="s">
        <v>192</v>
      </c>
      <c r="AH198" s="151">
        <v>0</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1" x14ac:dyDescent="0.25">
      <c r="A199" s="158"/>
      <c r="B199" s="159"/>
      <c r="C199" s="188" t="s">
        <v>2054</v>
      </c>
      <c r="D199" s="164"/>
      <c r="E199" s="165">
        <v>175.4</v>
      </c>
      <c r="F199" s="160"/>
      <c r="G199" s="160"/>
      <c r="H199" s="160"/>
      <c r="I199" s="160"/>
      <c r="J199" s="160"/>
      <c r="K199" s="160"/>
      <c r="L199" s="160"/>
      <c r="M199" s="160"/>
      <c r="N199" s="160"/>
      <c r="O199" s="160"/>
      <c r="P199" s="160"/>
      <c r="Q199" s="160"/>
      <c r="R199" s="160"/>
      <c r="S199" s="160"/>
      <c r="T199" s="160"/>
      <c r="U199" s="160"/>
      <c r="V199" s="160"/>
      <c r="W199" s="160"/>
      <c r="X199" s="160"/>
      <c r="Y199" s="151"/>
      <c r="Z199" s="151"/>
      <c r="AA199" s="151"/>
      <c r="AB199" s="151"/>
      <c r="AC199" s="151"/>
      <c r="AD199" s="151"/>
      <c r="AE199" s="151"/>
      <c r="AF199" s="151"/>
      <c r="AG199" s="151" t="s">
        <v>192</v>
      </c>
      <c r="AH199" s="151">
        <v>0</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5">
      <c r="A200" s="177">
        <v>28</v>
      </c>
      <c r="B200" s="178" t="s">
        <v>590</v>
      </c>
      <c r="C200" s="187" t="s">
        <v>591</v>
      </c>
      <c r="D200" s="179" t="s">
        <v>237</v>
      </c>
      <c r="E200" s="180">
        <v>205.4</v>
      </c>
      <c r="F200" s="181">
        <v>166.8</v>
      </c>
      <c r="G200" s="182">
        <f>ROUND(E200*F200,2)</f>
        <v>34260.720000000001</v>
      </c>
      <c r="H200" s="181"/>
      <c r="I200" s="182">
        <f>ROUND(E200*H200,2)</f>
        <v>0</v>
      </c>
      <c r="J200" s="181"/>
      <c r="K200" s="182">
        <f>ROUND(E200*J200,2)</f>
        <v>0</v>
      </c>
      <c r="L200" s="182">
        <v>21</v>
      </c>
      <c r="M200" s="182">
        <f>G200*(1+L200/100)</f>
        <v>41455.4712</v>
      </c>
      <c r="N200" s="182">
        <v>0</v>
      </c>
      <c r="O200" s="182">
        <f>ROUND(E200*N200,2)</f>
        <v>0</v>
      </c>
      <c r="P200" s="182">
        <v>0</v>
      </c>
      <c r="Q200" s="182">
        <f>ROUND(E200*P200,2)</f>
        <v>0</v>
      </c>
      <c r="R200" s="182" t="s">
        <v>256</v>
      </c>
      <c r="S200" s="182" t="s">
        <v>185</v>
      </c>
      <c r="T200" s="183" t="s">
        <v>185</v>
      </c>
      <c r="U200" s="160">
        <v>0.2</v>
      </c>
      <c r="V200" s="160">
        <f>ROUND(E200*U200,2)</f>
        <v>41.08</v>
      </c>
      <c r="W200" s="160"/>
      <c r="X200" s="160" t="s">
        <v>239</v>
      </c>
      <c r="Y200" s="151"/>
      <c r="Z200" s="151"/>
      <c r="AA200" s="151"/>
      <c r="AB200" s="151"/>
      <c r="AC200" s="151"/>
      <c r="AD200" s="151"/>
      <c r="AE200" s="151"/>
      <c r="AF200" s="151"/>
      <c r="AG200" s="151" t="s">
        <v>240</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5">
      <c r="A201" s="158"/>
      <c r="B201" s="159"/>
      <c r="C201" s="188" t="s">
        <v>2000</v>
      </c>
      <c r="D201" s="164"/>
      <c r="E201" s="165"/>
      <c r="F201" s="160"/>
      <c r="G201" s="160"/>
      <c r="H201" s="160"/>
      <c r="I201" s="160"/>
      <c r="J201" s="160"/>
      <c r="K201" s="160"/>
      <c r="L201" s="160"/>
      <c r="M201" s="160"/>
      <c r="N201" s="160"/>
      <c r="O201" s="160"/>
      <c r="P201" s="160"/>
      <c r="Q201" s="160"/>
      <c r="R201" s="160"/>
      <c r="S201" s="160"/>
      <c r="T201" s="160"/>
      <c r="U201" s="160"/>
      <c r="V201" s="160"/>
      <c r="W201" s="160"/>
      <c r="X201" s="160"/>
      <c r="Y201" s="151"/>
      <c r="Z201" s="151"/>
      <c r="AA201" s="151"/>
      <c r="AB201" s="151"/>
      <c r="AC201" s="151"/>
      <c r="AD201" s="151"/>
      <c r="AE201" s="151"/>
      <c r="AF201" s="151"/>
      <c r="AG201" s="151" t="s">
        <v>192</v>
      </c>
      <c r="AH201" s="151">
        <v>0</v>
      </c>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5">
      <c r="A202" s="158"/>
      <c r="B202" s="159"/>
      <c r="C202" s="188" t="s">
        <v>2055</v>
      </c>
      <c r="D202" s="164"/>
      <c r="E202" s="165">
        <v>90</v>
      </c>
      <c r="F202" s="160"/>
      <c r="G202" s="160"/>
      <c r="H202" s="160"/>
      <c r="I202" s="160"/>
      <c r="J202" s="160"/>
      <c r="K202" s="160"/>
      <c r="L202" s="160"/>
      <c r="M202" s="160"/>
      <c r="N202" s="160"/>
      <c r="O202" s="160"/>
      <c r="P202" s="160"/>
      <c r="Q202" s="160"/>
      <c r="R202" s="160"/>
      <c r="S202" s="160"/>
      <c r="T202" s="160"/>
      <c r="U202" s="160"/>
      <c r="V202" s="160"/>
      <c r="W202" s="160"/>
      <c r="X202" s="160"/>
      <c r="Y202" s="151"/>
      <c r="Z202" s="151"/>
      <c r="AA202" s="151"/>
      <c r="AB202" s="151"/>
      <c r="AC202" s="151"/>
      <c r="AD202" s="151"/>
      <c r="AE202" s="151"/>
      <c r="AF202" s="151"/>
      <c r="AG202" s="151" t="s">
        <v>192</v>
      </c>
      <c r="AH202" s="151">
        <v>0</v>
      </c>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5">
      <c r="A203" s="158"/>
      <c r="B203" s="159"/>
      <c r="C203" s="188" t="s">
        <v>2056</v>
      </c>
      <c r="D203" s="164"/>
      <c r="E203" s="165">
        <v>115.4</v>
      </c>
      <c r="F203" s="160"/>
      <c r="G203" s="160"/>
      <c r="H203" s="160"/>
      <c r="I203" s="160"/>
      <c r="J203" s="160"/>
      <c r="K203" s="160"/>
      <c r="L203" s="160"/>
      <c r="M203" s="160"/>
      <c r="N203" s="160"/>
      <c r="O203" s="160"/>
      <c r="P203" s="160"/>
      <c r="Q203" s="160"/>
      <c r="R203" s="160"/>
      <c r="S203" s="160"/>
      <c r="T203" s="160"/>
      <c r="U203" s="160"/>
      <c r="V203" s="160"/>
      <c r="W203" s="160"/>
      <c r="X203" s="160"/>
      <c r="Y203" s="151"/>
      <c r="Z203" s="151"/>
      <c r="AA203" s="151"/>
      <c r="AB203" s="151"/>
      <c r="AC203" s="151"/>
      <c r="AD203" s="151"/>
      <c r="AE203" s="151"/>
      <c r="AF203" s="151"/>
      <c r="AG203" s="151" t="s">
        <v>192</v>
      </c>
      <c r="AH203" s="151">
        <v>0</v>
      </c>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5">
      <c r="A204" s="177">
        <v>29</v>
      </c>
      <c r="B204" s="178" t="s">
        <v>611</v>
      </c>
      <c r="C204" s="187" t="s">
        <v>612</v>
      </c>
      <c r="D204" s="179" t="s">
        <v>360</v>
      </c>
      <c r="E204" s="180">
        <v>22</v>
      </c>
      <c r="F204" s="181">
        <v>455</v>
      </c>
      <c r="G204" s="182">
        <f>ROUND(E204*F204,2)</f>
        <v>10010</v>
      </c>
      <c r="H204" s="181"/>
      <c r="I204" s="182">
        <f>ROUND(E204*H204,2)</f>
        <v>0</v>
      </c>
      <c r="J204" s="181"/>
      <c r="K204" s="182">
        <f>ROUND(E204*J204,2)</f>
        <v>0</v>
      </c>
      <c r="L204" s="182">
        <v>21</v>
      </c>
      <c r="M204" s="182">
        <f>G204*(1+L204/100)</f>
        <v>12112.1</v>
      </c>
      <c r="N204" s="182">
        <v>0</v>
      </c>
      <c r="O204" s="182">
        <f>ROUND(E204*N204,2)</f>
        <v>0</v>
      </c>
      <c r="P204" s="182">
        <v>0.3</v>
      </c>
      <c r="Q204" s="182">
        <f>ROUND(E204*P204,2)</f>
        <v>6.6</v>
      </c>
      <c r="R204" s="182" t="s">
        <v>598</v>
      </c>
      <c r="S204" s="182" t="s">
        <v>185</v>
      </c>
      <c r="T204" s="183" t="s">
        <v>185</v>
      </c>
      <c r="U204" s="160">
        <v>0.48899999999999999</v>
      </c>
      <c r="V204" s="160">
        <f>ROUND(E204*U204,2)</f>
        <v>10.76</v>
      </c>
      <c r="W204" s="160"/>
      <c r="X204" s="160" t="s">
        <v>239</v>
      </c>
      <c r="Y204" s="151"/>
      <c r="Z204" s="151"/>
      <c r="AA204" s="151"/>
      <c r="AB204" s="151"/>
      <c r="AC204" s="151"/>
      <c r="AD204" s="151"/>
      <c r="AE204" s="151"/>
      <c r="AF204" s="151"/>
      <c r="AG204" s="151" t="s">
        <v>240</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5">
      <c r="A205" s="158"/>
      <c r="B205" s="159"/>
      <c r="C205" s="188" t="s">
        <v>2000</v>
      </c>
      <c r="D205" s="164"/>
      <c r="E205" s="165"/>
      <c r="F205" s="160"/>
      <c r="G205" s="160"/>
      <c r="H205" s="160"/>
      <c r="I205" s="160"/>
      <c r="J205" s="160"/>
      <c r="K205" s="160"/>
      <c r="L205" s="160"/>
      <c r="M205" s="160"/>
      <c r="N205" s="160"/>
      <c r="O205" s="160"/>
      <c r="P205" s="160"/>
      <c r="Q205" s="160"/>
      <c r="R205" s="160"/>
      <c r="S205" s="160"/>
      <c r="T205" s="160"/>
      <c r="U205" s="160"/>
      <c r="V205" s="160"/>
      <c r="W205" s="160"/>
      <c r="X205" s="160"/>
      <c r="Y205" s="151"/>
      <c r="Z205" s="151"/>
      <c r="AA205" s="151"/>
      <c r="AB205" s="151"/>
      <c r="AC205" s="151"/>
      <c r="AD205" s="151"/>
      <c r="AE205" s="151"/>
      <c r="AF205" s="151"/>
      <c r="AG205" s="151" t="s">
        <v>192</v>
      </c>
      <c r="AH205" s="151">
        <v>0</v>
      </c>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5">
      <c r="A206" s="158"/>
      <c r="B206" s="159"/>
      <c r="C206" s="188" t="s">
        <v>2057</v>
      </c>
      <c r="D206" s="164"/>
      <c r="E206" s="165">
        <v>22</v>
      </c>
      <c r="F206" s="160"/>
      <c r="G206" s="160"/>
      <c r="H206" s="160"/>
      <c r="I206" s="160"/>
      <c r="J206" s="160"/>
      <c r="K206" s="160"/>
      <c r="L206" s="160"/>
      <c r="M206" s="160"/>
      <c r="N206" s="160"/>
      <c r="O206" s="160"/>
      <c r="P206" s="160"/>
      <c r="Q206" s="160"/>
      <c r="R206" s="160"/>
      <c r="S206" s="160"/>
      <c r="T206" s="160"/>
      <c r="U206" s="160"/>
      <c r="V206" s="160"/>
      <c r="W206" s="160"/>
      <c r="X206" s="160"/>
      <c r="Y206" s="151"/>
      <c r="Z206" s="151"/>
      <c r="AA206" s="151"/>
      <c r="AB206" s="151"/>
      <c r="AC206" s="151"/>
      <c r="AD206" s="151"/>
      <c r="AE206" s="151"/>
      <c r="AF206" s="151"/>
      <c r="AG206" s="151" t="s">
        <v>192</v>
      </c>
      <c r="AH206" s="151">
        <v>0</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ht="20.399999999999999" outlineLevel="1" x14ac:dyDescent="0.25">
      <c r="A207" s="177">
        <v>30</v>
      </c>
      <c r="B207" s="178" t="s">
        <v>624</v>
      </c>
      <c r="C207" s="187" t="s">
        <v>625</v>
      </c>
      <c r="D207" s="179" t="s">
        <v>237</v>
      </c>
      <c r="E207" s="180">
        <v>165.5</v>
      </c>
      <c r="F207" s="181">
        <v>318</v>
      </c>
      <c r="G207" s="182">
        <f>ROUND(E207*F207,2)</f>
        <v>52629</v>
      </c>
      <c r="H207" s="181"/>
      <c r="I207" s="182">
        <f>ROUND(E207*H207,2)</f>
        <v>0</v>
      </c>
      <c r="J207" s="181"/>
      <c r="K207" s="182">
        <f>ROUND(E207*J207,2)</f>
        <v>0</v>
      </c>
      <c r="L207" s="182">
        <v>21</v>
      </c>
      <c r="M207" s="182">
        <f>G207*(1+L207/100)</f>
        <v>63681.09</v>
      </c>
      <c r="N207" s="182">
        <v>0</v>
      </c>
      <c r="O207" s="182">
        <f>ROUND(E207*N207,2)</f>
        <v>0</v>
      </c>
      <c r="P207" s="182">
        <v>0</v>
      </c>
      <c r="Q207" s="182">
        <f>ROUND(E207*P207,2)</f>
        <v>0</v>
      </c>
      <c r="R207" s="182" t="s">
        <v>598</v>
      </c>
      <c r="S207" s="182" t="s">
        <v>185</v>
      </c>
      <c r="T207" s="183" t="s">
        <v>185</v>
      </c>
      <c r="U207" s="160">
        <v>0.36899999999999999</v>
      </c>
      <c r="V207" s="160">
        <f>ROUND(E207*U207,2)</f>
        <v>61.07</v>
      </c>
      <c r="W207" s="160"/>
      <c r="X207" s="160" t="s">
        <v>239</v>
      </c>
      <c r="Y207" s="151"/>
      <c r="Z207" s="151"/>
      <c r="AA207" s="151"/>
      <c r="AB207" s="151"/>
      <c r="AC207" s="151"/>
      <c r="AD207" s="151"/>
      <c r="AE207" s="151"/>
      <c r="AF207" s="151"/>
      <c r="AG207" s="151" t="s">
        <v>240</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5">
      <c r="A208" s="158"/>
      <c r="B208" s="159"/>
      <c r="C208" s="188" t="s">
        <v>2000</v>
      </c>
      <c r="D208" s="164"/>
      <c r="E208" s="165"/>
      <c r="F208" s="160"/>
      <c r="G208" s="160"/>
      <c r="H208" s="160"/>
      <c r="I208" s="160"/>
      <c r="J208" s="160"/>
      <c r="K208" s="160"/>
      <c r="L208" s="160"/>
      <c r="M208" s="160"/>
      <c r="N208" s="160"/>
      <c r="O208" s="160"/>
      <c r="P208" s="160"/>
      <c r="Q208" s="160"/>
      <c r="R208" s="160"/>
      <c r="S208" s="160"/>
      <c r="T208" s="160"/>
      <c r="U208" s="160"/>
      <c r="V208" s="160"/>
      <c r="W208" s="160"/>
      <c r="X208" s="160"/>
      <c r="Y208" s="151"/>
      <c r="Z208" s="151"/>
      <c r="AA208" s="151"/>
      <c r="AB208" s="151"/>
      <c r="AC208" s="151"/>
      <c r="AD208" s="151"/>
      <c r="AE208" s="151"/>
      <c r="AF208" s="151"/>
      <c r="AG208" s="151" t="s">
        <v>192</v>
      </c>
      <c r="AH208" s="151">
        <v>0</v>
      </c>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1" x14ac:dyDescent="0.25">
      <c r="A209" s="158"/>
      <c r="B209" s="159"/>
      <c r="C209" s="188" t="s">
        <v>2058</v>
      </c>
      <c r="D209" s="164"/>
      <c r="E209" s="165">
        <v>77.8</v>
      </c>
      <c r="F209" s="160"/>
      <c r="G209" s="160"/>
      <c r="H209" s="160"/>
      <c r="I209" s="160"/>
      <c r="J209" s="160"/>
      <c r="K209" s="160"/>
      <c r="L209" s="160"/>
      <c r="M209" s="160"/>
      <c r="N209" s="160"/>
      <c r="O209" s="160"/>
      <c r="P209" s="160"/>
      <c r="Q209" s="160"/>
      <c r="R209" s="160"/>
      <c r="S209" s="160"/>
      <c r="T209" s="160"/>
      <c r="U209" s="160"/>
      <c r="V209" s="160"/>
      <c r="W209" s="160"/>
      <c r="X209" s="160"/>
      <c r="Y209" s="151"/>
      <c r="Z209" s="151"/>
      <c r="AA209" s="151"/>
      <c r="AB209" s="151"/>
      <c r="AC209" s="151"/>
      <c r="AD209" s="151"/>
      <c r="AE209" s="151"/>
      <c r="AF209" s="151"/>
      <c r="AG209" s="151" t="s">
        <v>192</v>
      </c>
      <c r="AH209" s="151">
        <v>0</v>
      </c>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1" x14ac:dyDescent="0.25">
      <c r="A210" s="158"/>
      <c r="B210" s="159"/>
      <c r="C210" s="188" t="s">
        <v>2059</v>
      </c>
      <c r="D210" s="164"/>
      <c r="E210" s="165">
        <v>87.7</v>
      </c>
      <c r="F210" s="160"/>
      <c r="G210" s="160"/>
      <c r="H210" s="160"/>
      <c r="I210" s="160"/>
      <c r="J210" s="160"/>
      <c r="K210" s="160"/>
      <c r="L210" s="160"/>
      <c r="M210" s="160"/>
      <c r="N210" s="160"/>
      <c r="O210" s="160"/>
      <c r="P210" s="160"/>
      <c r="Q210" s="160"/>
      <c r="R210" s="160"/>
      <c r="S210" s="160"/>
      <c r="T210" s="160"/>
      <c r="U210" s="160"/>
      <c r="V210" s="160"/>
      <c r="W210" s="160"/>
      <c r="X210" s="160"/>
      <c r="Y210" s="151"/>
      <c r="Z210" s="151"/>
      <c r="AA210" s="151"/>
      <c r="AB210" s="151"/>
      <c r="AC210" s="151"/>
      <c r="AD210" s="151"/>
      <c r="AE210" s="151"/>
      <c r="AF210" s="151"/>
      <c r="AG210" s="151" t="s">
        <v>192</v>
      </c>
      <c r="AH210" s="151">
        <v>0</v>
      </c>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1" x14ac:dyDescent="0.25">
      <c r="A211" s="177">
        <v>31</v>
      </c>
      <c r="B211" s="178" t="s">
        <v>631</v>
      </c>
      <c r="C211" s="187" t="s">
        <v>632</v>
      </c>
      <c r="D211" s="179" t="s">
        <v>237</v>
      </c>
      <c r="E211" s="180">
        <v>134.94</v>
      </c>
      <c r="F211" s="181">
        <v>220.8</v>
      </c>
      <c r="G211" s="182">
        <f>ROUND(E211*F211,2)</f>
        <v>29794.75</v>
      </c>
      <c r="H211" s="181"/>
      <c r="I211" s="182">
        <f>ROUND(E211*H211,2)</f>
        <v>0</v>
      </c>
      <c r="J211" s="181"/>
      <c r="K211" s="182">
        <f>ROUND(E211*J211,2)</f>
        <v>0</v>
      </c>
      <c r="L211" s="182">
        <v>21</v>
      </c>
      <c r="M211" s="182">
        <f>G211*(1+L211/100)</f>
        <v>36051.647499999999</v>
      </c>
      <c r="N211" s="182">
        <v>0</v>
      </c>
      <c r="O211" s="182">
        <f>ROUND(E211*N211,2)</f>
        <v>0</v>
      </c>
      <c r="P211" s="182">
        <v>0.03</v>
      </c>
      <c r="Q211" s="182">
        <f>ROUND(E211*P211,2)</f>
        <v>4.05</v>
      </c>
      <c r="R211" s="182" t="s">
        <v>598</v>
      </c>
      <c r="S211" s="182" t="s">
        <v>185</v>
      </c>
      <c r="T211" s="183" t="s">
        <v>185</v>
      </c>
      <c r="U211" s="160">
        <v>0.23499999999999999</v>
      </c>
      <c r="V211" s="160">
        <f>ROUND(E211*U211,2)</f>
        <v>31.71</v>
      </c>
      <c r="W211" s="160"/>
      <c r="X211" s="160" t="s">
        <v>239</v>
      </c>
      <c r="Y211" s="151"/>
      <c r="Z211" s="151"/>
      <c r="AA211" s="151"/>
      <c r="AB211" s="151"/>
      <c r="AC211" s="151"/>
      <c r="AD211" s="151"/>
      <c r="AE211" s="151"/>
      <c r="AF211" s="151"/>
      <c r="AG211" s="151" t="s">
        <v>240</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5">
      <c r="A212" s="158"/>
      <c r="B212" s="159"/>
      <c r="C212" s="188" t="s">
        <v>2060</v>
      </c>
      <c r="D212" s="164"/>
      <c r="E212" s="165"/>
      <c r="F212" s="160"/>
      <c r="G212" s="160"/>
      <c r="H212" s="160"/>
      <c r="I212" s="160"/>
      <c r="J212" s="160"/>
      <c r="K212" s="160"/>
      <c r="L212" s="160"/>
      <c r="M212" s="160"/>
      <c r="N212" s="160"/>
      <c r="O212" s="160"/>
      <c r="P212" s="160"/>
      <c r="Q212" s="160"/>
      <c r="R212" s="160"/>
      <c r="S212" s="160"/>
      <c r="T212" s="160"/>
      <c r="U212" s="160"/>
      <c r="V212" s="160"/>
      <c r="W212" s="160"/>
      <c r="X212" s="160"/>
      <c r="Y212" s="151"/>
      <c r="Z212" s="151"/>
      <c r="AA212" s="151"/>
      <c r="AB212" s="151"/>
      <c r="AC212" s="151"/>
      <c r="AD212" s="151"/>
      <c r="AE212" s="151"/>
      <c r="AF212" s="151"/>
      <c r="AG212" s="151" t="s">
        <v>192</v>
      </c>
      <c r="AH212" s="151">
        <v>0</v>
      </c>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5">
      <c r="A213" s="158"/>
      <c r="B213" s="159"/>
      <c r="C213" s="188" t="s">
        <v>2061</v>
      </c>
      <c r="D213" s="164"/>
      <c r="E213" s="165">
        <v>81.77</v>
      </c>
      <c r="F213" s="160"/>
      <c r="G213" s="160"/>
      <c r="H213" s="160"/>
      <c r="I213" s="160"/>
      <c r="J213" s="160"/>
      <c r="K213" s="160"/>
      <c r="L213" s="160"/>
      <c r="M213" s="160"/>
      <c r="N213" s="160"/>
      <c r="O213" s="160"/>
      <c r="P213" s="160"/>
      <c r="Q213" s="160"/>
      <c r="R213" s="160"/>
      <c r="S213" s="160"/>
      <c r="T213" s="160"/>
      <c r="U213" s="160"/>
      <c r="V213" s="160"/>
      <c r="W213" s="160"/>
      <c r="X213" s="160"/>
      <c r="Y213" s="151"/>
      <c r="Z213" s="151"/>
      <c r="AA213" s="151"/>
      <c r="AB213" s="151"/>
      <c r="AC213" s="151"/>
      <c r="AD213" s="151"/>
      <c r="AE213" s="151"/>
      <c r="AF213" s="151"/>
      <c r="AG213" s="151" t="s">
        <v>192</v>
      </c>
      <c r="AH213" s="151">
        <v>0</v>
      </c>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5">
      <c r="A214" s="158"/>
      <c r="B214" s="159"/>
      <c r="C214" s="188" t="s">
        <v>2062</v>
      </c>
      <c r="D214" s="164"/>
      <c r="E214" s="165">
        <v>53.17</v>
      </c>
      <c r="F214" s="160"/>
      <c r="G214" s="160"/>
      <c r="H214" s="160"/>
      <c r="I214" s="160"/>
      <c r="J214" s="160"/>
      <c r="K214" s="160"/>
      <c r="L214" s="160"/>
      <c r="M214" s="160"/>
      <c r="N214" s="160"/>
      <c r="O214" s="160"/>
      <c r="P214" s="160"/>
      <c r="Q214" s="160"/>
      <c r="R214" s="160"/>
      <c r="S214" s="160"/>
      <c r="T214" s="160"/>
      <c r="U214" s="160"/>
      <c r="V214" s="160"/>
      <c r="W214" s="160"/>
      <c r="X214" s="160"/>
      <c r="Y214" s="151"/>
      <c r="Z214" s="151"/>
      <c r="AA214" s="151"/>
      <c r="AB214" s="151"/>
      <c r="AC214" s="151"/>
      <c r="AD214" s="151"/>
      <c r="AE214" s="151"/>
      <c r="AF214" s="151"/>
      <c r="AG214" s="151" t="s">
        <v>192</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5">
      <c r="A215" s="177">
        <v>32</v>
      </c>
      <c r="B215" s="178" t="s">
        <v>651</v>
      </c>
      <c r="C215" s="187" t="s">
        <v>652</v>
      </c>
      <c r="D215" s="179" t="s">
        <v>276</v>
      </c>
      <c r="E215" s="180">
        <v>9.1024999999999991</v>
      </c>
      <c r="F215" s="181">
        <v>1716</v>
      </c>
      <c r="G215" s="182">
        <f>ROUND(E215*F215,2)</f>
        <v>15619.89</v>
      </c>
      <c r="H215" s="181"/>
      <c r="I215" s="182">
        <f>ROUND(E215*H215,2)</f>
        <v>0</v>
      </c>
      <c r="J215" s="181"/>
      <c r="K215" s="182">
        <f>ROUND(E215*J215,2)</f>
        <v>0</v>
      </c>
      <c r="L215" s="182">
        <v>21</v>
      </c>
      <c r="M215" s="182">
        <f>G215*(1+L215/100)</f>
        <v>18900.066899999998</v>
      </c>
      <c r="N215" s="182">
        <v>2.9499999999999999E-3</v>
      </c>
      <c r="O215" s="182">
        <f>ROUND(E215*N215,2)</f>
        <v>0.03</v>
      </c>
      <c r="P215" s="182">
        <v>0</v>
      </c>
      <c r="Q215" s="182">
        <f>ROUND(E215*P215,2)</f>
        <v>0</v>
      </c>
      <c r="R215" s="182" t="s">
        <v>598</v>
      </c>
      <c r="S215" s="182" t="s">
        <v>185</v>
      </c>
      <c r="T215" s="183" t="s">
        <v>185</v>
      </c>
      <c r="U215" s="160">
        <v>0</v>
      </c>
      <c r="V215" s="160">
        <f>ROUND(E215*U215,2)</f>
        <v>0</v>
      </c>
      <c r="W215" s="160"/>
      <c r="X215" s="160" t="s">
        <v>239</v>
      </c>
      <c r="Y215" s="151"/>
      <c r="Z215" s="151"/>
      <c r="AA215" s="151"/>
      <c r="AB215" s="151"/>
      <c r="AC215" s="151"/>
      <c r="AD215" s="151"/>
      <c r="AE215" s="151"/>
      <c r="AF215" s="151"/>
      <c r="AG215" s="151" t="s">
        <v>240</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5">
      <c r="A216" s="158"/>
      <c r="B216" s="159"/>
      <c r="C216" s="188" t="s">
        <v>2000</v>
      </c>
      <c r="D216" s="164"/>
      <c r="E216" s="165"/>
      <c r="F216" s="160"/>
      <c r="G216" s="160"/>
      <c r="H216" s="160"/>
      <c r="I216" s="160"/>
      <c r="J216" s="160"/>
      <c r="K216" s="160"/>
      <c r="L216" s="160"/>
      <c r="M216" s="160"/>
      <c r="N216" s="160"/>
      <c r="O216" s="160"/>
      <c r="P216" s="160"/>
      <c r="Q216" s="160"/>
      <c r="R216" s="160"/>
      <c r="S216" s="160"/>
      <c r="T216" s="160"/>
      <c r="U216" s="160"/>
      <c r="V216" s="160"/>
      <c r="W216" s="160"/>
      <c r="X216" s="160"/>
      <c r="Y216" s="151"/>
      <c r="Z216" s="151"/>
      <c r="AA216" s="151"/>
      <c r="AB216" s="151"/>
      <c r="AC216" s="151"/>
      <c r="AD216" s="151"/>
      <c r="AE216" s="151"/>
      <c r="AF216" s="151"/>
      <c r="AG216" s="151" t="s">
        <v>192</v>
      </c>
      <c r="AH216" s="151">
        <v>0</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5">
      <c r="A217" s="158"/>
      <c r="B217" s="159"/>
      <c r="C217" s="188" t="s">
        <v>2063</v>
      </c>
      <c r="D217" s="164"/>
      <c r="E217" s="165">
        <v>4.2789999999999999</v>
      </c>
      <c r="F217" s="160"/>
      <c r="G217" s="160"/>
      <c r="H217" s="160"/>
      <c r="I217" s="160"/>
      <c r="J217" s="160"/>
      <c r="K217" s="160"/>
      <c r="L217" s="160"/>
      <c r="M217" s="160"/>
      <c r="N217" s="160"/>
      <c r="O217" s="160"/>
      <c r="P217" s="160"/>
      <c r="Q217" s="160"/>
      <c r="R217" s="160"/>
      <c r="S217" s="160"/>
      <c r="T217" s="160"/>
      <c r="U217" s="160"/>
      <c r="V217" s="160"/>
      <c r="W217" s="160"/>
      <c r="X217" s="160"/>
      <c r="Y217" s="151"/>
      <c r="Z217" s="151"/>
      <c r="AA217" s="151"/>
      <c r="AB217" s="151"/>
      <c r="AC217" s="151"/>
      <c r="AD217" s="151"/>
      <c r="AE217" s="151"/>
      <c r="AF217" s="151"/>
      <c r="AG217" s="151" t="s">
        <v>192</v>
      </c>
      <c r="AH217" s="151">
        <v>0</v>
      </c>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5">
      <c r="A218" s="158"/>
      <c r="B218" s="159"/>
      <c r="C218" s="188" t="s">
        <v>2064</v>
      </c>
      <c r="D218" s="164"/>
      <c r="E218" s="165">
        <v>4.8235000000000001</v>
      </c>
      <c r="F218" s="160"/>
      <c r="G218" s="160"/>
      <c r="H218" s="160"/>
      <c r="I218" s="160"/>
      <c r="J218" s="160"/>
      <c r="K218" s="160"/>
      <c r="L218" s="160"/>
      <c r="M218" s="160"/>
      <c r="N218" s="160"/>
      <c r="O218" s="160"/>
      <c r="P218" s="160"/>
      <c r="Q218" s="160"/>
      <c r="R218" s="160"/>
      <c r="S218" s="160"/>
      <c r="T218" s="160"/>
      <c r="U218" s="160"/>
      <c r="V218" s="160"/>
      <c r="W218" s="160"/>
      <c r="X218" s="160"/>
      <c r="Y218" s="151"/>
      <c r="Z218" s="151"/>
      <c r="AA218" s="151"/>
      <c r="AB218" s="151"/>
      <c r="AC218" s="151"/>
      <c r="AD218" s="151"/>
      <c r="AE218" s="151"/>
      <c r="AF218" s="151"/>
      <c r="AG218" s="151" t="s">
        <v>192</v>
      </c>
      <c r="AH218" s="151">
        <v>0</v>
      </c>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ht="20.399999999999999" outlineLevel="1" x14ac:dyDescent="0.25">
      <c r="A219" s="177">
        <v>33</v>
      </c>
      <c r="B219" s="178" t="s">
        <v>681</v>
      </c>
      <c r="C219" s="187" t="s">
        <v>682</v>
      </c>
      <c r="D219" s="179" t="s">
        <v>276</v>
      </c>
      <c r="E219" s="180">
        <v>9.1024999999999991</v>
      </c>
      <c r="F219" s="181">
        <v>1968</v>
      </c>
      <c r="G219" s="182">
        <f>ROUND(E219*F219,2)</f>
        <v>17913.72</v>
      </c>
      <c r="H219" s="181"/>
      <c r="I219" s="182">
        <f>ROUND(E219*H219,2)</f>
        <v>0</v>
      </c>
      <c r="J219" s="181"/>
      <c r="K219" s="182">
        <f>ROUND(E219*J219,2)</f>
        <v>0</v>
      </c>
      <c r="L219" s="182">
        <v>21</v>
      </c>
      <c r="M219" s="182">
        <f>G219*(1+L219/100)</f>
        <v>21675.601200000001</v>
      </c>
      <c r="N219" s="182">
        <v>1.21E-2</v>
      </c>
      <c r="O219" s="182">
        <f>ROUND(E219*N219,2)</f>
        <v>0.11</v>
      </c>
      <c r="P219" s="182">
        <v>0</v>
      </c>
      <c r="Q219" s="182">
        <f>ROUND(E219*P219,2)</f>
        <v>0</v>
      </c>
      <c r="R219" s="182" t="s">
        <v>598</v>
      </c>
      <c r="S219" s="182" t="s">
        <v>185</v>
      </c>
      <c r="T219" s="183" t="s">
        <v>185</v>
      </c>
      <c r="U219" s="160">
        <v>0</v>
      </c>
      <c r="V219" s="160">
        <f>ROUND(E219*U219,2)</f>
        <v>0</v>
      </c>
      <c r="W219" s="160"/>
      <c r="X219" s="160" t="s">
        <v>239</v>
      </c>
      <c r="Y219" s="151"/>
      <c r="Z219" s="151"/>
      <c r="AA219" s="151"/>
      <c r="AB219" s="151"/>
      <c r="AC219" s="151"/>
      <c r="AD219" s="151"/>
      <c r="AE219" s="151"/>
      <c r="AF219" s="151"/>
      <c r="AG219" s="151" t="s">
        <v>240</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5">
      <c r="A220" s="158"/>
      <c r="B220" s="159"/>
      <c r="C220" s="188" t="s">
        <v>2000</v>
      </c>
      <c r="D220" s="164"/>
      <c r="E220" s="165"/>
      <c r="F220" s="160"/>
      <c r="G220" s="160"/>
      <c r="H220" s="160"/>
      <c r="I220" s="160"/>
      <c r="J220" s="160"/>
      <c r="K220" s="160"/>
      <c r="L220" s="160"/>
      <c r="M220" s="160"/>
      <c r="N220" s="160"/>
      <c r="O220" s="160"/>
      <c r="P220" s="160"/>
      <c r="Q220" s="160"/>
      <c r="R220" s="160"/>
      <c r="S220" s="160"/>
      <c r="T220" s="160"/>
      <c r="U220" s="160"/>
      <c r="V220" s="160"/>
      <c r="W220" s="160"/>
      <c r="X220" s="160"/>
      <c r="Y220" s="151"/>
      <c r="Z220" s="151"/>
      <c r="AA220" s="151"/>
      <c r="AB220" s="151"/>
      <c r="AC220" s="151"/>
      <c r="AD220" s="151"/>
      <c r="AE220" s="151"/>
      <c r="AF220" s="151"/>
      <c r="AG220" s="151" t="s">
        <v>192</v>
      </c>
      <c r="AH220" s="151">
        <v>0</v>
      </c>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1" x14ac:dyDescent="0.25">
      <c r="A221" s="158"/>
      <c r="B221" s="159"/>
      <c r="C221" s="188" t="s">
        <v>2063</v>
      </c>
      <c r="D221" s="164"/>
      <c r="E221" s="165">
        <v>4.2789999999999999</v>
      </c>
      <c r="F221" s="160"/>
      <c r="G221" s="160"/>
      <c r="H221" s="160"/>
      <c r="I221" s="160"/>
      <c r="J221" s="160"/>
      <c r="K221" s="160"/>
      <c r="L221" s="160"/>
      <c r="M221" s="160"/>
      <c r="N221" s="160"/>
      <c r="O221" s="160"/>
      <c r="P221" s="160"/>
      <c r="Q221" s="160"/>
      <c r="R221" s="160"/>
      <c r="S221" s="160"/>
      <c r="T221" s="160"/>
      <c r="U221" s="160"/>
      <c r="V221" s="160"/>
      <c r="W221" s="160"/>
      <c r="X221" s="160"/>
      <c r="Y221" s="151"/>
      <c r="Z221" s="151"/>
      <c r="AA221" s="151"/>
      <c r="AB221" s="151"/>
      <c r="AC221" s="151"/>
      <c r="AD221" s="151"/>
      <c r="AE221" s="151"/>
      <c r="AF221" s="151"/>
      <c r="AG221" s="151" t="s">
        <v>192</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5">
      <c r="A222" s="158"/>
      <c r="B222" s="159"/>
      <c r="C222" s="188" t="s">
        <v>2064</v>
      </c>
      <c r="D222" s="164"/>
      <c r="E222" s="165">
        <v>4.8235000000000001</v>
      </c>
      <c r="F222" s="160"/>
      <c r="G222" s="160"/>
      <c r="H222" s="160"/>
      <c r="I222" s="160"/>
      <c r="J222" s="160"/>
      <c r="K222" s="160"/>
      <c r="L222" s="160"/>
      <c r="M222" s="160"/>
      <c r="N222" s="160"/>
      <c r="O222" s="160"/>
      <c r="P222" s="160"/>
      <c r="Q222" s="160"/>
      <c r="R222" s="160"/>
      <c r="S222" s="160"/>
      <c r="T222" s="160"/>
      <c r="U222" s="160"/>
      <c r="V222" s="160"/>
      <c r="W222" s="160"/>
      <c r="X222" s="160"/>
      <c r="Y222" s="151"/>
      <c r="Z222" s="151"/>
      <c r="AA222" s="151"/>
      <c r="AB222" s="151"/>
      <c r="AC222" s="151"/>
      <c r="AD222" s="151"/>
      <c r="AE222" s="151"/>
      <c r="AF222" s="151"/>
      <c r="AG222" s="151" t="s">
        <v>192</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1" x14ac:dyDescent="0.25">
      <c r="A223" s="177">
        <v>34</v>
      </c>
      <c r="B223" s="178" t="s">
        <v>686</v>
      </c>
      <c r="C223" s="187" t="s">
        <v>1250</v>
      </c>
      <c r="D223" s="179" t="s">
        <v>237</v>
      </c>
      <c r="E223" s="180">
        <v>175.4</v>
      </c>
      <c r="F223" s="181">
        <v>190.8</v>
      </c>
      <c r="G223" s="182">
        <f>ROUND(E223*F223,2)</f>
        <v>33466.32</v>
      </c>
      <c r="H223" s="181"/>
      <c r="I223" s="182">
        <f>ROUND(E223*H223,2)</f>
        <v>0</v>
      </c>
      <c r="J223" s="181"/>
      <c r="K223" s="182">
        <f>ROUND(E223*J223,2)</f>
        <v>0</v>
      </c>
      <c r="L223" s="182">
        <v>21</v>
      </c>
      <c r="M223" s="182">
        <f>G223*(1+L223/100)</f>
        <v>40494.247199999998</v>
      </c>
      <c r="N223" s="182">
        <v>0</v>
      </c>
      <c r="O223" s="182">
        <f>ROUND(E223*N223,2)</f>
        <v>0</v>
      </c>
      <c r="P223" s="182">
        <v>0</v>
      </c>
      <c r="Q223" s="182">
        <f>ROUND(E223*P223,2)</f>
        <v>0</v>
      </c>
      <c r="R223" s="182"/>
      <c r="S223" s="182" t="s">
        <v>277</v>
      </c>
      <c r="T223" s="183" t="s">
        <v>186</v>
      </c>
      <c r="U223" s="160">
        <v>0.77900000000000003</v>
      </c>
      <c r="V223" s="160">
        <f>ROUND(E223*U223,2)</f>
        <v>136.63999999999999</v>
      </c>
      <c r="W223" s="160"/>
      <c r="X223" s="160" t="s">
        <v>239</v>
      </c>
      <c r="Y223" s="151"/>
      <c r="Z223" s="151"/>
      <c r="AA223" s="151"/>
      <c r="AB223" s="151"/>
      <c r="AC223" s="151"/>
      <c r="AD223" s="151"/>
      <c r="AE223" s="151"/>
      <c r="AF223" s="151"/>
      <c r="AG223" s="151" t="s">
        <v>688</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5">
      <c r="A224" s="158"/>
      <c r="B224" s="159"/>
      <c r="C224" s="188" t="s">
        <v>2053</v>
      </c>
      <c r="D224" s="164"/>
      <c r="E224" s="165"/>
      <c r="F224" s="160"/>
      <c r="G224" s="160"/>
      <c r="H224" s="160"/>
      <c r="I224" s="160"/>
      <c r="J224" s="160"/>
      <c r="K224" s="160"/>
      <c r="L224" s="160"/>
      <c r="M224" s="160"/>
      <c r="N224" s="160"/>
      <c r="O224" s="160"/>
      <c r="P224" s="160"/>
      <c r="Q224" s="160"/>
      <c r="R224" s="160"/>
      <c r="S224" s="160"/>
      <c r="T224" s="160"/>
      <c r="U224" s="160"/>
      <c r="V224" s="160"/>
      <c r="W224" s="160"/>
      <c r="X224" s="160"/>
      <c r="Y224" s="151"/>
      <c r="Z224" s="151"/>
      <c r="AA224" s="151"/>
      <c r="AB224" s="151"/>
      <c r="AC224" s="151"/>
      <c r="AD224" s="151"/>
      <c r="AE224" s="151"/>
      <c r="AF224" s="151"/>
      <c r="AG224" s="151" t="s">
        <v>192</v>
      </c>
      <c r="AH224" s="151">
        <v>0</v>
      </c>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5">
      <c r="A225" s="158"/>
      <c r="B225" s="159"/>
      <c r="C225" s="188" t="s">
        <v>2000</v>
      </c>
      <c r="D225" s="164"/>
      <c r="E225" s="165"/>
      <c r="F225" s="160"/>
      <c r="G225" s="160"/>
      <c r="H225" s="160"/>
      <c r="I225" s="160"/>
      <c r="J225" s="160"/>
      <c r="K225" s="160"/>
      <c r="L225" s="160"/>
      <c r="M225" s="160"/>
      <c r="N225" s="160"/>
      <c r="O225" s="160"/>
      <c r="P225" s="160"/>
      <c r="Q225" s="160"/>
      <c r="R225" s="160"/>
      <c r="S225" s="160"/>
      <c r="T225" s="160"/>
      <c r="U225" s="160"/>
      <c r="V225" s="160"/>
      <c r="W225" s="160"/>
      <c r="X225" s="160"/>
      <c r="Y225" s="151"/>
      <c r="Z225" s="151"/>
      <c r="AA225" s="151"/>
      <c r="AB225" s="151"/>
      <c r="AC225" s="151"/>
      <c r="AD225" s="151"/>
      <c r="AE225" s="151"/>
      <c r="AF225" s="151"/>
      <c r="AG225" s="151" t="s">
        <v>192</v>
      </c>
      <c r="AH225" s="151">
        <v>0</v>
      </c>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5">
      <c r="A226" s="158"/>
      <c r="B226" s="159"/>
      <c r="C226" s="188" t="s">
        <v>2054</v>
      </c>
      <c r="D226" s="164"/>
      <c r="E226" s="165">
        <v>175.4</v>
      </c>
      <c r="F226" s="160"/>
      <c r="G226" s="160"/>
      <c r="H226" s="160"/>
      <c r="I226" s="160"/>
      <c r="J226" s="160"/>
      <c r="K226" s="160"/>
      <c r="L226" s="160"/>
      <c r="M226" s="160"/>
      <c r="N226" s="160"/>
      <c r="O226" s="160"/>
      <c r="P226" s="160"/>
      <c r="Q226" s="160"/>
      <c r="R226" s="160"/>
      <c r="S226" s="160"/>
      <c r="T226" s="160"/>
      <c r="U226" s="160"/>
      <c r="V226" s="160"/>
      <c r="W226" s="160"/>
      <c r="X226" s="160"/>
      <c r="Y226" s="151"/>
      <c r="Z226" s="151"/>
      <c r="AA226" s="151"/>
      <c r="AB226" s="151"/>
      <c r="AC226" s="151"/>
      <c r="AD226" s="151"/>
      <c r="AE226" s="151"/>
      <c r="AF226" s="151"/>
      <c r="AG226" s="151" t="s">
        <v>192</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5">
      <c r="A227" s="177">
        <v>35</v>
      </c>
      <c r="B227" s="178" t="s">
        <v>510</v>
      </c>
      <c r="C227" s="187" t="s">
        <v>511</v>
      </c>
      <c r="D227" s="179" t="s">
        <v>237</v>
      </c>
      <c r="E227" s="180">
        <v>205.4</v>
      </c>
      <c r="F227" s="181">
        <v>82.8</v>
      </c>
      <c r="G227" s="182">
        <f>ROUND(E227*F227,2)</f>
        <v>17007.12</v>
      </c>
      <c r="H227" s="181"/>
      <c r="I227" s="182">
        <f>ROUND(E227*H227,2)</f>
        <v>0</v>
      </c>
      <c r="J227" s="181"/>
      <c r="K227" s="182">
        <f>ROUND(E227*J227,2)</f>
        <v>0</v>
      </c>
      <c r="L227" s="182">
        <v>21</v>
      </c>
      <c r="M227" s="182">
        <f>G227*(1+L227/100)</f>
        <v>20578.615199999997</v>
      </c>
      <c r="N227" s="182">
        <v>0</v>
      </c>
      <c r="O227" s="182">
        <f>ROUND(E227*N227,2)</f>
        <v>0</v>
      </c>
      <c r="P227" s="182">
        <v>1E-4</v>
      </c>
      <c r="Q227" s="182">
        <f>ROUND(E227*P227,2)</f>
        <v>0.02</v>
      </c>
      <c r="R227" s="182"/>
      <c r="S227" s="182" t="s">
        <v>277</v>
      </c>
      <c r="T227" s="183" t="s">
        <v>186</v>
      </c>
      <c r="U227" s="160">
        <v>0</v>
      </c>
      <c r="V227" s="160">
        <f>ROUND(E227*U227,2)</f>
        <v>0</v>
      </c>
      <c r="W227" s="160"/>
      <c r="X227" s="160" t="s">
        <v>239</v>
      </c>
      <c r="Y227" s="151"/>
      <c r="Z227" s="151"/>
      <c r="AA227" s="151"/>
      <c r="AB227" s="151"/>
      <c r="AC227" s="151"/>
      <c r="AD227" s="151"/>
      <c r="AE227" s="151"/>
      <c r="AF227" s="151"/>
      <c r="AG227" s="151" t="s">
        <v>282</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5">
      <c r="A228" s="158"/>
      <c r="B228" s="159"/>
      <c r="C228" s="188" t="s">
        <v>2000</v>
      </c>
      <c r="D228" s="164"/>
      <c r="E228" s="165"/>
      <c r="F228" s="160"/>
      <c r="G228" s="160"/>
      <c r="H228" s="160"/>
      <c r="I228" s="160"/>
      <c r="J228" s="160"/>
      <c r="K228" s="160"/>
      <c r="L228" s="160"/>
      <c r="M228" s="160"/>
      <c r="N228" s="160"/>
      <c r="O228" s="160"/>
      <c r="P228" s="160"/>
      <c r="Q228" s="160"/>
      <c r="R228" s="160"/>
      <c r="S228" s="160"/>
      <c r="T228" s="160"/>
      <c r="U228" s="160"/>
      <c r="V228" s="160"/>
      <c r="W228" s="160"/>
      <c r="X228" s="160"/>
      <c r="Y228" s="151"/>
      <c r="Z228" s="151"/>
      <c r="AA228" s="151"/>
      <c r="AB228" s="151"/>
      <c r="AC228" s="151"/>
      <c r="AD228" s="151"/>
      <c r="AE228" s="151"/>
      <c r="AF228" s="151"/>
      <c r="AG228" s="151" t="s">
        <v>192</v>
      </c>
      <c r="AH228" s="151">
        <v>0</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1" x14ac:dyDescent="0.25">
      <c r="A229" s="158"/>
      <c r="B229" s="159"/>
      <c r="C229" s="188" t="s">
        <v>2055</v>
      </c>
      <c r="D229" s="164"/>
      <c r="E229" s="165">
        <v>90</v>
      </c>
      <c r="F229" s="160"/>
      <c r="G229" s="160"/>
      <c r="H229" s="160"/>
      <c r="I229" s="160"/>
      <c r="J229" s="160"/>
      <c r="K229" s="160"/>
      <c r="L229" s="160"/>
      <c r="M229" s="160"/>
      <c r="N229" s="160"/>
      <c r="O229" s="160"/>
      <c r="P229" s="160"/>
      <c r="Q229" s="160"/>
      <c r="R229" s="160"/>
      <c r="S229" s="160"/>
      <c r="T229" s="160"/>
      <c r="U229" s="160"/>
      <c r="V229" s="160"/>
      <c r="W229" s="160"/>
      <c r="X229" s="160"/>
      <c r="Y229" s="151"/>
      <c r="Z229" s="151"/>
      <c r="AA229" s="151"/>
      <c r="AB229" s="151"/>
      <c r="AC229" s="151"/>
      <c r="AD229" s="151"/>
      <c r="AE229" s="151"/>
      <c r="AF229" s="151"/>
      <c r="AG229" s="151" t="s">
        <v>192</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5">
      <c r="A230" s="158"/>
      <c r="B230" s="159"/>
      <c r="C230" s="188" t="s">
        <v>2056</v>
      </c>
      <c r="D230" s="164"/>
      <c r="E230" s="165">
        <v>115.4</v>
      </c>
      <c r="F230" s="160"/>
      <c r="G230" s="160"/>
      <c r="H230" s="160"/>
      <c r="I230" s="160"/>
      <c r="J230" s="160"/>
      <c r="K230" s="160"/>
      <c r="L230" s="160"/>
      <c r="M230" s="160"/>
      <c r="N230" s="160"/>
      <c r="O230" s="160"/>
      <c r="P230" s="160"/>
      <c r="Q230" s="160"/>
      <c r="R230" s="160"/>
      <c r="S230" s="160"/>
      <c r="T230" s="160"/>
      <c r="U230" s="160"/>
      <c r="V230" s="160"/>
      <c r="W230" s="160"/>
      <c r="X230" s="160"/>
      <c r="Y230" s="151"/>
      <c r="Z230" s="151"/>
      <c r="AA230" s="151"/>
      <c r="AB230" s="151"/>
      <c r="AC230" s="151"/>
      <c r="AD230" s="151"/>
      <c r="AE230" s="151"/>
      <c r="AF230" s="151"/>
      <c r="AG230" s="151" t="s">
        <v>192</v>
      </c>
      <c r="AH230" s="151">
        <v>0</v>
      </c>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5">
      <c r="A231" s="177">
        <v>36</v>
      </c>
      <c r="B231" s="178" t="s">
        <v>693</v>
      </c>
      <c r="C231" s="187" t="s">
        <v>694</v>
      </c>
      <c r="D231" s="179" t="s">
        <v>276</v>
      </c>
      <c r="E231" s="180">
        <v>9.1024999999999991</v>
      </c>
      <c r="F231" s="181">
        <v>23676</v>
      </c>
      <c r="G231" s="182">
        <f>ROUND(E231*F231,2)</f>
        <v>215510.79</v>
      </c>
      <c r="H231" s="181"/>
      <c r="I231" s="182">
        <f>ROUND(E231*H231,2)</f>
        <v>0</v>
      </c>
      <c r="J231" s="181"/>
      <c r="K231" s="182">
        <f>ROUND(E231*J231,2)</f>
        <v>0</v>
      </c>
      <c r="L231" s="182">
        <v>21</v>
      </c>
      <c r="M231" s="182">
        <f>G231*(1+L231/100)</f>
        <v>260768.05590000001</v>
      </c>
      <c r="N231" s="182">
        <v>0.55000000000000004</v>
      </c>
      <c r="O231" s="182">
        <f>ROUND(E231*N231,2)</f>
        <v>5.01</v>
      </c>
      <c r="P231" s="182">
        <v>0</v>
      </c>
      <c r="Q231" s="182">
        <f>ROUND(E231*P231,2)</f>
        <v>0</v>
      </c>
      <c r="R231" s="182" t="s">
        <v>514</v>
      </c>
      <c r="S231" s="182" t="s">
        <v>185</v>
      </c>
      <c r="T231" s="183" t="s">
        <v>185</v>
      </c>
      <c r="U231" s="160">
        <v>0</v>
      </c>
      <c r="V231" s="160">
        <f>ROUND(E231*U231,2)</f>
        <v>0</v>
      </c>
      <c r="W231" s="160"/>
      <c r="X231" s="160" t="s">
        <v>310</v>
      </c>
      <c r="Y231" s="151"/>
      <c r="Z231" s="151"/>
      <c r="AA231" s="151"/>
      <c r="AB231" s="151"/>
      <c r="AC231" s="151"/>
      <c r="AD231" s="151"/>
      <c r="AE231" s="151"/>
      <c r="AF231" s="151"/>
      <c r="AG231" s="151" t="s">
        <v>515</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5">
      <c r="A232" s="158"/>
      <c r="B232" s="159"/>
      <c r="C232" s="188" t="s">
        <v>2000</v>
      </c>
      <c r="D232" s="164"/>
      <c r="E232" s="165"/>
      <c r="F232" s="160"/>
      <c r="G232" s="160"/>
      <c r="H232" s="160"/>
      <c r="I232" s="160"/>
      <c r="J232" s="160"/>
      <c r="K232" s="160"/>
      <c r="L232" s="160"/>
      <c r="M232" s="160"/>
      <c r="N232" s="160"/>
      <c r="O232" s="160"/>
      <c r="P232" s="160"/>
      <c r="Q232" s="160"/>
      <c r="R232" s="160"/>
      <c r="S232" s="160"/>
      <c r="T232" s="160"/>
      <c r="U232" s="160"/>
      <c r="V232" s="160"/>
      <c r="W232" s="160"/>
      <c r="X232" s="160"/>
      <c r="Y232" s="151"/>
      <c r="Z232" s="151"/>
      <c r="AA232" s="151"/>
      <c r="AB232" s="151"/>
      <c r="AC232" s="151"/>
      <c r="AD232" s="151"/>
      <c r="AE232" s="151"/>
      <c r="AF232" s="151"/>
      <c r="AG232" s="151" t="s">
        <v>192</v>
      </c>
      <c r="AH232" s="151">
        <v>0</v>
      </c>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1" x14ac:dyDescent="0.25">
      <c r="A233" s="158"/>
      <c r="B233" s="159"/>
      <c r="C233" s="188" t="s">
        <v>2063</v>
      </c>
      <c r="D233" s="164"/>
      <c r="E233" s="165">
        <v>4.2789999999999999</v>
      </c>
      <c r="F233" s="160"/>
      <c r="G233" s="160"/>
      <c r="H233" s="160"/>
      <c r="I233" s="160"/>
      <c r="J233" s="160"/>
      <c r="K233" s="160"/>
      <c r="L233" s="160"/>
      <c r="M233" s="160"/>
      <c r="N233" s="160"/>
      <c r="O233" s="160"/>
      <c r="P233" s="160"/>
      <c r="Q233" s="160"/>
      <c r="R233" s="160"/>
      <c r="S233" s="160"/>
      <c r="T233" s="160"/>
      <c r="U233" s="160"/>
      <c r="V233" s="160"/>
      <c r="W233" s="160"/>
      <c r="X233" s="160"/>
      <c r="Y233" s="151"/>
      <c r="Z233" s="151"/>
      <c r="AA233" s="151"/>
      <c r="AB233" s="151"/>
      <c r="AC233" s="151"/>
      <c r="AD233" s="151"/>
      <c r="AE233" s="151"/>
      <c r="AF233" s="151"/>
      <c r="AG233" s="151" t="s">
        <v>192</v>
      </c>
      <c r="AH233" s="151">
        <v>0</v>
      </c>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1" x14ac:dyDescent="0.25">
      <c r="A234" s="158"/>
      <c r="B234" s="159"/>
      <c r="C234" s="188" t="s">
        <v>2064</v>
      </c>
      <c r="D234" s="164"/>
      <c r="E234" s="165">
        <v>4.8235000000000001</v>
      </c>
      <c r="F234" s="160"/>
      <c r="G234" s="160"/>
      <c r="H234" s="160"/>
      <c r="I234" s="160"/>
      <c r="J234" s="160"/>
      <c r="K234" s="160"/>
      <c r="L234" s="160"/>
      <c r="M234" s="160"/>
      <c r="N234" s="160"/>
      <c r="O234" s="160"/>
      <c r="P234" s="160"/>
      <c r="Q234" s="160"/>
      <c r="R234" s="160"/>
      <c r="S234" s="160"/>
      <c r="T234" s="160"/>
      <c r="U234" s="160"/>
      <c r="V234" s="160"/>
      <c r="W234" s="160"/>
      <c r="X234" s="160"/>
      <c r="Y234" s="151"/>
      <c r="Z234" s="151"/>
      <c r="AA234" s="151"/>
      <c r="AB234" s="151"/>
      <c r="AC234" s="151"/>
      <c r="AD234" s="151"/>
      <c r="AE234" s="151"/>
      <c r="AF234" s="151"/>
      <c r="AG234" s="151" t="s">
        <v>192</v>
      </c>
      <c r="AH234" s="151">
        <v>0</v>
      </c>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5">
      <c r="A235" s="177">
        <v>37</v>
      </c>
      <c r="B235" s="178" t="s">
        <v>699</v>
      </c>
      <c r="C235" s="187" t="s">
        <v>700</v>
      </c>
      <c r="D235" s="179" t="s">
        <v>299</v>
      </c>
      <c r="E235" s="180">
        <v>5.1451200000000004</v>
      </c>
      <c r="F235" s="181">
        <v>1861</v>
      </c>
      <c r="G235" s="182">
        <f>ROUND(E235*F235,2)</f>
        <v>9575.07</v>
      </c>
      <c r="H235" s="181"/>
      <c r="I235" s="182">
        <f>ROUND(E235*H235,2)</f>
        <v>0</v>
      </c>
      <c r="J235" s="181"/>
      <c r="K235" s="182">
        <f>ROUND(E235*J235,2)</f>
        <v>0</v>
      </c>
      <c r="L235" s="182">
        <v>21</v>
      </c>
      <c r="M235" s="182">
        <f>G235*(1+L235/100)</f>
        <v>11585.834699999999</v>
      </c>
      <c r="N235" s="182">
        <v>0</v>
      </c>
      <c r="O235" s="182">
        <f>ROUND(E235*N235,2)</f>
        <v>0</v>
      </c>
      <c r="P235" s="182">
        <v>0</v>
      </c>
      <c r="Q235" s="182">
        <f>ROUND(E235*P235,2)</f>
        <v>0</v>
      </c>
      <c r="R235" s="182" t="s">
        <v>598</v>
      </c>
      <c r="S235" s="182" t="s">
        <v>185</v>
      </c>
      <c r="T235" s="183" t="s">
        <v>185</v>
      </c>
      <c r="U235" s="160">
        <v>1.978</v>
      </c>
      <c r="V235" s="160">
        <f>ROUND(E235*U235,2)</f>
        <v>10.18</v>
      </c>
      <c r="W235" s="160"/>
      <c r="X235" s="160" t="s">
        <v>300</v>
      </c>
      <c r="Y235" s="151"/>
      <c r="Z235" s="151"/>
      <c r="AA235" s="151"/>
      <c r="AB235" s="151"/>
      <c r="AC235" s="151"/>
      <c r="AD235" s="151"/>
      <c r="AE235" s="151"/>
      <c r="AF235" s="151"/>
      <c r="AG235" s="151" t="s">
        <v>301</v>
      </c>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1" x14ac:dyDescent="0.25">
      <c r="A236" s="158"/>
      <c r="B236" s="159"/>
      <c r="C236" s="269" t="s">
        <v>323</v>
      </c>
      <c r="D236" s="270"/>
      <c r="E236" s="270"/>
      <c r="F236" s="270"/>
      <c r="G236" s="270"/>
      <c r="H236" s="160"/>
      <c r="I236" s="160"/>
      <c r="J236" s="160"/>
      <c r="K236" s="160"/>
      <c r="L236" s="160"/>
      <c r="M236" s="160"/>
      <c r="N236" s="160"/>
      <c r="O236" s="160"/>
      <c r="P236" s="160"/>
      <c r="Q236" s="160"/>
      <c r="R236" s="160"/>
      <c r="S236" s="160"/>
      <c r="T236" s="160"/>
      <c r="U236" s="160"/>
      <c r="V236" s="160"/>
      <c r="W236" s="160"/>
      <c r="X236" s="160"/>
      <c r="Y236" s="151"/>
      <c r="Z236" s="151"/>
      <c r="AA236" s="151"/>
      <c r="AB236" s="151"/>
      <c r="AC236" s="151"/>
      <c r="AD236" s="151"/>
      <c r="AE236" s="151"/>
      <c r="AF236" s="151"/>
      <c r="AG236" s="151" t="s">
        <v>251</v>
      </c>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5">
      <c r="A237" s="158"/>
      <c r="B237" s="159"/>
      <c r="C237" s="188" t="s">
        <v>303</v>
      </c>
      <c r="D237" s="164"/>
      <c r="E237" s="165"/>
      <c r="F237" s="160"/>
      <c r="G237" s="160"/>
      <c r="H237" s="160"/>
      <c r="I237" s="160"/>
      <c r="J237" s="160"/>
      <c r="K237" s="160"/>
      <c r="L237" s="160"/>
      <c r="M237" s="160"/>
      <c r="N237" s="160"/>
      <c r="O237" s="160"/>
      <c r="P237" s="160"/>
      <c r="Q237" s="160"/>
      <c r="R237" s="160"/>
      <c r="S237" s="160"/>
      <c r="T237" s="160"/>
      <c r="U237" s="160"/>
      <c r="V237" s="160"/>
      <c r="W237" s="160"/>
      <c r="X237" s="160"/>
      <c r="Y237" s="151"/>
      <c r="Z237" s="151"/>
      <c r="AA237" s="151"/>
      <c r="AB237" s="151"/>
      <c r="AC237" s="151"/>
      <c r="AD237" s="151"/>
      <c r="AE237" s="151"/>
      <c r="AF237" s="151"/>
      <c r="AG237" s="151" t="s">
        <v>192</v>
      </c>
      <c r="AH237" s="151">
        <v>0</v>
      </c>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1" x14ac:dyDescent="0.25">
      <c r="A238" s="158"/>
      <c r="B238" s="159"/>
      <c r="C238" s="188" t="s">
        <v>2065</v>
      </c>
      <c r="D238" s="164"/>
      <c r="E238" s="165"/>
      <c r="F238" s="160"/>
      <c r="G238" s="160"/>
      <c r="H238" s="160"/>
      <c r="I238" s="160"/>
      <c r="J238" s="160"/>
      <c r="K238" s="160"/>
      <c r="L238" s="160"/>
      <c r="M238" s="160"/>
      <c r="N238" s="160"/>
      <c r="O238" s="160"/>
      <c r="P238" s="160"/>
      <c r="Q238" s="160"/>
      <c r="R238" s="160"/>
      <c r="S238" s="160"/>
      <c r="T238" s="160"/>
      <c r="U238" s="160"/>
      <c r="V238" s="160"/>
      <c r="W238" s="160"/>
      <c r="X238" s="160"/>
      <c r="Y238" s="151"/>
      <c r="Z238" s="151"/>
      <c r="AA238" s="151"/>
      <c r="AB238" s="151"/>
      <c r="AC238" s="151"/>
      <c r="AD238" s="151"/>
      <c r="AE238" s="151"/>
      <c r="AF238" s="151"/>
      <c r="AG238" s="151" t="s">
        <v>192</v>
      </c>
      <c r="AH238" s="151">
        <v>0</v>
      </c>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outlineLevel="1" x14ac:dyDescent="0.25">
      <c r="A239" s="158"/>
      <c r="B239" s="159"/>
      <c r="C239" s="188" t="s">
        <v>2066</v>
      </c>
      <c r="D239" s="164"/>
      <c r="E239" s="165">
        <v>5.1451200000000004</v>
      </c>
      <c r="F239" s="160"/>
      <c r="G239" s="160"/>
      <c r="H239" s="160"/>
      <c r="I239" s="160"/>
      <c r="J239" s="160"/>
      <c r="K239" s="160"/>
      <c r="L239" s="160"/>
      <c r="M239" s="160"/>
      <c r="N239" s="160"/>
      <c r="O239" s="160"/>
      <c r="P239" s="160"/>
      <c r="Q239" s="160"/>
      <c r="R239" s="160"/>
      <c r="S239" s="160"/>
      <c r="T239" s="160"/>
      <c r="U239" s="160"/>
      <c r="V239" s="160"/>
      <c r="W239" s="160"/>
      <c r="X239" s="160"/>
      <c r="Y239" s="151"/>
      <c r="Z239" s="151"/>
      <c r="AA239" s="151"/>
      <c r="AB239" s="151"/>
      <c r="AC239" s="151"/>
      <c r="AD239" s="151"/>
      <c r="AE239" s="151"/>
      <c r="AF239" s="151"/>
      <c r="AG239" s="151" t="s">
        <v>192</v>
      </c>
      <c r="AH239" s="151">
        <v>0</v>
      </c>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ht="30.6" outlineLevel="1" x14ac:dyDescent="0.25">
      <c r="A240" s="177">
        <v>38</v>
      </c>
      <c r="B240" s="178" t="s">
        <v>703</v>
      </c>
      <c r="C240" s="187" t="s">
        <v>704</v>
      </c>
      <c r="D240" s="179" t="s">
        <v>299</v>
      </c>
      <c r="E240" s="180">
        <v>5.1451200000000004</v>
      </c>
      <c r="F240" s="181">
        <v>577</v>
      </c>
      <c r="G240" s="182">
        <f>ROUND(E240*F240,2)</f>
        <v>2968.73</v>
      </c>
      <c r="H240" s="181"/>
      <c r="I240" s="182">
        <f>ROUND(E240*H240,2)</f>
        <v>0</v>
      </c>
      <c r="J240" s="181"/>
      <c r="K240" s="182">
        <f>ROUND(E240*J240,2)</f>
        <v>0</v>
      </c>
      <c r="L240" s="182">
        <v>21</v>
      </c>
      <c r="M240" s="182">
        <f>G240*(1+L240/100)</f>
        <v>3592.1632999999997</v>
      </c>
      <c r="N240" s="182">
        <v>0</v>
      </c>
      <c r="O240" s="182">
        <f>ROUND(E240*N240,2)</f>
        <v>0</v>
      </c>
      <c r="P240" s="182">
        <v>0</v>
      </c>
      <c r="Q240" s="182">
        <f>ROUND(E240*P240,2)</f>
        <v>0</v>
      </c>
      <c r="R240" s="182" t="s">
        <v>598</v>
      </c>
      <c r="S240" s="182" t="s">
        <v>185</v>
      </c>
      <c r="T240" s="183" t="s">
        <v>185</v>
      </c>
      <c r="U240" s="160">
        <v>0.81200000000000006</v>
      </c>
      <c r="V240" s="160">
        <f>ROUND(E240*U240,2)</f>
        <v>4.18</v>
      </c>
      <c r="W240" s="160"/>
      <c r="X240" s="160" t="s">
        <v>300</v>
      </c>
      <c r="Y240" s="151"/>
      <c r="Z240" s="151"/>
      <c r="AA240" s="151"/>
      <c r="AB240" s="151"/>
      <c r="AC240" s="151"/>
      <c r="AD240" s="151"/>
      <c r="AE240" s="151"/>
      <c r="AF240" s="151"/>
      <c r="AG240" s="151" t="s">
        <v>301</v>
      </c>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1" x14ac:dyDescent="0.25">
      <c r="A241" s="158"/>
      <c r="B241" s="159"/>
      <c r="C241" s="269" t="s">
        <v>323</v>
      </c>
      <c r="D241" s="270"/>
      <c r="E241" s="270"/>
      <c r="F241" s="270"/>
      <c r="G241" s="270"/>
      <c r="H241" s="160"/>
      <c r="I241" s="160"/>
      <c r="J241" s="160"/>
      <c r="K241" s="160"/>
      <c r="L241" s="160"/>
      <c r="M241" s="160"/>
      <c r="N241" s="160"/>
      <c r="O241" s="160"/>
      <c r="P241" s="160"/>
      <c r="Q241" s="160"/>
      <c r="R241" s="160"/>
      <c r="S241" s="160"/>
      <c r="T241" s="160"/>
      <c r="U241" s="160"/>
      <c r="V241" s="160"/>
      <c r="W241" s="160"/>
      <c r="X241" s="160"/>
      <c r="Y241" s="151"/>
      <c r="Z241" s="151"/>
      <c r="AA241" s="151"/>
      <c r="AB241" s="151"/>
      <c r="AC241" s="151"/>
      <c r="AD241" s="151"/>
      <c r="AE241" s="151"/>
      <c r="AF241" s="151"/>
      <c r="AG241" s="151" t="s">
        <v>251</v>
      </c>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outlineLevel="1" x14ac:dyDescent="0.25">
      <c r="A242" s="158"/>
      <c r="B242" s="159"/>
      <c r="C242" s="188" t="s">
        <v>303</v>
      </c>
      <c r="D242" s="164"/>
      <c r="E242" s="165"/>
      <c r="F242" s="160"/>
      <c r="G242" s="160"/>
      <c r="H242" s="160"/>
      <c r="I242" s="160"/>
      <c r="J242" s="160"/>
      <c r="K242" s="160"/>
      <c r="L242" s="160"/>
      <c r="M242" s="160"/>
      <c r="N242" s="160"/>
      <c r="O242" s="160"/>
      <c r="P242" s="160"/>
      <c r="Q242" s="160"/>
      <c r="R242" s="160"/>
      <c r="S242" s="160"/>
      <c r="T242" s="160"/>
      <c r="U242" s="160"/>
      <c r="V242" s="160"/>
      <c r="W242" s="160"/>
      <c r="X242" s="160"/>
      <c r="Y242" s="151"/>
      <c r="Z242" s="151"/>
      <c r="AA242" s="151"/>
      <c r="AB242" s="151"/>
      <c r="AC242" s="151"/>
      <c r="AD242" s="151"/>
      <c r="AE242" s="151"/>
      <c r="AF242" s="151"/>
      <c r="AG242" s="151" t="s">
        <v>192</v>
      </c>
      <c r="AH242" s="151">
        <v>0</v>
      </c>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1" x14ac:dyDescent="0.25">
      <c r="A243" s="158"/>
      <c r="B243" s="159"/>
      <c r="C243" s="188" t="s">
        <v>2065</v>
      </c>
      <c r="D243" s="164"/>
      <c r="E243" s="165"/>
      <c r="F243" s="160"/>
      <c r="G243" s="160"/>
      <c r="H243" s="160"/>
      <c r="I243" s="160"/>
      <c r="J243" s="160"/>
      <c r="K243" s="160"/>
      <c r="L243" s="160"/>
      <c r="M243" s="160"/>
      <c r="N243" s="160"/>
      <c r="O243" s="160"/>
      <c r="P243" s="160"/>
      <c r="Q243" s="160"/>
      <c r="R243" s="160"/>
      <c r="S243" s="160"/>
      <c r="T243" s="160"/>
      <c r="U243" s="160"/>
      <c r="V243" s="160"/>
      <c r="W243" s="160"/>
      <c r="X243" s="160"/>
      <c r="Y243" s="151"/>
      <c r="Z243" s="151"/>
      <c r="AA243" s="151"/>
      <c r="AB243" s="151"/>
      <c r="AC243" s="151"/>
      <c r="AD243" s="151"/>
      <c r="AE243" s="151"/>
      <c r="AF243" s="151"/>
      <c r="AG243" s="151" t="s">
        <v>192</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1" x14ac:dyDescent="0.25">
      <c r="A244" s="158"/>
      <c r="B244" s="159"/>
      <c r="C244" s="188" t="s">
        <v>2066</v>
      </c>
      <c r="D244" s="164"/>
      <c r="E244" s="165">
        <v>5.1451200000000004</v>
      </c>
      <c r="F244" s="160"/>
      <c r="G244" s="160"/>
      <c r="H244" s="160"/>
      <c r="I244" s="160"/>
      <c r="J244" s="160"/>
      <c r="K244" s="160"/>
      <c r="L244" s="160"/>
      <c r="M244" s="160"/>
      <c r="N244" s="160"/>
      <c r="O244" s="160"/>
      <c r="P244" s="160"/>
      <c r="Q244" s="160"/>
      <c r="R244" s="160"/>
      <c r="S244" s="160"/>
      <c r="T244" s="160"/>
      <c r="U244" s="160"/>
      <c r="V244" s="160"/>
      <c r="W244" s="160"/>
      <c r="X244" s="160"/>
      <c r="Y244" s="151"/>
      <c r="Z244" s="151"/>
      <c r="AA244" s="151"/>
      <c r="AB244" s="151"/>
      <c r="AC244" s="151"/>
      <c r="AD244" s="151"/>
      <c r="AE244" s="151"/>
      <c r="AF244" s="151"/>
      <c r="AG244" s="151" t="s">
        <v>192</v>
      </c>
      <c r="AH244" s="151">
        <v>0</v>
      </c>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1" x14ac:dyDescent="0.25">
      <c r="A245" s="177">
        <v>39</v>
      </c>
      <c r="B245" s="178" t="s">
        <v>328</v>
      </c>
      <c r="C245" s="187" t="s">
        <v>329</v>
      </c>
      <c r="D245" s="179" t="s">
        <v>299</v>
      </c>
      <c r="E245" s="180">
        <v>10.66874</v>
      </c>
      <c r="F245" s="181">
        <v>850</v>
      </c>
      <c r="G245" s="182">
        <f>ROUND(E245*F245,2)</f>
        <v>9068.43</v>
      </c>
      <c r="H245" s="181"/>
      <c r="I245" s="182">
        <f>ROUND(E245*H245,2)</f>
        <v>0</v>
      </c>
      <c r="J245" s="181"/>
      <c r="K245" s="182">
        <f>ROUND(E245*J245,2)</f>
        <v>0</v>
      </c>
      <c r="L245" s="182">
        <v>21</v>
      </c>
      <c r="M245" s="182">
        <f>G245*(1+L245/100)</f>
        <v>10972.800300000001</v>
      </c>
      <c r="N245" s="182">
        <v>0</v>
      </c>
      <c r="O245" s="182">
        <f>ROUND(E245*N245,2)</f>
        <v>0</v>
      </c>
      <c r="P245" s="182">
        <v>0</v>
      </c>
      <c r="Q245" s="182">
        <f>ROUND(E245*P245,2)</f>
        <v>0</v>
      </c>
      <c r="R245" s="182"/>
      <c r="S245" s="182" t="s">
        <v>185</v>
      </c>
      <c r="T245" s="183" t="s">
        <v>185</v>
      </c>
      <c r="U245" s="160">
        <v>0.95599999999999996</v>
      </c>
      <c r="V245" s="160">
        <f>ROUND(E245*U245,2)</f>
        <v>10.199999999999999</v>
      </c>
      <c r="W245" s="160"/>
      <c r="X245" s="160" t="s">
        <v>330</v>
      </c>
      <c r="Y245" s="151"/>
      <c r="Z245" s="151"/>
      <c r="AA245" s="151"/>
      <c r="AB245" s="151"/>
      <c r="AC245" s="151"/>
      <c r="AD245" s="151"/>
      <c r="AE245" s="151"/>
      <c r="AF245" s="151"/>
      <c r="AG245" s="151" t="s">
        <v>331</v>
      </c>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1" x14ac:dyDescent="0.25">
      <c r="A246" s="158"/>
      <c r="B246" s="159"/>
      <c r="C246" s="188" t="s">
        <v>332</v>
      </c>
      <c r="D246" s="164"/>
      <c r="E246" s="165"/>
      <c r="F246" s="160"/>
      <c r="G246" s="160"/>
      <c r="H246" s="160"/>
      <c r="I246" s="160"/>
      <c r="J246" s="160"/>
      <c r="K246" s="160"/>
      <c r="L246" s="160"/>
      <c r="M246" s="160"/>
      <c r="N246" s="160"/>
      <c r="O246" s="160"/>
      <c r="P246" s="160"/>
      <c r="Q246" s="160"/>
      <c r="R246" s="160"/>
      <c r="S246" s="160"/>
      <c r="T246" s="160"/>
      <c r="U246" s="160"/>
      <c r="V246" s="160"/>
      <c r="W246" s="160"/>
      <c r="X246" s="160"/>
      <c r="Y246" s="151"/>
      <c r="Z246" s="151"/>
      <c r="AA246" s="151"/>
      <c r="AB246" s="151"/>
      <c r="AC246" s="151"/>
      <c r="AD246" s="151"/>
      <c r="AE246" s="151"/>
      <c r="AF246" s="151"/>
      <c r="AG246" s="151" t="s">
        <v>192</v>
      </c>
      <c r="AH246" s="151">
        <v>0</v>
      </c>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1" x14ac:dyDescent="0.25">
      <c r="A247" s="158"/>
      <c r="B247" s="159"/>
      <c r="C247" s="188" t="s">
        <v>2067</v>
      </c>
      <c r="D247" s="164"/>
      <c r="E247" s="165"/>
      <c r="F247" s="160"/>
      <c r="G247" s="160"/>
      <c r="H247" s="160"/>
      <c r="I247" s="160"/>
      <c r="J247" s="160"/>
      <c r="K247" s="160"/>
      <c r="L247" s="160"/>
      <c r="M247" s="160"/>
      <c r="N247" s="160"/>
      <c r="O247" s="160"/>
      <c r="P247" s="160"/>
      <c r="Q247" s="160"/>
      <c r="R247" s="160"/>
      <c r="S247" s="160"/>
      <c r="T247" s="160"/>
      <c r="U247" s="160"/>
      <c r="V247" s="160"/>
      <c r="W247" s="160"/>
      <c r="X247" s="160"/>
      <c r="Y247" s="151"/>
      <c r="Z247" s="151"/>
      <c r="AA247" s="151"/>
      <c r="AB247" s="151"/>
      <c r="AC247" s="151"/>
      <c r="AD247" s="151"/>
      <c r="AE247" s="151"/>
      <c r="AF247" s="151"/>
      <c r="AG247" s="151" t="s">
        <v>192</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1" x14ac:dyDescent="0.25">
      <c r="A248" s="158"/>
      <c r="B248" s="159"/>
      <c r="C248" s="188" t="s">
        <v>2068</v>
      </c>
      <c r="D248" s="164"/>
      <c r="E248" s="165">
        <v>10.66874</v>
      </c>
      <c r="F248" s="160"/>
      <c r="G248" s="160"/>
      <c r="H248" s="160"/>
      <c r="I248" s="160"/>
      <c r="J248" s="160"/>
      <c r="K248" s="160"/>
      <c r="L248" s="160"/>
      <c r="M248" s="160"/>
      <c r="N248" s="160"/>
      <c r="O248" s="160"/>
      <c r="P248" s="160"/>
      <c r="Q248" s="160"/>
      <c r="R248" s="160"/>
      <c r="S248" s="160"/>
      <c r="T248" s="160"/>
      <c r="U248" s="160"/>
      <c r="V248" s="160"/>
      <c r="W248" s="160"/>
      <c r="X248" s="160"/>
      <c r="Y248" s="151"/>
      <c r="Z248" s="151"/>
      <c r="AA248" s="151"/>
      <c r="AB248" s="151"/>
      <c r="AC248" s="151"/>
      <c r="AD248" s="151"/>
      <c r="AE248" s="151"/>
      <c r="AF248" s="151"/>
      <c r="AG248" s="151" t="s">
        <v>192</v>
      </c>
      <c r="AH248" s="151">
        <v>0</v>
      </c>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1" x14ac:dyDescent="0.25">
      <c r="A249" s="177">
        <v>40</v>
      </c>
      <c r="B249" s="178" t="s">
        <v>1157</v>
      </c>
      <c r="C249" s="187" t="s">
        <v>1158</v>
      </c>
      <c r="D249" s="179" t="s">
        <v>299</v>
      </c>
      <c r="E249" s="180">
        <v>10.66874</v>
      </c>
      <c r="F249" s="181">
        <v>762</v>
      </c>
      <c r="G249" s="182">
        <f>ROUND(E249*F249,2)</f>
        <v>8129.58</v>
      </c>
      <c r="H249" s="181"/>
      <c r="I249" s="182">
        <f>ROUND(E249*H249,2)</f>
        <v>0</v>
      </c>
      <c r="J249" s="181"/>
      <c r="K249" s="182">
        <f>ROUND(E249*J249,2)</f>
        <v>0</v>
      </c>
      <c r="L249" s="182">
        <v>21</v>
      </c>
      <c r="M249" s="182">
        <f>G249*(1+L249/100)</f>
        <v>9836.7917999999991</v>
      </c>
      <c r="N249" s="182">
        <v>0</v>
      </c>
      <c r="O249" s="182">
        <f>ROUND(E249*N249,2)</f>
        <v>0</v>
      </c>
      <c r="P249" s="182">
        <v>0</v>
      </c>
      <c r="Q249" s="182">
        <f>ROUND(E249*P249,2)</f>
        <v>0</v>
      </c>
      <c r="R249" s="182" t="s">
        <v>289</v>
      </c>
      <c r="S249" s="182" t="s">
        <v>185</v>
      </c>
      <c r="T249" s="183" t="s">
        <v>185</v>
      </c>
      <c r="U249" s="160">
        <v>2.0089999999999999</v>
      </c>
      <c r="V249" s="160">
        <f>ROUND(E249*U249,2)</f>
        <v>21.43</v>
      </c>
      <c r="W249" s="160"/>
      <c r="X249" s="160" t="s">
        <v>330</v>
      </c>
      <c r="Y249" s="151"/>
      <c r="Z249" s="151"/>
      <c r="AA249" s="151"/>
      <c r="AB249" s="151"/>
      <c r="AC249" s="151"/>
      <c r="AD249" s="151"/>
      <c r="AE249" s="151"/>
      <c r="AF249" s="151"/>
      <c r="AG249" s="151" t="s">
        <v>331</v>
      </c>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1" x14ac:dyDescent="0.25">
      <c r="A250" s="158"/>
      <c r="B250" s="159"/>
      <c r="C250" s="188" t="s">
        <v>332</v>
      </c>
      <c r="D250" s="164"/>
      <c r="E250" s="165"/>
      <c r="F250" s="160"/>
      <c r="G250" s="160"/>
      <c r="H250" s="160"/>
      <c r="I250" s="160"/>
      <c r="J250" s="160"/>
      <c r="K250" s="160"/>
      <c r="L250" s="160"/>
      <c r="M250" s="160"/>
      <c r="N250" s="160"/>
      <c r="O250" s="160"/>
      <c r="P250" s="160"/>
      <c r="Q250" s="160"/>
      <c r="R250" s="160"/>
      <c r="S250" s="160"/>
      <c r="T250" s="160"/>
      <c r="U250" s="160"/>
      <c r="V250" s="160"/>
      <c r="W250" s="160"/>
      <c r="X250" s="160"/>
      <c r="Y250" s="151"/>
      <c r="Z250" s="151"/>
      <c r="AA250" s="151"/>
      <c r="AB250" s="151"/>
      <c r="AC250" s="151"/>
      <c r="AD250" s="151"/>
      <c r="AE250" s="151"/>
      <c r="AF250" s="151"/>
      <c r="AG250" s="151" t="s">
        <v>192</v>
      </c>
      <c r="AH250" s="151">
        <v>0</v>
      </c>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1" x14ac:dyDescent="0.25">
      <c r="A251" s="158"/>
      <c r="B251" s="159"/>
      <c r="C251" s="188" t="s">
        <v>2067</v>
      </c>
      <c r="D251" s="164"/>
      <c r="E251" s="165"/>
      <c r="F251" s="160"/>
      <c r="G251" s="160"/>
      <c r="H251" s="160"/>
      <c r="I251" s="160"/>
      <c r="J251" s="160"/>
      <c r="K251" s="160"/>
      <c r="L251" s="160"/>
      <c r="M251" s="160"/>
      <c r="N251" s="160"/>
      <c r="O251" s="160"/>
      <c r="P251" s="160"/>
      <c r="Q251" s="160"/>
      <c r="R251" s="160"/>
      <c r="S251" s="160"/>
      <c r="T251" s="160"/>
      <c r="U251" s="160"/>
      <c r="V251" s="160"/>
      <c r="W251" s="160"/>
      <c r="X251" s="160"/>
      <c r="Y251" s="151"/>
      <c r="Z251" s="151"/>
      <c r="AA251" s="151"/>
      <c r="AB251" s="151"/>
      <c r="AC251" s="151"/>
      <c r="AD251" s="151"/>
      <c r="AE251" s="151"/>
      <c r="AF251" s="151"/>
      <c r="AG251" s="151" t="s">
        <v>192</v>
      </c>
      <c r="AH251" s="151">
        <v>0</v>
      </c>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outlineLevel="1" x14ac:dyDescent="0.25">
      <c r="A252" s="158"/>
      <c r="B252" s="159"/>
      <c r="C252" s="188" t="s">
        <v>2068</v>
      </c>
      <c r="D252" s="164"/>
      <c r="E252" s="165">
        <v>10.66874</v>
      </c>
      <c r="F252" s="160"/>
      <c r="G252" s="160"/>
      <c r="H252" s="160"/>
      <c r="I252" s="160"/>
      <c r="J252" s="160"/>
      <c r="K252" s="160"/>
      <c r="L252" s="160"/>
      <c r="M252" s="160"/>
      <c r="N252" s="160"/>
      <c r="O252" s="160"/>
      <c r="P252" s="160"/>
      <c r="Q252" s="160"/>
      <c r="R252" s="160"/>
      <c r="S252" s="160"/>
      <c r="T252" s="160"/>
      <c r="U252" s="160"/>
      <c r="V252" s="160"/>
      <c r="W252" s="160"/>
      <c r="X252" s="160"/>
      <c r="Y252" s="151"/>
      <c r="Z252" s="151"/>
      <c r="AA252" s="151"/>
      <c r="AB252" s="151"/>
      <c r="AC252" s="151"/>
      <c r="AD252" s="151"/>
      <c r="AE252" s="151"/>
      <c r="AF252" s="151"/>
      <c r="AG252" s="151" t="s">
        <v>192</v>
      </c>
      <c r="AH252" s="151">
        <v>0</v>
      </c>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ht="20.399999999999999" outlineLevel="1" x14ac:dyDescent="0.25">
      <c r="A253" s="177">
        <v>41</v>
      </c>
      <c r="B253" s="178" t="s">
        <v>1634</v>
      </c>
      <c r="C253" s="187" t="s">
        <v>1635</v>
      </c>
      <c r="D253" s="179" t="s">
        <v>299</v>
      </c>
      <c r="E253" s="180">
        <v>21.337479999999999</v>
      </c>
      <c r="F253" s="181">
        <v>364</v>
      </c>
      <c r="G253" s="182">
        <f>ROUND(E253*F253,2)</f>
        <v>7766.84</v>
      </c>
      <c r="H253" s="181"/>
      <c r="I253" s="182">
        <f>ROUND(E253*H253,2)</f>
        <v>0</v>
      </c>
      <c r="J253" s="181"/>
      <c r="K253" s="182">
        <f>ROUND(E253*J253,2)</f>
        <v>0</v>
      </c>
      <c r="L253" s="182">
        <v>21</v>
      </c>
      <c r="M253" s="182">
        <f>G253*(1+L253/100)</f>
        <v>9397.8763999999992</v>
      </c>
      <c r="N253" s="182">
        <v>0</v>
      </c>
      <c r="O253" s="182">
        <f>ROUND(E253*N253,2)</f>
        <v>0</v>
      </c>
      <c r="P253" s="182">
        <v>0</v>
      </c>
      <c r="Q253" s="182">
        <f>ROUND(E253*P253,2)</f>
        <v>0</v>
      </c>
      <c r="R253" s="182" t="s">
        <v>289</v>
      </c>
      <c r="S253" s="182" t="s">
        <v>185</v>
      </c>
      <c r="T253" s="183" t="s">
        <v>185</v>
      </c>
      <c r="U253" s="160">
        <v>0.95899999999999996</v>
      </c>
      <c r="V253" s="160">
        <f>ROUND(E253*U253,2)</f>
        <v>20.46</v>
      </c>
      <c r="W253" s="160"/>
      <c r="X253" s="160" t="s">
        <v>330</v>
      </c>
      <c r="Y253" s="151"/>
      <c r="Z253" s="151"/>
      <c r="AA253" s="151"/>
      <c r="AB253" s="151"/>
      <c r="AC253" s="151"/>
      <c r="AD253" s="151"/>
      <c r="AE253" s="151"/>
      <c r="AF253" s="151"/>
      <c r="AG253" s="151" t="s">
        <v>331</v>
      </c>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1" x14ac:dyDescent="0.25">
      <c r="A254" s="158"/>
      <c r="B254" s="159"/>
      <c r="C254" s="188" t="s">
        <v>332</v>
      </c>
      <c r="D254" s="164"/>
      <c r="E254" s="165"/>
      <c r="F254" s="160"/>
      <c r="G254" s="160"/>
      <c r="H254" s="160"/>
      <c r="I254" s="160"/>
      <c r="J254" s="160"/>
      <c r="K254" s="160"/>
      <c r="L254" s="160"/>
      <c r="M254" s="160"/>
      <c r="N254" s="160"/>
      <c r="O254" s="160"/>
      <c r="P254" s="160"/>
      <c r="Q254" s="160"/>
      <c r="R254" s="160"/>
      <c r="S254" s="160"/>
      <c r="T254" s="160"/>
      <c r="U254" s="160"/>
      <c r="V254" s="160"/>
      <c r="W254" s="160"/>
      <c r="X254" s="160"/>
      <c r="Y254" s="151"/>
      <c r="Z254" s="151"/>
      <c r="AA254" s="151"/>
      <c r="AB254" s="151"/>
      <c r="AC254" s="151"/>
      <c r="AD254" s="151"/>
      <c r="AE254" s="151"/>
      <c r="AF254" s="151"/>
      <c r="AG254" s="151" t="s">
        <v>192</v>
      </c>
      <c r="AH254" s="151">
        <v>0</v>
      </c>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1" x14ac:dyDescent="0.25">
      <c r="A255" s="158"/>
      <c r="B255" s="159"/>
      <c r="C255" s="188" t="s">
        <v>2067</v>
      </c>
      <c r="D255" s="164"/>
      <c r="E255" s="165"/>
      <c r="F255" s="160"/>
      <c r="G255" s="160"/>
      <c r="H255" s="160"/>
      <c r="I255" s="160"/>
      <c r="J255" s="160"/>
      <c r="K255" s="160"/>
      <c r="L255" s="160"/>
      <c r="M255" s="160"/>
      <c r="N255" s="160"/>
      <c r="O255" s="160"/>
      <c r="P255" s="160"/>
      <c r="Q255" s="160"/>
      <c r="R255" s="160"/>
      <c r="S255" s="160"/>
      <c r="T255" s="160"/>
      <c r="U255" s="160"/>
      <c r="V255" s="160"/>
      <c r="W255" s="160"/>
      <c r="X255" s="160"/>
      <c r="Y255" s="151"/>
      <c r="Z255" s="151"/>
      <c r="AA255" s="151"/>
      <c r="AB255" s="151"/>
      <c r="AC255" s="151"/>
      <c r="AD255" s="151"/>
      <c r="AE255" s="151"/>
      <c r="AF255" s="151"/>
      <c r="AG255" s="151" t="s">
        <v>192</v>
      </c>
      <c r="AH255" s="151">
        <v>0</v>
      </c>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1" x14ac:dyDescent="0.25">
      <c r="A256" s="158"/>
      <c r="B256" s="159"/>
      <c r="C256" s="188" t="s">
        <v>2069</v>
      </c>
      <c r="D256" s="164"/>
      <c r="E256" s="165">
        <v>21.337479999999999</v>
      </c>
      <c r="F256" s="160"/>
      <c r="G256" s="160"/>
      <c r="H256" s="160"/>
      <c r="I256" s="160"/>
      <c r="J256" s="160"/>
      <c r="K256" s="160"/>
      <c r="L256" s="160"/>
      <c r="M256" s="160"/>
      <c r="N256" s="160"/>
      <c r="O256" s="160"/>
      <c r="P256" s="160"/>
      <c r="Q256" s="160"/>
      <c r="R256" s="160"/>
      <c r="S256" s="160"/>
      <c r="T256" s="160"/>
      <c r="U256" s="160"/>
      <c r="V256" s="160"/>
      <c r="W256" s="160"/>
      <c r="X256" s="160"/>
      <c r="Y256" s="151"/>
      <c r="Z256" s="151"/>
      <c r="AA256" s="151"/>
      <c r="AB256" s="151"/>
      <c r="AC256" s="151"/>
      <c r="AD256" s="151"/>
      <c r="AE256" s="151"/>
      <c r="AF256" s="151"/>
      <c r="AG256" s="151" t="s">
        <v>192</v>
      </c>
      <c r="AH256" s="151">
        <v>0</v>
      </c>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1" x14ac:dyDescent="0.25">
      <c r="A257" s="177">
        <v>42</v>
      </c>
      <c r="B257" s="178" t="s">
        <v>337</v>
      </c>
      <c r="C257" s="187" t="s">
        <v>338</v>
      </c>
      <c r="D257" s="179" t="s">
        <v>299</v>
      </c>
      <c r="E257" s="180">
        <v>10.66874</v>
      </c>
      <c r="F257" s="181">
        <v>256.5</v>
      </c>
      <c r="G257" s="182">
        <f>ROUND(E257*F257,2)</f>
        <v>2736.53</v>
      </c>
      <c r="H257" s="181"/>
      <c r="I257" s="182">
        <f>ROUND(E257*H257,2)</f>
        <v>0</v>
      </c>
      <c r="J257" s="181"/>
      <c r="K257" s="182">
        <f>ROUND(E257*J257,2)</f>
        <v>0</v>
      </c>
      <c r="L257" s="182">
        <v>21</v>
      </c>
      <c r="M257" s="182">
        <f>G257*(1+L257/100)</f>
        <v>3311.2013000000002</v>
      </c>
      <c r="N257" s="182">
        <v>0</v>
      </c>
      <c r="O257" s="182">
        <f>ROUND(E257*N257,2)</f>
        <v>0</v>
      </c>
      <c r="P257" s="182">
        <v>0</v>
      </c>
      <c r="Q257" s="182">
        <f>ROUND(E257*P257,2)</f>
        <v>0</v>
      </c>
      <c r="R257" s="182" t="s">
        <v>289</v>
      </c>
      <c r="S257" s="182" t="s">
        <v>185</v>
      </c>
      <c r="T257" s="183" t="s">
        <v>185</v>
      </c>
      <c r="U257" s="160">
        <v>0.49</v>
      </c>
      <c r="V257" s="160">
        <f>ROUND(E257*U257,2)</f>
        <v>5.23</v>
      </c>
      <c r="W257" s="160"/>
      <c r="X257" s="160" t="s">
        <v>330</v>
      </c>
      <c r="Y257" s="151"/>
      <c r="Z257" s="151"/>
      <c r="AA257" s="151"/>
      <c r="AB257" s="151"/>
      <c r="AC257" s="151"/>
      <c r="AD257" s="151"/>
      <c r="AE257" s="151"/>
      <c r="AF257" s="151"/>
      <c r="AG257" s="151" t="s">
        <v>331</v>
      </c>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1" x14ac:dyDescent="0.25">
      <c r="A258" s="158"/>
      <c r="B258" s="159"/>
      <c r="C258" s="260" t="s">
        <v>339</v>
      </c>
      <c r="D258" s="261"/>
      <c r="E258" s="261"/>
      <c r="F258" s="261"/>
      <c r="G258" s="261"/>
      <c r="H258" s="160"/>
      <c r="I258" s="160"/>
      <c r="J258" s="160"/>
      <c r="K258" s="160"/>
      <c r="L258" s="160"/>
      <c r="M258" s="160"/>
      <c r="N258" s="160"/>
      <c r="O258" s="160"/>
      <c r="P258" s="160"/>
      <c r="Q258" s="160"/>
      <c r="R258" s="160"/>
      <c r="S258" s="160"/>
      <c r="T258" s="160"/>
      <c r="U258" s="160"/>
      <c r="V258" s="160"/>
      <c r="W258" s="160"/>
      <c r="X258" s="160"/>
      <c r="Y258" s="151"/>
      <c r="Z258" s="151"/>
      <c r="AA258" s="151"/>
      <c r="AB258" s="151"/>
      <c r="AC258" s="151"/>
      <c r="AD258" s="151"/>
      <c r="AE258" s="151"/>
      <c r="AF258" s="151"/>
      <c r="AG258" s="151" t="s">
        <v>190</v>
      </c>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1" x14ac:dyDescent="0.25">
      <c r="A259" s="158"/>
      <c r="B259" s="159"/>
      <c r="C259" s="188" t="s">
        <v>332</v>
      </c>
      <c r="D259" s="164"/>
      <c r="E259" s="165"/>
      <c r="F259" s="160"/>
      <c r="G259" s="160"/>
      <c r="H259" s="160"/>
      <c r="I259" s="160"/>
      <c r="J259" s="160"/>
      <c r="K259" s="160"/>
      <c r="L259" s="160"/>
      <c r="M259" s="160"/>
      <c r="N259" s="160"/>
      <c r="O259" s="160"/>
      <c r="P259" s="160"/>
      <c r="Q259" s="160"/>
      <c r="R259" s="160"/>
      <c r="S259" s="160"/>
      <c r="T259" s="160"/>
      <c r="U259" s="160"/>
      <c r="V259" s="160"/>
      <c r="W259" s="160"/>
      <c r="X259" s="160"/>
      <c r="Y259" s="151"/>
      <c r="Z259" s="151"/>
      <c r="AA259" s="151"/>
      <c r="AB259" s="151"/>
      <c r="AC259" s="151"/>
      <c r="AD259" s="151"/>
      <c r="AE259" s="151"/>
      <c r="AF259" s="151"/>
      <c r="AG259" s="151" t="s">
        <v>192</v>
      </c>
      <c r="AH259" s="151">
        <v>0</v>
      </c>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1" x14ac:dyDescent="0.25">
      <c r="A260" s="158"/>
      <c r="B260" s="159"/>
      <c r="C260" s="188" t="s">
        <v>2067</v>
      </c>
      <c r="D260" s="164"/>
      <c r="E260" s="165"/>
      <c r="F260" s="160"/>
      <c r="G260" s="160"/>
      <c r="H260" s="160"/>
      <c r="I260" s="160"/>
      <c r="J260" s="160"/>
      <c r="K260" s="160"/>
      <c r="L260" s="160"/>
      <c r="M260" s="160"/>
      <c r="N260" s="160"/>
      <c r="O260" s="160"/>
      <c r="P260" s="160"/>
      <c r="Q260" s="160"/>
      <c r="R260" s="160"/>
      <c r="S260" s="160"/>
      <c r="T260" s="160"/>
      <c r="U260" s="160"/>
      <c r="V260" s="160"/>
      <c r="W260" s="160"/>
      <c r="X260" s="160"/>
      <c r="Y260" s="151"/>
      <c r="Z260" s="151"/>
      <c r="AA260" s="151"/>
      <c r="AB260" s="151"/>
      <c r="AC260" s="151"/>
      <c r="AD260" s="151"/>
      <c r="AE260" s="151"/>
      <c r="AF260" s="151"/>
      <c r="AG260" s="151" t="s">
        <v>192</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1" x14ac:dyDescent="0.25">
      <c r="A261" s="158"/>
      <c r="B261" s="159"/>
      <c r="C261" s="188" t="s">
        <v>2068</v>
      </c>
      <c r="D261" s="164"/>
      <c r="E261" s="165">
        <v>10.66874</v>
      </c>
      <c r="F261" s="160"/>
      <c r="G261" s="160"/>
      <c r="H261" s="160"/>
      <c r="I261" s="160"/>
      <c r="J261" s="160"/>
      <c r="K261" s="160"/>
      <c r="L261" s="160"/>
      <c r="M261" s="160"/>
      <c r="N261" s="160"/>
      <c r="O261" s="160"/>
      <c r="P261" s="160"/>
      <c r="Q261" s="160"/>
      <c r="R261" s="160"/>
      <c r="S261" s="160"/>
      <c r="T261" s="160"/>
      <c r="U261" s="160"/>
      <c r="V261" s="160"/>
      <c r="W261" s="160"/>
      <c r="X261" s="160"/>
      <c r="Y261" s="151"/>
      <c r="Z261" s="151"/>
      <c r="AA261" s="151"/>
      <c r="AB261" s="151"/>
      <c r="AC261" s="151"/>
      <c r="AD261" s="151"/>
      <c r="AE261" s="151"/>
      <c r="AF261" s="151"/>
      <c r="AG261" s="151" t="s">
        <v>192</v>
      </c>
      <c r="AH261" s="151">
        <v>0</v>
      </c>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1" x14ac:dyDescent="0.25">
      <c r="A262" s="177">
        <v>43</v>
      </c>
      <c r="B262" s="178" t="s">
        <v>340</v>
      </c>
      <c r="C262" s="187" t="s">
        <v>341</v>
      </c>
      <c r="D262" s="179" t="s">
        <v>299</v>
      </c>
      <c r="E262" s="180">
        <v>213.37479999999999</v>
      </c>
      <c r="F262" s="181">
        <v>30</v>
      </c>
      <c r="G262" s="182">
        <f>ROUND(E262*F262,2)</f>
        <v>6401.24</v>
      </c>
      <c r="H262" s="181"/>
      <c r="I262" s="182">
        <f>ROUND(E262*H262,2)</f>
        <v>0</v>
      </c>
      <c r="J262" s="181"/>
      <c r="K262" s="182">
        <f>ROUND(E262*J262,2)</f>
        <v>0</v>
      </c>
      <c r="L262" s="182">
        <v>21</v>
      </c>
      <c r="M262" s="182">
        <f>G262*(1+L262/100)</f>
        <v>7745.5003999999999</v>
      </c>
      <c r="N262" s="182">
        <v>0</v>
      </c>
      <c r="O262" s="182">
        <f>ROUND(E262*N262,2)</f>
        <v>0</v>
      </c>
      <c r="P262" s="182">
        <v>0</v>
      </c>
      <c r="Q262" s="182">
        <f>ROUND(E262*P262,2)</f>
        <v>0</v>
      </c>
      <c r="R262" s="182" t="s">
        <v>289</v>
      </c>
      <c r="S262" s="182" t="s">
        <v>185</v>
      </c>
      <c r="T262" s="183" t="s">
        <v>185</v>
      </c>
      <c r="U262" s="160">
        <v>0</v>
      </c>
      <c r="V262" s="160">
        <f>ROUND(E262*U262,2)</f>
        <v>0</v>
      </c>
      <c r="W262" s="160"/>
      <c r="X262" s="160" t="s">
        <v>330</v>
      </c>
      <c r="Y262" s="151"/>
      <c r="Z262" s="151"/>
      <c r="AA262" s="151"/>
      <c r="AB262" s="151"/>
      <c r="AC262" s="151"/>
      <c r="AD262" s="151"/>
      <c r="AE262" s="151"/>
      <c r="AF262" s="151"/>
      <c r="AG262" s="151" t="s">
        <v>331</v>
      </c>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1" x14ac:dyDescent="0.25">
      <c r="A263" s="158"/>
      <c r="B263" s="159"/>
      <c r="C263" s="188" t="s">
        <v>332</v>
      </c>
      <c r="D263" s="164"/>
      <c r="E263" s="165"/>
      <c r="F263" s="160"/>
      <c r="G263" s="160"/>
      <c r="H263" s="160"/>
      <c r="I263" s="160"/>
      <c r="J263" s="160"/>
      <c r="K263" s="160"/>
      <c r="L263" s="160"/>
      <c r="M263" s="160"/>
      <c r="N263" s="160"/>
      <c r="O263" s="160"/>
      <c r="P263" s="160"/>
      <c r="Q263" s="160"/>
      <c r="R263" s="160"/>
      <c r="S263" s="160"/>
      <c r="T263" s="160"/>
      <c r="U263" s="160"/>
      <c r="V263" s="160"/>
      <c r="W263" s="160"/>
      <c r="X263" s="160"/>
      <c r="Y263" s="151"/>
      <c r="Z263" s="151"/>
      <c r="AA263" s="151"/>
      <c r="AB263" s="151"/>
      <c r="AC263" s="151"/>
      <c r="AD263" s="151"/>
      <c r="AE263" s="151"/>
      <c r="AF263" s="151"/>
      <c r="AG263" s="151" t="s">
        <v>192</v>
      </c>
      <c r="AH263" s="151">
        <v>0</v>
      </c>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1" x14ac:dyDescent="0.25">
      <c r="A264" s="158"/>
      <c r="B264" s="159"/>
      <c r="C264" s="188" t="s">
        <v>2067</v>
      </c>
      <c r="D264" s="164"/>
      <c r="E264" s="165"/>
      <c r="F264" s="160"/>
      <c r="G264" s="160"/>
      <c r="H264" s="160"/>
      <c r="I264" s="160"/>
      <c r="J264" s="160"/>
      <c r="K264" s="160"/>
      <c r="L264" s="160"/>
      <c r="M264" s="160"/>
      <c r="N264" s="160"/>
      <c r="O264" s="160"/>
      <c r="P264" s="160"/>
      <c r="Q264" s="160"/>
      <c r="R264" s="160"/>
      <c r="S264" s="160"/>
      <c r="T264" s="160"/>
      <c r="U264" s="160"/>
      <c r="V264" s="160"/>
      <c r="W264" s="160"/>
      <c r="X264" s="160"/>
      <c r="Y264" s="151"/>
      <c r="Z264" s="151"/>
      <c r="AA264" s="151"/>
      <c r="AB264" s="151"/>
      <c r="AC264" s="151"/>
      <c r="AD264" s="151"/>
      <c r="AE264" s="151"/>
      <c r="AF264" s="151"/>
      <c r="AG264" s="151" t="s">
        <v>192</v>
      </c>
      <c r="AH264" s="151">
        <v>0</v>
      </c>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1" x14ac:dyDescent="0.25">
      <c r="A265" s="158"/>
      <c r="B265" s="159"/>
      <c r="C265" s="188" t="s">
        <v>2070</v>
      </c>
      <c r="D265" s="164"/>
      <c r="E265" s="165">
        <v>213.37479999999999</v>
      </c>
      <c r="F265" s="160"/>
      <c r="G265" s="160"/>
      <c r="H265" s="160"/>
      <c r="I265" s="160"/>
      <c r="J265" s="160"/>
      <c r="K265" s="160"/>
      <c r="L265" s="160"/>
      <c r="M265" s="160"/>
      <c r="N265" s="160"/>
      <c r="O265" s="160"/>
      <c r="P265" s="160"/>
      <c r="Q265" s="160"/>
      <c r="R265" s="160"/>
      <c r="S265" s="160"/>
      <c r="T265" s="160"/>
      <c r="U265" s="160"/>
      <c r="V265" s="160"/>
      <c r="W265" s="160"/>
      <c r="X265" s="160"/>
      <c r="Y265" s="151"/>
      <c r="Z265" s="151"/>
      <c r="AA265" s="151"/>
      <c r="AB265" s="151"/>
      <c r="AC265" s="151"/>
      <c r="AD265" s="151"/>
      <c r="AE265" s="151"/>
      <c r="AF265" s="151"/>
      <c r="AG265" s="151" t="s">
        <v>192</v>
      </c>
      <c r="AH265" s="151">
        <v>0</v>
      </c>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1" x14ac:dyDescent="0.25">
      <c r="A266" s="177">
        <v>44</v>
      </c>
      <c r="B266" s="178" t="s">
        <v>343</v>
      </c>
      <c r="C266" s="187" t="s">
        <v>344</v>
      </c>
      <c r="D266" s="179" t="s">
        <v>299</v>
      </c>
      <c r="E266" s="180">
        <v>10.66874</v>
      </c>
      <c r="F266" s="181">
        <v>357.5</v>
      </c>
      <c r="G266" s="182">
        <f>ROUND(E266*F266,2)</f>
        <v>3814.07</v>
      </c>
      <c r="H266" s="181"/>
      <c r="I266" s="182">
        <f>ROUND(E266*H266,2)</f>
        <v>0</v>
      </c>
      <c r="J266" s="181"/>
      <c r="K266" s="182">
        <f>ROUND(E266*J266,2)</f>
        <v>0</v>
      </c>
      <c r="L266" s="182">
        <v>21</v>
      </c>
      <c r="M266" s="182">
        <f>G266*(1+L266/100)</f>
        <v>4615.0246999999999</v>
      </c>
      <c r="N266" s="182">
        <v>0</v>
      </c>
      <c r="O266" s="182">
        <f>ROUND(E266*N266,2)</f>
        <v>0</v>
      </c>
      <c r="P266" s="182">
        <v>0</v>
      </c>
      <c r="Q266" s="182">
        <f>ROUND(E266*P266,2)</f>
        <v>0</v>
      </c>
      <c r="R266" s="182" t="s">
        <v>289</v>
      </c>
      <c r="S266" s="182" t="s">
        <v>185</v>
      </c>
      <c r="T266" s="183" t="s">
        <v>185</v>
      </c>
      <c r="U266" s="160">
        <v>0.94199999999999995</v>
      </c>
      <c r="V266" s="160">
        <f>ROUND(E266*U266,2)</f>
        <v>10.050000000000001</v>
      </c>
      <c r="W266" s="160"/>
      <c r="X266" s="160" t="s">
        <v>330</v>
      </c>
      <c r="Y266" s="151"/>
      <c r="Z266" s="151"/>
      <c r="AA266" s="151"/>
      <c r="AB266" s="151"/>
      <c r="AC266" s="151"/>
      <c r="AD266" s="151"/>
      <c r="AE266" s="151"/>
      <c r="AF266" s="151"/>
      <c r="AG266" s="151" t="s">
        <v>331</v>
      </c>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1" x14ac:dyDescent="0.25">
      <c r="A267" s="158"/>
      <c r="B267" s="159"/>
      <c r="C267" s="188" t="s">
        <v>332</v>
      </c>
      <c r="D267" s="164"/>
      <c r="E267" s="165"/>
      <c r="F267" s="160"/>
      <c r="G267" s="160"/>
      <c r="H267" s="160"/>
      <c r="I267" s="160"/>
      <c r="J267" s="160"/>
      <c r="K267" s="160"/>
      <c r="L267" s="160"/>
      <c r="M267" s="160"/>
      <c r="N267" s="160"/>
      <c r="O267" s="160"/>
      <c r="P267" s="160"/>
      <c r="Q267" s="160"/>
      <c r="R267" s="160"/>
      <c r="S267" s="160"/>
      <c r="T267" s="160"/>
      <c r="U267" s="160"/>
      <c r="V267" s="160"/>
      <c r="W267" s="160"/>
      <c r="X267" s="160"/>
      <c r="Y267" s="151"/>
      <c r="Z267" s="151"/>
      <c r="AA267" s="151"/>
      <c r="AB267" s="151"/>
      <c r="AC267" s="151"/>
      <c r="AD267" s="151"/>
      <c r="AE267" s="151"/>
      <c r="AF267" s="151"/>
      <c r="AG267" s="151" t="s">
        <v>192</v>
      </c>
      <c r="AH267" s="151">
        <v>0</v>
      </c>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1" x14ac:dyDescent="0.25">
      <c r="A268" s="158"/>
      <c r="B268" s="159"/>
      <c r="C268" s="188" t="s">
        <v>2067</v>
      </c>
      <c r="D268" s="164"/>
      <c r="E268" s="165"/>
      <c r="F268" s="160"/>
      <c r="G268" s="160"/>
      <c r="H268" s="160"/>
      <c r="I268" s="160"/>
      <c r="J268" s="160"/>
      <c r="K268" s="160"/>
      <c r="L268" s="160"/>
      <c r="M268" s="160"/>
      <c r="N268" s="160"/>
      <c r="O268" s="160"/>
      <c r="P268" s="160"/>
      <c r="Q268" s="160"/>
      <c r="R268" s="160"/>
      <c r="S268" s="160"/>
      <c r="T268" s="160"/>
      <c r="U268" s="160"/>
      <c r="V268" s="160"/>
      <c r="W268" s="160"/>
      <c r="X268" s="160"/>
      <c r="Y268" s="151"/>
      <c r="Z268" s="151"/>
      <c r="AA268" s="151"/>
      <c r="AB268" s="151"/>
      <c r="AC268" s="151"/>
      <c r="AD268" s="151"/>
      <c r="AE268" s="151"/>
      <c r="AF268" s="151"/>
      <c r="AG268" s="151" t="s">
        <v>192</v>
      </c>
      <c r="AH268" s="151">
        <v>0</v>
      </c>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1" x14ac:dyDescent="0.25">
      <c r="A269" s="158"/>
      <c r="B269" s="159"/>
      <c r="C269" s="188" t="s">
        <v>2068</v>
      </c>
      <c r="D269" s="164"/>
      <c r="E269" s="165">
        <v>10.66874</v>
      </c>
      <c r="F269" s="160"/>
      <c r="G269" s="160"/>
      <c r="H269" s="160"/>
      <c r="I269" s="160"/>
      <c r="J269" s="160"/>
      <c r="K269" s="160"/>
      <c r="L269" s="160"/>
      <c r="M269" s="160"/>
      <c r="N269" s="160"/>
      <c r="O269" s="160"/>
      <c r="P269" s="160"/>
      <c r="Q269" s="160"/>
      <c r="R269" s="160"/>
      <c r="S269" s="160"/>
      <c r="T269" s="160"/>
      <c r="U269" s="160"/>
      <c r="V269" s="160"/>
      <c r="W269" s="160"/>
      <c r="X269" s="160"/>
      <c r="Y269" s="151"/>
      <c r="Z269" s="151"/>
      <c r="AA269" s="151"/>
      <c r="AB269" s="151"/>
      <c r="AC269" s="151"/>
      <c r="AD269" s="151"/>
      <c r="AE269" s="151"/>
      <c r="AF269" s="151"/>
      <c r="AG269" s="151" t="s">
        <v>192</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1" x14ac:dyDescent="0.25">
      <c r="A270" s="177">
        <v>45</v>
      </c>
      <c r="B270" s="178" t="s">
        <v>345</v>
      </c>
      <c r="C270" s="187" t="s">
        <v>346</v>
      </c>
      <c r="D270" s="179" t="s">
        <v>299</v>
      </c>
      <c r="E270" s="180">
        <v>213.37479999999999</v>
      </c>
      <c r="F270" s="181">
        <v>60</v>
      </c>
      <c r="G270" s="182">
        <f>ROUND(E270*F270,2)</f>
        <v>12802.49</v>
      </c>
      <c r="H270" s="181"/>
      <c r="I270" s="182">
        <f>ROUND(E270*H270,2)</f>
        <v>0</v>
      </c>
      <c r="J270" s="181"/>
      <c r="K270" s="182">
        <f>ROUND(E270*J270,2)</f>
        <v>0</v>
      </c>
      <c r="L270" s="182">
        <v>21</v>
      </c>
      <c r="M270" s="182">
        <f>G270*(1+L270/100)</f>
        <v>15491.0129</v>
      </c>
      <c r="N270" s="182">
        <v>0</v>
      </c>
      <c r="O270" s="182">
        <f>ROUND(E270*N270,2)</f>
        <v>0</v>
      </c>
      <c r="P270" s="182">
        <v>0</v>
      </c>
      <c r="Q270" s="182">
        <f>ROUND(E270*P270,2)</f>
        <v>0</v>
      </c>
      <c r="R270" s="182" t="s">
        <v>289</v>
      </c>
      <c r="S270" s="182" t="s">
        <v>185</v>
      </c>
      <c r="T270" s="183" t="s">
        <v>185</v>
      </c>
      <c r="U270" s="160">
        <v>0.105</v>
      </c>
      <c r="V270" s="160">
        <f>ROUND(E270*U270,2)</f>
        <v>22.4</v>
      </c>
      <c r="W270" s="160"/>
      <c r="X270" s="160" t="s">
        <v>330</v>
      </c>
      <c r="Y270" s="151"/>
      <c r="Z270" s="151"/>
      <c r="AA270" s="151"/>
      <c r="AB270" s="151"/>
      <c r="AC270" s="151"/>
      <c r="AD270" s="151"/>
      <c r="AE270" s="151"/>
      <c r="AF270" s="151"/>
      <c r="AG270" s="151" t="s">
        <v>331</v>
      </c>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1" x14ac:dyDescent="0.25">
      <c r="A271" s="158"/>
      <c r="B271" s="159"/>
      <c r="C271" s="188" t="s">
        <v>332</v>
      </c>
      <c r="D271" s="164"/>
      <c r="E271" s="165"/>
      <c r="F271" s="160"/>
      <c r="G271" s="160"/>
      <c r="H271" s="160"/>
      <c r="I271" s="160"/>
      <c r="J271" s="160"/>
      <c r="K271" s="160"/>
      <c r="L271" s="160"/>
      <c r="M271" s="160"/>
      <c r="N271" s="160"/>
      <c r="O271" s="160"/>
      <c r="P271" s="160"/>
      <c r="Q271" s="160"/>
      <c r="R271" s="160"/>
      <c r="S271" s="160"/>
      <c r="T271" s="160"/>
      <c r="U271" s="160"/>
      <c r="V271" s="160"/>
      <c r="W271" s="160"/>
      <c r="X271" s="160"/>
      <c r="Y271" s="151"/>
      <c r="Z271" s="151"/>
      <c r="AA271" s="151"/>
      <c r="AB271" s="151"/>
      <c r="AC271" s="151"/>
      <c r="AD271" s="151"/>
      <c r="AE271" s="151"/>
      <c r="AF271" s="151"/>
      <c r="AG271" s="151" t="s">
        <v>192</v>
      </c>
      <c r="AH271" s="151">
        <v>0</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1" x14ac:dyDescent="0.25">
      <c r="A272" s="158"/>
      <c r="B272" s="159"/>
      <c r="C272" s="188" t="s">
        <v>2067</v>
      </c>
      <c r="D272" s="164"/>
      <c r="E272" s="165"/>
      <c r="F272" s="160"/>
      <c r="G272" s="160"/>
      <c r="H272" s="160"/>
      <c r="I272" s="160"/>
      <c r="J272" s="160"/>
      <c r="K272" s="160"/>
      <c r="L272" s="160"/>
      <c r="M272" s="160"/>
      <c r="N272" s="160"/>
      <c r="O272" s="160"/>
      <c r="P272" s="160"/>
      <c r="Q272" s="160"/>
      <c r="R272" s="160"/>
      <c r="S272" s="160"/>
      <c r="T272" s="160"/>
      <c r="U272" s="160"/>
      <c r="V272" s="160"/>
      <c r="W272" s="160"/>
      <c r="X272" s="160"/>
      <c r="Y272" s="151"/>
      <c r="Z272" s="151"/>
      <c r="AA272" s="151"/>
      <c r="AB272" s="151"/>
      <c r="AC272" s="151"/>
      <c r="AD272" s="151"/>
      <c r="AE272" s="151"/>
      <c r="AF272" s="151"/>
      <c r="AG272" s="151" t="s">
        <v>192</v>
      </c>
      <c r="AH272" s="151">
        <v>0</v>
      </c>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1" x14ac:dyDescent="0.25">
      <c r="A273" s="158"/>
      <c r="B273" s="159"/>
      <c r="C273" s="188" t="s">
        <v>2070</v>
      </c>
      <c r="D273" s="164"/>
      <c r="E273" s="165">
        <v>213.37479999999999</v>
      </c>
      <c r="F273" s="160"/>
      <c r="G273" s="160"/>
      <c r="H273" s="160"/>
      <c r="I273" s="160"/>
      <c r="J273" s="160"/>
      <c r="K273" s="160"/>
      <c r="L273" s="160"/>
      <c r="M273" s="160"/>
      <c r="N273" s="160"/>
      <c r="O273" s="160"/>
      <c r="P273" s="160"/>
      <c r="Q273" s="160"/>
      <c r="R273" s="160"/>
      <c r="S273" s="160"/>
      <c r="T273" s="160"/>
      <c r="U273" s="160"/>
      <c r="V273" s="160"/>
      <c r="W273" s="160"/>
      <c r="X273" s="160"/>
      <c r="Y273" s="151"/>
      <c r="Z273" s="151"/>
      <c r="AA273" s="151"/>
      <c r="AB273" s="151"/>
      <c r="AC273" s="151"/>
      <c r="AD273" s="151"/>
      <c r="AE273" s="151"/>
      <c r="AF273" s="151"/>
      <c r="AG273" s="151" t="s">
        <v>192</v>
      </c>
      <c r="AH273" s="151">
        <v>0</v>
      </c>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1" x14ac:dyDescent="0.25">
      <c r="A274" s="177">
        <v>46</v>
      </c>
      <c r="B274" s="178" t="s">
        <v>708</v>
      </c>
      <c r="C274" s="187" t="s">
        <v>709</v>
      </c>
      <c r="D274" s="179" t="s">
        <v>299</v>
      </c>
      <c r="E274" s="180">
        <v>10.66874</v>
      </c>
      <c r="F274" s="181">
        <v>1500</v>
      </c>
      <c r="G274" s="182">
        <f>ROUND(E274*F274,2)</f>
        <v>16003.11</v>
      </c>
      <c r="H274" s="181"/>
      <c r="I274" s="182">
        <f>ROUND(E274*H274,2)</f>
        <v>0</v>
      </c>
      <c r="J274" s="181"/>
      <c r="K274" s="182">
        <f>ROUND(E274*J274,2)</f>
        <v>0</v>
      </c>
      <c r="L274" s="182">
        <v>21</v>
      </c>
      <c r="M274" s="182">
        <f>G274*(1+L274/100)</f>
        <v>19363.7631</v>
      </c>
      <c r="N274" s="182">
        <v>0</v>
      </c>
      <c r="O274" s="182">
        <f>ROUND(E274*N274,2)</f>
        <v>0</v>
      </c>
      <c r="P274" s="182">
        <v>0</v>
      </c>
      <c r="Q274" s="182">
        <f>ROUND(E274*P274,2)</f>
        <v>0</v>
      </c>
      <c r="R274" s="182" t="s">
        <v>289</v>
      </c>
      <c r="S274" s="182" t="s">
        <v>185</v>
      </c>
      <c r="T274" s="183" t="s">
        <v>185</v>
      </c>
      <c r="U274" s="160">
        <v>0</v>
      </c>
      <c r="V274" s="160">
        <f>ROUND(E274*U274,2)</f>
        <v>0</v>
      </c>
      <c r="W274" s="160"/>
      <c r="X274" s="160" t="s">
        <v>330</v>
      </c>
      <c r="Y274" s="151"/>
      <c r="Z274" s="151"/>
      <c r="AA274" s="151"/>
      <c r="AB274" s="151"/>
      <c r="AC274" s="151"/>
      <c r="AD274" s="151"/>
      <c r="AE274" s="151"/>
      <c r="AF274" s="151"/>
      <c r="AG274" s="151" t="s">
        <v>331</v>
      </c>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outlineLevel="1" x14ac:dyDescent="0.25">
      <c r="A275" s="158"/>
      <c r="B275" s="159"/>
      <c r="C275" s="188" t="s">
        <v>332</v>
      </c>
      <c r="D275" s="164"/>
      <c r="E275" s="165"/>
      <c r="F275" s="160"/>
      <c r="G275" s="160"/>
      <c r="H275" s="160"/>
      <c r="I275" s="160"/>
      <c r="J275" s="160"/>
      <c r="K275" s="160"/>
      <c r="L275" s="160"/>
      <c r="M275" s="160"/>
      <c r="N275" s="160"/>
      <c r="O275" s="160"/>
      <c r="P275" s="160"/>
      <c r="Q275" s="160"/>
      <c r="R275" s="160"/>
      <c r="S275" s="160"/>
      <c r="T275" s="160"/>
      <c r="U275" s="160"/>
      <c r="V275" s="160"/>
      <c r="W275" s="160"/>
      <c r="X275" s="160"/>
      <c r="Y275" s="151"/>
      <c r="Z275" s="151"/>
      <c r="AA275" s="151"/>
      <c r="AB275" s="151"/>
      <c r="AC275" s="151"/>
      <c r="AD275" s="151"/>
      <c r="AE275" s="151"/>
      <c r="AF275" s="151"/>
      <c r="AG275" s="151" t="s">
        <v>192</v>
      </c>
      <c r="AH275" s="151">
        <v>0</v>
      </c>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1" x14ac:dyDescent="0.25">
      <c r="A276" s="158"/>
      <c r="B276" s="159"/>
      <c r="C276" s="188" t="s">
        <v>2067</v>
      </c>
      <c r="D276" s="164"/>
      <c r="E276" s="165"/>
      <c r="F276" s="160"/>
      <c r="G276" s="160"/>
      <c r="H276" s="160"/>
      <c r="I276" s="160"/>
      <c r="J276" s="160"/>
      <c r="K276" s="160"/>
      <c r="L276" s="160"/>
      <c r="M276" s="160"/>
      <c r="N276" s="160"/>
      <c r="O276" s="160"/>
      <c r="P276" s="160"/>
      <c r="Q276" s="160"/>
      <c r="R276" s="160"/>
      <c r="S276" s="160"/>
      <c r="T276" s="160"/>
      <c r="U276" s="160"/>
      <c r="V276" s="160"/>
      <c r="W276" s="160"/>
      <c r="X276" s="160"/>
      <c r="Y276" s="151"/>
      <c r="Z276" s="151"/>
      <c r="AA276" s="151"/>
      <c r="AB276" s="151"/>
      <c r="AC276" s="151"/>
      <c r="AD276" s="151"/>
      <c r="AE276" s="151"/>
      <c r="AF276" s="151"/>
      <c r="AG276" s="151" t="s">
        <v>192</v>
      </c>
      <c r="AH276" s="151">
        <v>0</v>
      </c>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1" x14ac:dyDescent="0.25">
      <c r="A277" s="158"/>
      <c r="B277" s="159"/>
      <c r="C277" s="188" t="s">
        <v>2068</v>
      </c>
      <c r="D277" s="164"/>
      <c r="E277" s="165">
        <v>10.66874</v>
      </c>
      <c r="F277" s="160"/>
      <c r="G277" s="160"/>
      <c r="H277" s="160"/>
      <c r="I277" s="160"/>
      <c r="J277" s="160"/>
      <c r="K277" s="160"/>
      <c r="L277" s="160"/>
      <c r="M277" s="160"/>
      <c r="N277" s="160"/>
      <c r="O277" s="160"/>
      <c r="P277" s="160"/>
      <c r="Q277" s="160"/>
      <c r="R277" s="160"/>
      <c r="S277" s="160"/>
      <c r="T277" s="160"/>
      <c r="U277" s="160"/>
      <c r="V277" s="160"/>
      <c r="W277" s="160"/>
      <c r="X277" s="160"/>
      <c r="Y277" s="151"/>
      <c r="Z277" s="151"/>
      <c r="AA277" s="151"/>
      <c r="AB277" s="151"/>
      <c r="AC277" s="151"/>
      <c r="AD277" s="151"/>
      <c r="AE277" s="151"/>
      <c r="AF277" s="151"/>
      <c r="AG277" s="151" t="s">
        <v>192</v>
      </c>
      <c r="AH277" s="151">
        <v>0</v>
      </c>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x14ac:dyDescent="0.25">
      <c r="A278" s="167" t="s">
        <v>181</v>
      </c>
      <c r="B278" s="168" t="s">
        <v>132</v>
      </c>
      <c r="C278" s="186" t="s">
        <v>133</v>
      </c>
      <c r="D278" s="169"/>
      <c r="E278" s="170"/>
      <c r="F278" s="171"/>
      <c r="G278" s="171">
        <f>SUMIF(AG279:AG590,"&lt;&gt;NOR",G279:G590)</f>
        <v>257872.75</v>
      </c>
      <c r="H278" s="171"/>
      <c r="I278" s="171">
        <f>SUM(I279:I590)</f>
        <v>0</v>
      </c>
      <c r="J278" s="171"/>
      <c r="K278" s="171">
        <f>SUM(K279:K590)</f>
        <v>0</v>
      </c>
      <c r="L278" s="171"/>
      <c r="M278" s="171">
        <f>SUM(M279:M590)</f>
        <v>312026.02749999991</v>
      </c>
      <c r="N278" s="171"/>
      <c r="O278" s="171">
        <f>SUM(O279:O590)</f>
        <v>0.6100000000000001</v>
      </c>
      <c r="P278" s="171"/>
      <c r="Q278" s="171">
        <f>SUM(Q279:Q590)</f>
        <v>0</v>
      </c>
      <c r="R278" s="171"/>
      <c r="S278" s="171"/>
      <c r="T278" s="172"/>
      <c r="U278" s="166"/>
      <c r="V278" s="166">
        <f>SUM(V279:V590)</f>
        <v>1.55</v>
      </c>
      <c r="W278" s="166"/>
      <c r="X278" s="166"/>
      <c r="AG278" t="s">
        <v>182</v>
      </c>
    </row>
    <row r="279" spans="1:60" ht="20.399999999999999" outlineLevel="1" x14ac:dyDescent="0.25">
      <c r="A279" s="177">
        <v>47</v>
      </c>
      <c r="B279" s="178" t="s">
        <v>2071</v>
      </c>
      <c r="C279" s="187" t="s">
        <v>2072</v>
      </c>
      <c r="D279" s="179" t="s">
        <v>255</v>
      </c>
      <c r="E279" s="180">
        <v>1</v>
      </c>
      <c r="F279" s="181">
        <v>72744</v>
      </c>
      <c r="G279" s="182">
        <f>ROUND(E279*F279,2)</f>
        <v>72744</v>
      </c>
      <c r="H279" s="181"/>
      <c r="I279" s="182">
        <f>ROUND(E279*H279,2)</f>
        <v>0</v>
      </c>
      <c r="J279" s="181"/>
      <c r="K279" s="182">
        <f>ROUND(E279*J279,2)</f>
        <v>0</v>
      </c>
      <c r="L279" s="182">
        <v>21</v>
      </c>
      <c r="M279" s="182">
        <f>G279*(1+L279/100)</f>
        <v>88020.239999999991</v>
      </c>
      <c r="N279" s="182">
        <v>0.03</v>
      </c>
      <c r="O279" s="182">
        <f>ROUND(E279*N279,2)</f>
        <v>0.03</v>
      </c>
      <c r="P279" s="182">
        <v>0</v>
      </c>
      <c r="Q279" s="182">
        <f>ROUND(E279*P279,2)</f>
        <v>0</v>
      </c>
      <c r="R279" s="182"/>
      <c r="S279" s="182" t="s">
        <v>277</v>
      </c>
      <c r="T279" s="183" t="s">
        <v>186</v>
      </c>
      <c r="U279" s="160">
        <v>0</v>
      </c>
      <c r="V279" s="160">
        <f>ROUND(E279*U279,2)</f>
        <v>0</v>
      </c>
      <c r="W279" s="160"/>
      <c r="X279" s="160" t="s">
        <v>310</v>
      </c>
      <c r="Y279" s="151"/>
      <c r="Z279" s="151"/>
      <c r="AA279" s="151"/>
      <c r="AB279" s="151"/>
      <c r="AC279" s="151"/>
      <c r="AD279" s="151"/>
      <c r="AE279" s="151"/>
      <c r="AF279" s="151"/>
      <c r="AG279" s="151" t="s">
        <v>311</v>
      </c>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1" x14ac:dyDescent="0.25">
      <c r="A280" s="158"/>
      <c r="B280" s="159"/>
      <c r="C280" s="260" t="s">
        <v>2073</v>
      </c>
      <c r="D280" s="261"/>
      <c r="E280" s="261"/>
      <c r="F280" s="261"/>
      <c r="G280" s="261"/>
      <c r="H280" s="160"/>
      <c r="I280" s="160"/>
      <c r="J280" s="160"/>
      <c r="K280" s="160"/>
      <c r="L280" s="160"/>
      <c r="M280" s="160"/>
      <c r="N280" s="160"/>
      <c r="O280" s="160"/>
      <c r="P280" s="160"/>
      <c r="Q280" s="160"/>
      <c r="R280" s="160"/>
      <c r="S280" s="160"/>
      <c r="T280" s="160"/>
      <c r="U280" s="160"/>
      <c r="V280" s="160"/>
      <c r="W280" s="160"/>
      <c r="X280" s="160"/>
      <c r="Y280" s="151"/>
      <c r="Z280" s="151"/>
      <c r="AA280" s="151"/>
      <c r="AB280" s="151"/>
      <c r="AC280" s="151"/>
      <c r="AD280" s="151"/>
      <c r="AE280" s="151"/>
      <c r="AF280" s="151"/>
      <c r="AG280" s="151" t="s">
        <v>190</v>
      </c>
      <c r="AH280" s="151"/>
      <c r="AI280" s="151"/>
      <c r="AJ280" s="151"/>
      <c r="AK280" s="151"/>
      <c r="AL280" s="151"/>
      <c r="AM280" s="151"/>
      <c r="AN280" s="151"/>
      <c r="AO280" s="151"/>
      <c r="AP280" s="151"/>
      <c r="AQ280" s="151"/>
      <c r="AR280" s="151"/>
      <c r="AS280" s="151"/>
      <c r="AT280" s="151"/>
      <c r="AU280" s="151"/>
      <c r="AV280" s="151"/>
      <c r="AW280" s="151"/>
      <c r="AX280" s="151"/>
      <c r="AY280" s="151"/>
      <c r="AZ280" s="151"/>
      <c r="BA280" s="184" t="str">
        <f>C280</f>
        <v>4.NP - 3. patro, popis prvku a návrh na jeho opravu nebo restaurování viz D1.1.9 Tabulky truhlářských prvků</v>
      </c>
      <c r="BB280" s="151"/>
      <c r="BC280" s="151"/>
      <c r="BD280" s="151"/>
      <c r="BE280" s="151"/>
      <c r="BF280" s="151"/>
      <c r="BG280" s="151"/>
      <c r="BH280" s="151"/>
    </row>
    <row r="281" spans="1:60" outlineLevel="1" x14ac:dyDescent="0.25">
      <c r="A281" s="158"/>
      <c r="B281" s="159"/>
      <c r="C281" s="192" t="s">
        <v>204</v>
      </c>
      <c r="D281" s="161"/>
      <c r="E281" s="162"/>
      <c r="F281" s="163"/>
      <c r="G281" s="163"/>
      <c r="H281" s="160"/>
      <c r="I281" s="160"/>
      <c r="J281" s="160"/>
      <c r="K281" s="160"/>
      <c r="L281" s="160"/>
      <c r="M281" s="160"/>
      <c r="N281" s="160"/>
      <c r="O281" s="160"/>
      <c r="P281" s="160"/>
      <c r="Q281" s="160"/>
      <c r="R281" s="160"/>
      <c r="S281" s="160"/>
      <c r="T281" s="160"/>
      <c r="U281" s="160"/>
      <c r="V281" s="160"/>
      <c r="W281" s="160"/>
      <c r="X281" s="160"/>
      <c r="Y281" s="151"/>
      <c r="Z281" s="151"/>
      <c r="AA281" s="151"/>
      <c r="AB281" s="151"/>
      <c r="AC281" s="151"/>
      <c r="AD281" s="151"/>
      <c r="AE281" s="151"/>
      <c r="AF281" s="151"/>
      <c r="AG281" s="151" t="s">
        <v>190</v>
      </c>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5">
      <c r="A282" s="158"/>
      <c r="B282" s="159"/>
      <c r="C282" s="271" t="s">
        <v>2074</v>
      </c>
      <c r="D282" s="272"/>
      <c r="E282" s="272"/>
      <c r="F282" s="272"/>
      <c r="G282" s="272"/>
      <c r="H282" s="160"/>
      <c r="I282" s="160"/>
      <c r="J282" s="160"/>
      <c r="K282" s="160"/>
      <c r="L282" s="160"/>
      <c r="M282" s="160"/>
      <c r="N282" s="160"/>
      <c r="O282" s="160"/>
      <c r="P282" s="160"/>
      <c r="Q282" s="160"/>
      <c r="R282" s="160"/>
      <c r="S282" s="160"/>
      <c r="T282" s="160"/>
      <c r="U282" s="160"/>
      <c r="V282" s="160"/>
      <c r="W282" s="160"/>
      <c r="X282" s="160"/>
      <c r="Y282" s="151"/>
      <c r="Z282" s="151"/>
      <c r="AA282" s="151"/>
      <c r="AB282" s="151"/>
      <c r="AC282" s="151"/>
      <c r="AD282" s="151"/>
      <c r="AE282" s="151"/>
      <c r="AF282" s="151"/>
      <c r="AG282" s="151" t="s">
        <v>190</v>
      </c>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1" x14ac:dyDescent="0.25">
      <c r="A283" s="158"/>
      <c r="B283" s="159"/>
      <c r="C283" s="271" t="s">
        <v>2075</v>
      </c>
      <c r="D283" s="272"/>
      <c r="E283" s="272"/>
      <c r="F283" s="272"/>
      <c r="G283" s="272"/>
      <c r="H283" s="160"/>
      <c r="I283" s="160"/>
      <c r="J283" s="160"/>
      <c r="K283" s="160"/>
      <c r="L283" s="160"/>
      <c r="M283" s="160"/>
      <c r="N283" s="160"/>
      <c r="O283" s="160"/>
      <c r="P283" s="160"/>
      <c r="Q283" s="160"/>
      <c r="R283" s="160"/>
      <c r="S283" s="160"/>
      <c r="T283" s="160"/>
      <c r="U283" s="160"/>
      <c r="V283" s="160"/>
      <c r="W283" s="160"/>
      <c r="X283" s="160"/>
      <c r="Y283" s="151"/>
      <c r="Z283" s="151"/>
      <c r="AA283" s="151"/>
      <c r="AB283" s="151"/>
      <c r="AC283" s="151"/>
      <c r="AD283" s="151"/>
      <c r="AE283" s="151"/>
      <c r="AF283" s="151"/>
      <c r="AG283" s="151" t="s">
        <v>190</v>
      </c>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outlineLevel="1" x14ac:dyDescent="0.25">
      <c r="A284" s="158"/>
      <c r="B284" s="159"/>
      <c r="C284" s="271" t="s">
        <v>2076</v>
      </c>
      <c r="D284" s="272"/>
      <c r="E284" s="272"/>
      <c r="F284" s="272"/>
      <c r="G284" s="272"/>
      <c r="H284" s="160"/>
      <c r="I284" s="160"/>
      <c r="J284" s="160"/>
      <c r="K284" s="160"/>
      <c r="L284" s="160"/>
      <c r="M284" s="160"/>
      <c r="N284" s="160"/>
      <c r="O284" s="160"/>
      <c r="P284" s="160"/>
      <c r="Q284" s="160"/>
      <c r="R284" s="160"/>
      <c r="S284" s="160"/>
      <c r="T284" s="160"/>
      <c r="U284" s="160"/>
      <c r="V284" s="160"/>
      <c r="W284" s="160"/>
      <c r="X284" s="160"/>
      <c r="Y284" s="151"/>
      <c r="Z284" s="151"/>
      <c r="AA284" s="151"/>
      <c r="AB284" s="151"/>
      <c r="AC284" s="151"/>
      <c r="AD284" s="151"/>
      <c r="AE284" s="151"/>
      <c r="AF284" s="151"/>
      <c r="AG284" s="151" t="s">
        <v>190</v>
      </c>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row>
    <row r="285" spans="1:60" outlineLevel="1" x14ac:dyDescent="0.25">
      <c r="A285" s="158"/>
      <c r="B285" s="159"/>
      <c r="C285" s="271" t="s">
        <v>2077</v>
      </c>
      <c r="D285" s="272"/>
      <c r="E285" s="272"/>
      <c r="F285" s="272"/>
      <c r="G285" s="272"/>
      <c r="H285" s="160"/>
      <c r="I285" s="160"/>
      <c r="J285" s="160"/>
      <c r="K285" s="160"/>
      <c r="L285" s="160"/>
      <c r="M285" s="160"/>
      <c r="N285" s="160"/>
      <c r="O285" s="160"/>
      <c r="P285" s="160"/>
      <c r="Q285" s="160"/>
      <c r="R285" s="160"/>
      <c r="S285" s="160"/>
      <c r="T285" s="160"/>
      <c r="U285" s="160"/>
      <c r="V285" s="160"/>
      <c r="W285" s="160"/>
      <c r="X285" s="160"/>
      <c r="Y285" s="151"/>
      <c r="Z285" s="151"/>
      <c r="AA285" s="151"/>
      <c r="AB285" s="151"/>
      <c r="AC285" s="151"/>
      <c r="AD285" s="151"/>
      <c r="AE285" s="151"/>
      <c r="AF285" s="151"/>
      <c r="AG285" s="151" t="s">
        <v>190</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1" x14ac:dyDescent="0.25">
      <c r="A286" s="158"/>
      <c r="B286" s="159"/>
      <c r="C286" s="271" t="s">
        <v>946</v>
      </c>
      <c r="D286" s="272"/>
      <c r="E286" s="272"/>
      <c r="F286" s="272"/>
      <c r="G286" s="272"/>
      <c r="H286" s="160"/>
      <c r="I286" s="160"/>
      <c r="J286" s="160"/>
      <c r="K286" s="160"/>
      <c r="L286" s="160"/>
      <c r="M286" s="160"/>
      <c r="N286" s="160"/>
      <c r="O286" s="160"/>
      <c r="P286" s="160"/>
      <c r="Q286" s="160"/>
      <c r="R286" s="160"/>
      <c r="S286" s="160"/>
      <c r="T286" s="160"/>
      <c r="U286" s="160"/>
      <c r="V286" s="160"/>
      <c r="W286" s="160"/>
      <c r="X286" s="160"/>
      <c r="Y286" s="151"/>
      <c r="Z286" s="151"/>
      <c r="AA286" s="151"/>
      <c r="AB286" s="151"/>
      <c r="AC286" s="151"/>
      <c r="AD286" s="151"/>
      <c r="AE286" s="151"/>
      <c r="AF286" s="151"/>
      <c r="AG286" s="151" t="s">
        <v>190</v>
      </c>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1" x14ac:dyDescent="0.25">
      <c r="A287" s="158"/>
      <c r="B287" s="159"/>
      <c r="C287" s="271" t="s">
        <v>1322</v>
      </c>
      <c r="D287" s="272"/>
      <c r="E287" s="272"/>
      <c r="F287" s="272"/>
      <c r="G287" s="272"/>
      <c r="H287" s="160"/>
      <c r="I287" s="160"/>
      <c r="J287" s="160"/>
      <c r="K287" s="160"/>
      <c r="L287" s="160"/>
      <c r="M287" s="160"/>
      <c r="N287" s="160"/>
      <c r="O287" s="160"/>
      <c r="P287" s="160"/>
      <c r="Q287" s="160"/>
      <c r="R287" s="160"/>
      <c r="S287" s="160"/>
      <c r="T287" s="160"/>
      <c r="U287" s="160"/>
      <c r="V287" s="160"/>
      <c r="W287" s="160"/>
      <c r="X287" s="160"/>
      <c r="Y287" s="151"/>
      <c r="Z287" s="151"/>
      <c r="AA287" s="151"/>
      <c r="AB287" s="151"/>
      <c r="AC287" s="151"/>
      <c r="AD287" s="151"/>
      <c r="AE287" s="151"/>
      <c r="AF287" s="151"/>
      <c r="AG287" s="151" t="s">
        <v>190</v>
      </c>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1" x14ac:dyDescent="0.25">
      <c r="A288" s="158"/>
      <c r="B288" s="159"/>
      <c r="C288" s="192" t="s">
        <v>204</v>
      </c>
      <c r="D288" s="161"/>
      <c r="E288" s="162"/>
      <c r="F288" s="163"/>
      <c r="G288" s="163"/>
      <c r="H288" s="160"/>
      <c r="I288" s="160"/>
      <c r="J288" s="160"/>
      <c r="K288" s="160"/>
      <c r="L288" s="160"/>
      <c r="M288" s="160"/>
      <c r="N288" s="160"/>
      <c r="O288" s="160"/>
      <c r="P288" s="160"/>
      <c r="Q288" s="160"/>
      <c r="R288" s="160"/>
      <c r="S288" s="160"/>
      <c r="T288" s="160"/>
      <c r="U288" s="160"/>
      <c r="V288" s="160"/>
      <c r="W288" s="160"/>
      <c r="X288" s="160"/>
      <c r="Y288" s="151"/>
      <c r="Z288" s="151"/>
      <c r="AA288" s="151"/>
      <c r="AB288" s="151"/>
      <c r="AC288" s="151"/>
      <c r="AD288" s="151"/>
      <c r="AE288" s="151"/>
      <c r="AF288" s="151"/>
      <c r="AG288" s="151" t="s">
        <v>190</v>
      </c>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1" x14ac:dyDescent="0.25">
      <c r="A289" s="158"/>
      <c r="B289" s="159"/>
      <c r="C289" s="271" t="s">
        <v>802</v>
      </c>
      <c r="D289" s="272"/>
      <c r="E289" s="272"/>
      <c r="F289" s="272"/>
      <c r="G289" s="272"/>
      <c r="H289" s="160"/>
      <c r="I289" s="160"/>
      <c r="J289" s="160"/>
      <c r="K289" s="160"/>
      <c r="L289" s="160"/>
      <c r="M289" s="160"/>
      <c r="N289" s="160"/>
      <c r="O289" s="160"/>
      <c r="P289" s="160"/>
      <c r="Q289" s="160"/>
      <c r="R289" s="160"/>
      <c r="S289" s="160"/>
      <c r="T289" s="160"/>
      <c r="U289" s="160"/>
      <c r="V289" s="160"/>
      <c r="W289" s="160"/>
      <c r="X289" s="160"/>
      <c r="Y289" s="151"/>
      <c r="Z289" s="151"/>
      <c r="AA289" s="151"/>
      <c r="AB289" s="151"/>
      <c r="AC289" s="151"/>
      <c r="AD289" s="151"/>
      <c r="AE289" s="151"/>
      <c r="AF289" s="151"/>
      <c r="AG289" s="151" t="s">
        <v>190</v>
      </c>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ht="21" outlineLevel="1" x14ac:dyDescent="0.25">
      <c r="A290" s="158"/>
      <c r="B290" s="159"/>
      <c r="C290" s="271" t="s">
        <v>2078</v>
      </c>
      <c r="D290" s="272"/>
      <c r="E290" s="272"/>
      <c r="F290" s="272"/>
      <c r="G290" s="272"/>
      <c r="H290" s="160"/>
      <c r="I290" s="160"/>
      <c r="J290" s="160"/>
      <c r="K290" s="160"/>
      <c r="L290" s="160"/>
      <c r="M290" s="160"/>
      <c r="N290" s="160"/>
      <c r="O290" s="160"/>
      <c r="P290" s="160"/>
      <c r="Q290" s="160"/>
      <c r="R290" s="160"/>
      <c r="S290" s="160"/>
      <c r="T290" s="160"/>
      <c r="U290" s="160"/>
      <c r="V290" s="160"/>
      <c r="W290" s="160"/>
      <c r="X290" s="160"/>
      <c r="Y290" s="151"/>
      <c r="Z290" s="151"/>
      <c r="AA290" s="151"/>
      <c r="AB290" s="151"/>
      <c r="AC290" s="151"/>
      <c r="AD290" s="151"/>
      <c r="AE290" s="151"/>
      <c r="AF290" s="151"/>
      <c r="AG290" s="151" t="s">
        <v>190</v>
      </c>
      <c r="AH290" s="151"/>
      <c r="AI290" s="151"/>
      <c r="AJ290" s="151"/>
      <c r="AK290" s="151"/>
      <c r="AL290" s="151"/>
      <c r="AM290" s="151"/>
      <c r="AN290" s="151"/>
      <c r="AO290" s="151"/>
      <c r="AP290" s="151"/>
      <c r="AQ290" s="151"/>
      <c r="AR290" s="151"/>
      <c r="AS290" s="151"/>
      <c r="AT290" s="151"/>
      <c r="AU290" s="151"/>
      <c r="AV290" s="151"/>
      <c r="AW290" s="151"/>
      <c r="AX290" s="151"/>
      <c r="AY290" s="151"/>
      <c r="AZ290" s="151"/>
      <c r="BA290" s="184" t="str">
        <f>C290</f>
        <v>Dřevěná trámová zárubeň tvořená prahem, dvojicí stojek a překladem. Na povrchu (při spojích) patrné tesařské značky. Na levé stojce dvojice kovaných háků pro dveřní závěsy. Dřevo bez povrchové úpravy.</v>
      </c>
      <c r="BB290" s="151"/>
      <c r="BC290" s="151"/>
      <c r="BD290" s="151"/>
      <c r="BE290" s="151"/>
      <c r="BF290" s="151"/>
      <c r="BG290" s="151"/>
      <c r="BH290" s="151"/>
    </row>
    <row r="291" spans="1:60" outlineLevel="1" x14ac:dyDescent="0.25">
      <c r="A291" s="158"/>
      <c r="B291" s="159"/>
      <c r="C291" s="192" t="s">
        <v>204</v>
      </c>
      <c r="D291" s="161"/>
      <c r="E291" s="162"/>
      <c r="F291" s="163"/>
      <c r="G291" s="163"/>
      <c r="H291" s="160"/>
      <c r="I291" s="160"/>
      <c r="J291" s="160"/>
      <c r="K291" s="160"/>
      <c r="L291" s="160"/>
      <c r="M291" s="160"/>
      <c r="N291" s="160"/>
      <c r="O291" s="160"/>
      <c r="P291" s="160"/>
      <c r="Q291" s="160"/>
      <c r="R291" s="160"/>
      <c r="S291" s="160"/>
      <c r="T291" s="160"/>
      <c r="U291" s="160"/>
      <c r="V291" s="160"/>
      <c r="W291" s="160"/>
      <c r="X291" s="160"/>
      <c r="Y291" s="151"/>
      <c r="Z291" s="151"/>
      <c r="AA291" s="151"/>
      <c r="AB291" s="151"/>
      <c r="AC291" s="151"/>
      <c r="AD291" s="151"/>
      <c r="AE291" s="151"/>
      <c r="AF291" s="151"/>
      <c r="AG291" s="151" t="s">
        <v>190</v>
      </c>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5">
      <c r="A292" s="158"/>
      <c r="B292" s="159"/>
      <c r="C292" s="271" t="s">
        <v>913</v>
      </c>
      <c r="D292" s="272"/>
      <c r="E292" s="272"/>
      <c r="F292" s="272"/>
      <c r="G292" s="272"/>
      <c r="H292" s="160"/>
      <c r="I292" s="160"/>
      <c r="J292" s="160"/>
      <c r="K292" s="160"/>
      <c r="L292" s="160"/>
      <c r="M292" s="160"/>
      <c r="N292" s="160"/>
      <c r="O292" s="160"/>
      <c r="P292" s="160"/>
      <c r="Q292" s="160"/>
      <c r="R292" s="160"/>
      <c r="S292" s="160"/>
      <c r="T292" s="160"/>
      <c r="U292" s="160"/>
      <c r="V292" s="160"/>
      <c r="W292" s="160"/>
      <c r="X292" s="160"/>
      <c r="Y292" s="151"/>
      <c r="Z292" s="151"/>
      <c r="AA292" s="151"/>
      <c r="AB292" s="151"/>
      <c r="AC292" s="151"/>
      <c r="AD292" s="151"/>
      <c r="AE292" s="151"/>
      <c r="AF292" s="151"/>
      <c r="AG292" s="151" t="s">
        <v>190</v>
      </c>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1" x14ac:dyDescent="0.25">
      <c r="A293" s="158"/>
      <c r="B293" s="159"/>
      <c r="C293" s="271" t="s">
        <v>965</v>
      </c>
      <c r="D293" s="272"/>
      <c r="E293" s="272"/>
      <c r="F293" s="272"/>
      <c r="G293" s="272"/>
      <c r="H293" s="160"/>
      <c r="I293" s="160"/>
      <c r="J293" s="160"/>
      <c r="K293" s="160"/>
      <c r="L293" s="160"/>
      <c r="M293" s="160"/>
      <c r="N293" s="160"/>
      <c r="O293" s="160"/>
      <c r="P293" s="160"/>
      <c r="Q293" s="160"/>
      <c r="R293" s="160"/>
      <c r="S293" s="160"/>
      <c r="T293" s="160"/>
      <c r="U293" s="160"/>
      <c r="V293" s="160"/>
      <c r="W293" s="160"/>
      <c r="X293" s="160"/>
      <c r="Y293" s="151"/>
      <c r="Z293" s="151"/>
      <c r="AA293" s="151"/>
      <c r="AB293" s="151"/>
      <c r="AC293" s="151"/>
      <c r="AD293" s="151"/>
      <c r="AE293" s="151"/>
      <c r="AF293" s="151"/>
      <c r="AG293" s="151" t="s">
        <v>190</v>
      </c>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outlineLevel="1" x14ac:dyDescent="0.25">
      <c r="A294" s="158"/>
      <c r="B294" s="159"/>
      <c r="C294" s="192" t="s">
        <v>204</v>
      </c>
      <c r="D294" s="161"/>
      <c r="E294" s="162"/>
      <c r="F294" s="163"/>
      <c r="G294" s="163"/>
      <c r="H294" s="160"/>
      <c r="I294" s="160"/>
      <c r="J294" s="160"/>
      <c r="K294" s="160"/>
      <c r="L294" s="160"/>
      <c r="M294" s="160"/>
      <c r="N294" s="160"/>
      <c r="O294" s="160"/>
      <c r="P294" s="160"/>
      <c r="Q294" s="160"/>
      <c r="R294" s="160"/>
      <c r="S294" s="160"/>
      <c r="T294" s="160"/>
      <c r="U294" s="160"/>
      <c r="V294" s="160"/>
      <c r="W294" s="160"/>
      <c r="X294" s="160"/>
      <c r="Y294" s="151"/>
      <c r="Z294" s="151"/>
      <c r="AA294" s="151"/>
      <c r="AB294" s="151"/>
      <c r="AC294" s="151"/>
      <c r="AD294" s="151"/>
      <c r="AE294" s="151"/>
      <c r="AF294" s="151"/>
      <c r="AG294" s="151" t="s">
        <v>190</v>
      </c>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1" x14ac:dyDescent="0.25">
      <c r="A295" s="158"/>
      <c r="B295" s="159"/>
      <c r="C295" s="271" t="s">
        <v>317</v>
      </c>
      <c r="D295" s="272"/>
      <c r="E295" s="272"/>
      <c r="F295" s="272"/>
      <c r="G295" s="272"/>
      <c r="H295" s="160"/>
      <c r="I295" s="160"/>
      <c r="J295" s="160"/>
      <c r="K295" s="160"/>
      <c r="L295" s="160"/>
      <c r="M295" s="160"/>
      <c r="N295" s="160"/>
      <c r="O295" s="160"/>
      <c r="P295" s="160"/>
      <c r="Q295" s="160"/>
      <c r="R295" s="160"/>
      <c r="S295" s="160"/>
      <c r="T295" s="160"/>
      <c r="U295" s="160"/>
      <c r="V295" s="160"/>
      <c r="W295" s="160"/>
      <c r="X295" s="160"/>
      <c r="Y295" s="151"/>
      <c r="Z295" s="151"/>
      <c r="AA295" s="151"/>
      <c r="AB295" s="151"/>
      <c r="AC295" s="151"/>
      <c r="AD295" s="151"/>
      <c r="AE295" s="151"/>
      <c r="AF295" s="151"/>
      <c r="AG295" s="151" t="s">
        <v>190</v>
      </c>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row>
    <row r="296" spans="1:60" outlineLevel="1" x14ac:dyDescent="0.25">
      <c r="A296" s="158"/>
      <c r="B296" s="159"/>
      <c r="C296" s="271" t="s">
        <v>941</v>
      </c>
      <c r="D296" s="272"/>
      <c r="E296" s="272"/>
      <c r="F296" s="272"/>
      <c r="G296" s="272"/>
      <c r="H296" s="160"/>
      <c r="I296" s="160"/>
      <c r="J296" s="160"/>
      <c r="K296" s="160"/>
      <c r="L296" s="160"/>
      <c r="M296" s="160"/>
      <c r="N296" s="160"/>
      <c r="O296" s="160"/>
      <c r="P296" s="160"/>
      <c r="Q296" s="160"/>
      <c r="R296" s="160"/>
      <c r="S296" s="160"/>
      <c r="T296" s="160"/>
      <c r="U296" s="160"/>
      <c r="V296" s="160"/>
      <c r="W296" s="160"/>
      <c r="X296" s="160"/>
      <c r="Y296" s="151"/>
      <c r="Z296" s="151"/>
      <c r="AA296" s="151"/>
      <c r="AB296" s="151"/>
      <c r="AC296" s="151"/>
      <c r="AD296" s="151"/>
      <c r="AE296" s="151"/>
      <c r="AF296" s="151"/>
      <c r="AG296" s="151" t="s">
        <v>190</v>
      </c>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5">
      <c r="A297" s="158"/>
      <c r="B297" s="159"/>
      <c r="C297" s="271" t="s">
        <v>933</v>
      </c>
      <c r="D297" s="272"/>
      <c r="E297" s="272"/>
      <c r="F297" s="272"/>
      <c r="G297" s="272"/>
      <c r="H297" s="160"/>
      <c r="I297" s="160"/>
      <c r="J297" s="160"/>
      <c r="K297" s="160"/>
      <c r="L297" s="160"/>
      <c r="M297" s="160"/>
      <c r="N297" s="160"/>
      <c r="O297" s="160"/>
      <c r="P297" s="160"/>
      <c r="Q297" s="160"/>
      <c r="R297" s="160"/>
      <c r="S297" s="160"/>
      <c r="T297" s="160"/>
      <c r="U297" s="160"/>
      <c r="V297" s="160"/>
      <c r="W297" s="160"/>
      <c r="X297" s="160"/>
      <c r="Y297" s="151"/>
      <c r="Z297" s="151"/>
      <c r="AA297" s="151"/>
      <c r="AB297" s="151"/>
      <c r="AC297" s="151"/>
      <c r="AD297" s="151"/>
      <c r="AE297" s="151"/>
      <c r="AF297" s="151"/>
      <c r="AG297" s="151" t="s">
        <v>190</v>
      </c>
      <c r="AH297" s="151"/>
      <c r="AI297" s="151"/>
      <c r="AJ297" s="151"/>
      <c r="AK297" s="151"/>
      <c r="AL297" s="151"/>
      <c r="AM297" s="151"/>
      <c r="AN297" s="151"/>
      <c r="AO297" s="151"/>
      <c r="AP297" s="151"/>
      <c r="AQ297" s="151"/>
      <c r="AR297" s="151"/>
      <c r="AS297" s="151"/>
      <c r="AT297" s="151"/>
      <c r="AU297" s="151"/>
      <c r="AV297" s="151"/>
      <c r="AW297" s="151"/>
      <c r="AX297" s="151"/>
      <c r="AY297" s="151"/>
      <c r="AZ297" s="151"/>
      <c r="BA297" s="184" t="str">
        <f>C297</f>
        <v>V místech poškození sanace bezbarvým ochranným fungicidním prostředkem proti dřevokazným škůdcům a plísním</v>
      </c>
      <c r="BB297" s="151"/>
      <c r="BC297" s="151"/>
      <c r="BD297" s="151"/>
      <c r="BE297" s="151"/>
      <c r="BF297" s="151"/>
      <c r="BG297" s="151"/>
      <c r="BH297" s="151"/>
    </row>
    <row r="298" spans="1:60" outlineLevel="1" x14ac:dyDescent="0.25">
      <c r="A298" s="158"/>
      <c r="B298" s="159"/>
      <c r="C298" s="271" t="s">
        <v>2079</v>
      </c>
      <c r="D298" s="272"/>
      <c r="E298" s="272"/>
      <c r="F298" s="272"/>
      <c r="G298" s="272"/>
      <c r="H298" s="160"/>
      <c r="I298" s="160"/>
      <c r="J298" s="160"/>
      <c r="K298" s="160"/>
      <c r="L298" s="160"/>
      <c r="M298" s="160"/>
      <c r="N298" s="160"/>
      <c r="O298" s="160"/>
      <c r="P298" s="160"/>
      <c r="Q298" s="160"/>
      <c r="R298" s="160"/>
      <c r="S298" s="160"/>
      <c r="T298" s="160"/>
      <c r="U298" s="160"/>
      <c r="V298" s="160"/>
      <c r="W298" s="160"/>
      <c r="X298" s="160"/>
      <c r="Y298" s="151"/>
      <c r="Z298" s="151"/>
      <c r="AA298" s="151"/>
      <c r="AB298" s="151"/>
      <c r="AC298" s="151"/>
      <c r="AD298" s="151"/>
      <c r="AE298" s="151"/>
      <c r="AF298" s="151"/>
      <c r="AG298" s="151" t="s">
        <v>190</v>
      </c>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1" x14ac:dyDescent="0.25">
      <c r="A299" s="158"/>
      <c r="B299" s="159"/>
      <c r="C299" s="271" t="s">
        <v>923</v>
      </c>
      <c r="D299" s="272"/>
      <c r="E299" s="272"/>
      <c r="F299" s="272"/>
      <c r="G299" s="272"/>
      <c r="H299" s="160"/>
      <c r="I299" s="160"/>
      <c r="J299" s="160"/>
      <c r="K299" s="160"/>
      <c r="L299" s="160"/>
      <c r="M299" s="160"/>
      <c r="N299" s="160"/>
      <c r="O299" s="160"/>
      <c r="P299" s="160"/>
      <c r="Q299" s="160"/>
      <c r="R299" s="160"/>
      <c r="S299" s="160"/>
      <c r="T299" s="160"/>
      <c r="U299" s="160"/>
      <c r="V299" s="160"/>
      <c r="W299" s="160"/>
      <c r="X299" s="160"/>
      <c r="Y299" s="151"/>
      <c r="Z299" s="151"/>
      <c r="AA299" s="151"/>
      <c r="AB299" s="151"/>
      <c r="AC299" s="151"/>
      <c r="AD299" s="151"/>
      <c r="AE299" s="151"/>
      <c r="AF299" s="151"/>
      <c r="AG299" s="151" t="s">
        <v>190</v>
      </c>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5">
      <c r="A300" s="158"/>
      <c r="B300" s="159"/>
      <c r="C300" s="271" t="s">
        <v>2080</v>
      </c>
      <c r="D300" s="272"/>
      <c r="E300" s="272"/>
      <c r="F300" s="272"/>
      <c r="G300" s="272"/>
      <c r="H300" s="160"/>
      <c r="I300" s="160"/>
      <c r="J300" s="160"/>
      <c r="K300" s="160"/>
      <c r="L300" s="160"/>
      <c r="M300" s="160"/>
      <c r="N300" s="160"/>
      <c r="O300" s="160"/>
      <c r="P300" s="160"/>
      <c r="Q300" s="160"/>
      <c r="R300" s="160"/>
      <c r="S300" s="160"/>
      <c r="T300" s="160"/>
      <c r="U300" s="160"/>
      <c r="V300" s="160"/>
      <c r="W300" s="160"/>
      <c r="X300" s="160"/>
      <c r="Y300" s="151"/>
      <c r="Z300" s="151"/>
      <c r="AA300" s="151"/>
      <c r="AB300" s="151"/>
      <c r="AC300" s="151"/>
      <c r="AD300" s="151"/>
      <c r="AE300" s="151"/>
      <c r="AF300" s="151"/>
      <c r="AG300" s="151" t="s">
        <v>190</v>
      </c>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1" x14ac:dyDescent="0.25">
      <c r="A301" s="158"/>
      <c r="B301" s="159"/>
      <c r="C301" s="271" t="s">
        <v>722</v>
      </c>
      <c r="D301" s="272"/>
      <c r="E301" s="272"/>
      <c r="F301" s="272"/>
      <c r="G301" s="272"/>
      <c r="H301" s="160"/>
      <c r="I301" s="160"/>
      <c r="J301" s="160"/>
      <c r="K301" s="160"/>
      <c r="L301" s="160"/>
      <c r="M301" s="160"/>
      <c r="N301" s="160"/>
      <c r="O301" s="160"/>
      <c r="P301" s="160"/>
      <c r="Q301" s="160"/>
      <c r="R301" s="160"/>
      <c r="S301" s="160"/>
      <c r="T301" s="160"/>
      <c r="U301" s="160"/>
      <c r="V301" s="160"/>
      <c r="W301" s="160"/>
      <c r="X301" s="160"/>
      <c r="Y301" s="151"/>
      <c r="Z301" s="151"/>
      <c r="AA301" s="151"/>
      <c r="AB301" s="151"/>
      <c r="AC301" s="151"/>
      <c r="AD301" s="151"/>
      <c r="AE301" s="151"/>
      <c r="AF301" s="151"/>
      <c r="AG301" s="151" t="s">
        <v>190</v>
      </c>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1" x14ac:dyDescent="0.25">
      <c r="A302" s="158"/>
      <c r="B302" s="159"/>
      <c r="C302" s="192" t="s">
        <v>204</v>
      </c>
      <c r="D302" s="161"/>
      <c r="E302" s="162"/>
      <c r="F302" s="163"/>
      <c r="G302" s="163"/>
      <c r="H302" s="160"/>
      <c r="I302" s="160"/>
      <c r="J302" s="160"/>
      <c r="K302" s="160"/>
      <c r="L302" s="160"/>
      <c r="M302" s="160"/>
      <c r="N302" s="160"/>
      <c r="O302" s="160"/>
      <c r="P302" s="160"/>
      <c r="Q302" s="160"/>
      <c r="R302" s="160"/>
      <c r="S302" s="160"/>
      <c r="T302" s="160"/>
      <c r="U302" s="160"/>
      <c r="V302" s="160"/>
      <c r="W302" s="160"/>
      <c r="X302" s="160"/>
      <c r="Y302" s="151"/>
      <c r="Z302" s="151"/>
      <c r="AA302" s="151"/>
      <c r="AB302" s="151"/>
      <c r="AC302" s="151"/>
      <c r="AD302" s="151"/>
      <c r="AE302" s="151"/>
      <c r="AF302" s="151"/>
      <c r="AG302" s="151" t="s">
        <v>190</v>
      </c>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1" x14ac:dyDescent="0.25">
      <c r="A303" s="158"/>
      <c r="B303" s="159"/>
      <c r="C303" s="192" t="s">
        <v>204</v>
      </c>
      <c r="D303" s="161"/>
      <c r="E303" s="162"/>
      <c r="F303" s="163"/>
      <c r="G303" s="163"/>
      <c r="H303" s="160"/>
      <c r="I303" s="160"/>
      <c r="J303" s="160"/>
      <c r="K303" s="160"/>
      <c r="L303" s="160"/>
      <c r="M303" s="160"/>
      <c r="N303" s="160"/>
      <c r="O303" s="160"/>
      <c r="P303" s="160"/>
      <c r="Q303" s="160"/>
      <c r="R303" s="160"/>
      <c r="S303" s="160"/>
      <c r="T303" s="160"/>
      <c r="U303" s="160"/>
      <c r="V303" s="160"/>
      <c r="W303" s="160"/>
      <c r="X303" s="160"/>
      <c r="Y303" s="151"/>
      <c r="Z303" s="151"/>
      <c r="AA303" s="151"/>
      <c r="AB303" s="151"/>
      <c r="AC303" s="151"/>
      <c r="AD303" s="151"/>
      <c r="AE303" s="151"/>
      <c r="AF303" s="151"/>
      <c r="AG303" s="151" t="s">
        <v>190</v>
      </c>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5">
      <c r="A304" s="158"/>
      <c r="B304" s="159"/>
      <c r="C304" s="271" t="s">
        <v>2081</v>
      </c>
      <c r="D304" s="272"/>
      <c r="E304" s="272"/>
      <c r="F304" s="272"/>
      <c r="G304" s="272"/>
      <c r="H304" s="160"/>
      <c r="I304" s="160"/>
      <c r="J304" s="160"/>
      <c r="K304" s="160"/>
      <c r="L304" s="160"/>
      <c r="M304" s="160"/>
      <c r="N304" s="160"/>
      <c r="O304" s="160"/>
      <c r="P304" s="160"/>
      <c r="Q304" s="160"/>
      <c r="R304" s="160"/>
      <c r="S304" s="160"/>
      <c r="T304" s="160"/>
      <c r="U304" s="160"/>
      <c r="V304" s="160"/>
      <c r="W304" s="160"/>
      <c r="X304" s="160"/>
      <c r="Y304" s="151"/>
      <c r="Z304" s="151"/>
      <c r="AA304" s="151"/>
      <c r="AB304" s="151"/>
      <c r="AC304" s="151"/>
      <c r="AD304" s="151"/>
      <c r="AE304" s="151"/>
      <c r="AF304" s="151"/>
      <c r="AG304" s="151" t="s">
        <v>190</v>
      </c>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outlineLevel="1" x14ac:dyDescent="0.25">
      <c r="A305" s="158"/>
      <c r="B305" s="159"/>
      <c r="C305" s="271" t="s">
        <v>2082</v>
      </c>
      <c r="D305" s="272"/>
      <c r="E305" s="272"/>
      <c r="F305" s="272"/>
      <c r="G305" s="272"/>
      <c r="H305" s="160"/>
      <c r="I305" s="160"/>
      <c r="J305" s="160"/>
      <c r="K305" s="160"/>
      <c r="L305" s="160"/>
      <c r="M305" s="160"/>
      <c r="N305" s="160"/>
      <c r="O305" s="160"/>
      <c r="P305" s="160"/>
      <c r="Q305" s="160"/>
      <c r="R305" s="160"/>
      <c r="S305" s="160"/>
      <c r="T305" s="160"/>
      <c r="U305" s="160"/>
      <c r="V305" s="160"/>
      <c r="W305" s="160"/>
      <c r="X305" s="160"/>
      <c r="Y305" s="151"/>
      <c r="Z305" s="151"/>
      <c r="AA305" s="151"/>
      <c r="AB305" s="151"/>
      <c r="AC305" s="151"/>
      <c r="AD305" s="151"/>
      <c r="AE305" s="151"/>
      <c r="AF305" s="151"/>
      <c r="AG305" s="151" t="s">
        <v>190</v>
      </c>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outlineLevel="1" x14ac:dyDescent="0.25">
      <c r="A306" s="158"/>
      <c r="B306" s="159"/>
      <c r="C306" s="192" t="s">
        <v>204</v>
      </c>
      <c r="D306" s="161"/>
      <c r="E306" s="162"/>
      <c r="F306" s="163"/>
      <c r="G306" s="163"/>
      <c r="H306" s="160"/>
      <c r="I306" s="160"/>
      <c r="J306" s="160"/>
      <c r="K306" s="160"/>
      <c r="L306" s="160"/>
      <c r="M306" s="160"/>
      <c r="N306" s="160"/>
      <c r="O306" s="160"/>
      <c r="P306" s="160"/>
      <c r="Q306" s="160"/>
      <c r="R306" s="160"/>
      <c r="S306" s="160"/>
      <c r="T306" s="160"/>
      <c r="U306" s="160"/>
      <c r="V306" s="160"/>
      <c r="W306" s="160"/>
      <c r="X306" s="160"/>
      <c r="Y306" s="151"/>
      <c r="Z306" s="151"/>
      <c r="AA306" s="151"/>
      <c r="AB306" s="151"/>
      <c r="AC306" s="151"/>
      <c r="AD306" s="151"/>
      <c r="AE306" s="151"/>
      <c r="AF306" s="151"/>
      <c r="AG306" s="151" t="s">
        <v>190</v>
      </c>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1" x14ac:dyDescent="0.25">
      <c r="A307" s="158"/>
      <c r="B307" s="159"/>
      <c r="C307" s="271" t="s">
        <v>804</v>
      </c>
      <c r="D307" s="272"/>
      <c r="E307" s="272"/>
      <c r="F307" s="272"/>
      <c r="G307" s="272"/>
      <c r="H307" s="160"/>
      <c r="I307" s="160"/>
      <c r="J307" s="160"/>
      <c r="K307" s="160"/>
      <c r="L307" s="160"/>
      <c r="M307" s="160"/>
      <c r="N307" s="160"/>
      <c r="O307" s="160"/>
      <c r="P307" s="160"/>
      <c r="Q307" s="160"/>
      <c r="R307" s="160"/>
      <c r="S307" s="160"/>
      <c r="T307" s="160"/>
      <c r="U307" s="160"/>
      <c r="V307" s="160"/>
      <c r="W307" s="160"/>
      <c r="X307" s="160"/>
      <c r="Y307" s="151"/>
      <c r="Z307" s="151"/>
      <c r="AA307" s="151"/>
      <c r="AB307" s="151"/>
      <c r="AC307" s="151"/>
      <c r="AD307" s="151"/>
      <c r="AE307" s="151"/>
      <c r="AF307" s="151"/>
      <c r="AG307" s="151" t="s">
        <v>190</v>
      </c>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outlineLevel="1" x14ac:dyDescent="0.25">
      <c r="A308" s="158"/>
      <c r="B308" s="159"/>
      <c r="C308" s="271" t="s">
        <v>785</v>
      </c>
      <c r="D308" s="272"/>
      <c r="E308" s="272"/>
      <c r="F308" s="272"/>
      <c r="G308" s="272"/>
      <c r="H308" s="160"/>
      <c r="I308" s="160"/>
      <c r="J308" s="160"/>
      <c r="K308" s="160"/>
      <c r="L308" s="160"/>
      <c r="M308" s="160"/>
      <c r="N308" s="160"/>
      <c r="O308" s="160"/>
      <c r="P308" s="160"/>
      <c r="Q308" s="160"/>
      <c r="R308" s="160"/>
      <c r="S308" s="160"/>
      <c r="T308" s="160"/>
      <c r="U308" s="160"/>
      <c r="V308" s="160"/>
      <c r="W308" s="160"/>
      <c r="X308" s="160"/>
      <c r="Y308" s="151"/>
      <c r="Z308" s="151"/>
      <c r="AA308" s="151"/>
      <c r="AB308" s="151"/>
      <c r="AC308" s="151"/>
      <c r="AD308" s="151"/>
      <c r="AE308" s="151"/>
      <c r="AF308" s="151"/>
      <c r="AG308" s="151" t="s">
        <v>190</v>
      </c>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5">
      <c r="A309" s="158"/>
      <c r="B309" s="159"/>
      <c r="C309" s="271" t="s">
        <v>725</v>
      </c>
      <c r="D309" s="272"/>
      <c r="E309" s="272"/>
      <c r="F309" s="272"/>
      <c r="G309" s="272"/>
      <c r="H309" s="160"/>
      <c r="I309" s="160"/>
      <c r="J309" s="160"/>
      <c r="K309" s="160"/>
      <c r="L309" s="160"/>
      <c r="M309" s="160"/>
      <c r="N309" s="160"/>
      <c r="O309" s="160"/>
      <c r="P309" s="160"/>
      <c r="Q309" s="160"/>
      <c r="R309" s="160"/>
      <c r="S309" s="160"/>
      <c r="T309" s="160"/>
      <c r="U309" s="160"/>
      <c r="V309" s="160"/>
      <c r="W309" s="160"/>
      <c r="X309" s="160"/>
      <c r="Y309" s="151"/>
      <c r="Z309" s="151"/>
      <c r="AA309" s="151"/>
      <c r="AB309" s="151"/>
      <c r="AC309" s="151"/>
      <c r="AD309" s="151"/>
      <c r="AE309" s="151"/>
      <c r="AF309" s="151"/>
      <c r="AG309" s="151" t="s">
        <v>190</v>
      </c>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outlineLevel="1" x14ac:dyDescent="0.25">
      <c r="A310" s="158"/>
      <c r="B310" s="159"/>
      <c r="C310" s="271" t="s">
        <v>726</v>
      </c>
      <c r="D310" s="272"/>
      <c r="E310" s="272"/>
      <c r="F310" s="272"/>
      <c r="G310" s="272"/>
      <c r="H310" s="160"/>
      <c r="I310" s="160"/>
      <c r="J310" s="160"/>
      <c r="K310" s="160"/>
      <c r="L310" s="160"/>
      <c r="M310" s="160"/>
      <c r="N310" s="160"/>
      <c r="O310" s="160"/>
      <c r="P310" s="160"/>
      <c r="Q310" s="160"/>
      <c r="R310" s="160"/>
      <c r="S310" s="160"/>
      <c r="T310" s="160"/>
      <c r="U310" s="160"/>
      <c r="V310" s="160"/>
      <c r="W310" s="160"/>
      <c r="X310" s="160"/>
      <c r="Y310" s="151"/>
      <c r="Z310" s="151"/>
      <c r="AA310" s="151"/>
      <c r="AB310" s="151"/>
      <c r="AC310" s="151"/>
      <c r="AD310" s="151"/>
      <c r="AE310" s="151"/>
      <c r="AF310" s="151"/>
      <c r="AG310" s="151" t="s">
        <v>190</v>
      </c>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1" x14ac:dyDescent="0.25">
      <c r="A311" s="158"/>
      <c r="B311" s="159"/>
      <c r="C311" s="192" t="s">
        <v>204</v>
      </c>
      <c r="D311" s="161"/>
      <c r="E311" s="162"/>
      <c r="F311" s="163"/>
      <c r="G311" s="163"/>
      <c r="H311" s="160"/>
      <c r="I311" s="160"/>
      <c r="J311" s="160"/>
      <c r="K311" s="160"/>
      <c r="L311" s="160"/>
      <c r="M311" s="160"/>
      <c r="N311" s="160"/>
      <c r="O311" s="160"/>
      <c r="P311" s="160"/>
      <c r="Q311" s="160"/>
      <c r="R311" s="160"/>
      <c r="S311" s="160"/>
      <c r="T311" s="160"/>
      <c r="U311" s="160"/>
      <c r="V311" s="160"/>
      <c r="W311" s="160"/>
      <c r="X311" s="160"/>
      <c r="Y311" s="151"/>
      <c r="Z311" s="151"/>
      <c r="AA311" s="151"/>
      <c r="AB311" s="151"/>
      <c r="AC311" s="151"/>
      <c r="AD311" s="151"/>
      <c r="AE311" s="151"/>
      <c r="AF311" s="151"/>
      <c r="AG311" s="151" t="s">
        <v>190</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5">
      <c r="A312" s="158"/>
      <c r="B312" s="159"/>
      <c r="C312" s="271" t="s">
        <v>1309</v>
      </c>
      <c r="D312" s="272"/>
      <c r="E312" s="272"/>
      <c r="F312" s="272"/>
      <c r="G312" s="272"/>
      <c r="H312" s="160"/>
      <c r="I312" s="160"/>
      <c r="J312" s="160"/>
      <c r="K312" s="160"/>
      <c r="L312" s="160"/>
      <c r="M312" s="160"/>
      <c r="N312" s="160"/>
      <c r="O312" s="160"/>
      <c r="P312" s="160"/>
      <c r="Q312" s="160"/>
      <c r="R312" s="160"/>
      <c r="S312" s="160"/>
      <c r="T312" s="160"/>
      <c r="U312" s="160"/>
      <c r="V312" s="160"/>
      <c r="W312" s="160"/>
      <c r="X312" s="160"/>
      <c r="Y312" s="151"/>
      <c r="Z312" s="151"/>
      <c r="AA312" s="151"/>
      <c r="AB312" s="151"/>
      <c r="AC312" s="151"/>
      <c r="AD312" s="151"/>
      <c r="AE312" s="151"/>
      <c r="AF312" s="151"/>
      <c r="AG312" s="151" t="s">
        <v>190</v>
      </c>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1" x14ac:dyDescent="0.25">
      <c r="A313" s="158"/>
      <c r="B313" s="159"/>
      <c r="C313" s="271" t="s">
        <v>1310</v>
      </c>
      <c r="D313" s="272"/>
      <c r="E313" s="272"/>
      <c r="F313" s="272"/>
      <c r="G313" s="272"/>
      <c r="H313" s="160"/>
      <c r="I313" s="160"/>
      <c r="J313" s="160"/>
      <c r="K313" s="160"/>
      <c r="L313" s="160"/>
      <c r="M313" s="160"/>
      <c r="N313" s="160"/>
      <c r="O313" s="160"/>
      <c r="P313" s="160"/>
      <c r="Q313" s="160"/>
      <c r="R313" s="160"/>
      <c r="S313" s="160"/>
      <c r="T313" s="160"/>
      <c r="U313" s="160"/>
      <c r="V313" s="160"/>
      <c r="W313" s="160"/>
      <c r="X313" s="160"/>
      <c r="Y313" s="151"/>
      <c r="Z313" s="151"/>
      <c r="AA313" s="151"/>
      <c r="AB313" s="151"/>
      <c r="AC313" s="151"/>
      <c r="AD313" s="151"/>
      <c r="AE313" s="151"/>
      <c r="AF313" s="151"/>
      <c r="AG313" s="151" t="s">
        <v>190</v>
      </c>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1" x14ac:dyDescent="0.25">
      <c r="A314" s="158"/>
      <c r="B314" s="159"/>
      <c r="C314" s="192" t="s">
        <v>204</v>
      </c>
      <c r="D314" s="161"/>
      <c r="E314" s="162"/>
      <c r="F314" s="163"/>
      <c r="G314" s="163"/>
      <c r="H314" s="160"/>
      <c r="I314" s="160"/>
      <c r="J314" s="160"/>
      <c r="K314" s="160"/>
      <c r="L314" s="160"/>
      <c r="M314" s="160"/>
      <c r="N314" s="160"/>
      <c r="O314" s="160"/>
      <c r="P314" s="160"/>
      <c r="Q314" s="160"/>
      <c r="R314" s="160"/>
      <c r="S314" s="160"/>
      <c r="T314" s="160"/>
      <c r="U314" s="160"/>
      <c r="V314" s="160"/>
      <c r="W314" s="160"/>
      <c r="X314" s="160"/>
      <c r="Y314" s="151"/>
      <c r="Z314" s="151"/>
      <c r="AA314" s="151"/>
      <c r="AB314" s="151"/>
      <c r="AC314" s="151"/>
      <c r="AD314" s="151"/>
      <c r="AE314" s="151"/>
      <c r="AF314" s="151"/>
      <c r="AG314" s="151" t="s">
        <v>190</v>
      </c>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5">
      <c r="A315" s="158"/>
      <c r="B315" s="159"/>
      <c r="C315" s="271" t="s">
        <v>728</v>
      </c>
      <c r="D315" s="272"/>
      <c r="E315" s="272"/>
      <c r="F315" s="272"/>
      <c r="G315" s="272"/>
      <c r="H315" s="160"/>
      <c r="I315" s="160"/>
      <c r="J315" s="160"/>
      <c r="K315" s="160"/>
      <c r="L315" s="160"/>
      <c r="M315" s="160"/>
      <c r="N315" s="160"/>
      <c r="O315" s="160"/>
      <c r="P315" s="160"/>
      <c r="Q315" s="160"/>
      <c r="R315" s="160"/>
      <c r="S315" s="160"/>
      <c r="T315" s="160"/>
      <c r="U315" s="160"/>
      <c r="V315" s="160"/>
      <c r="W315" s="160"/>
      <c r="X315" s="160"/>
      <c r="Y315" s="151"/>
      <c r="Z315" s="151"/>
      <c r="AA315" s="151"/>
      <c r="AB315" s="151"/>
      <c r="AC315" s="151"/>
      <c r="AD315" s="151"/>
      <c r="AE315" s="151"/>
      <c r="AF315" s="151"/>
      <c r="AG315" s="151" t="s">
        <v>190</v>
      </c>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1" x14ac:dyDescent="0.25">
      <c r="A316" s="158"/>
      <c r="B316" s="159"/>
      <c r="C316" s="271" t="s">
        <v>1406</v>
      </c>
      <c r="D316" s="272"/>
      <c r="E316" s="272"/>
      <c r="F316" s="272"/>
      <c r="G316" s="272"/>
      <c r="H316" s="160"/>
      <c r="I316" s="160"/>
      <c r="J316" s="160"/>
      <c r="K316" s="160"/>
      <c r="L316" s="160"/>
      <c r="M316" s="160"/>
      <c r="N316" s="160"/>
      <c r="O316" s="160"/>
      <c r="P316" s="160"/>
      <c r="Q316" s="160"/>
      <c r="R316" s="160"/>
      <c r="S316" s="160"/>
      <c r="T316" s="160"/>
      <c r="U316" s="160"/>
      <c r="V316" s="160"/>
      <c r="W316" s="160"/>
      <c r="X316" s="160"/>
      <c r="Y316" s="151"/>
      <c r="Z316" s="151"/>
      <c r="AA316" s="151"/>
      <c r="AB316" s="151"/>
      <c r="AC316" s="151"/>
      <c r="AD316" s="151"/>
      <c r="AE316" s="151"/>
      <c r="AF316" s="151"/>
      <c r="AG316" s="151" t="s">
        <v>190</v>
      </c>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5">
      <c r="A317" s="158"/>
      <c r="B317" s="159"/>
      <c r="C317" s="271" t="s">
        <v>2083</v>
      </c>
      <c r="D317" s="272"/>
      <c r="E317" s="272"/>
      <c r="F317" s="272"/>
      <c r="G317" s="272"/>
      <c r="H317" s="160"/>
      <c r="I317" s="160"/>
      <c r="J317" s="160"/>
      <c r="K317" s="160"/>
      <c r="L317" s="160"/>
      <c r="M317" s="160"/>
      <c r="N317" s="160"/>
      <c r="O317" s="160"/>
      <c r="P317" s="160"/>
      <c r="Q317" s="160"/>
      <c r="R317" s="160"/>
      <c r="S317" s="160"/>
      <c r="T317" s="160"/>
      <c r="U317" s="160"/>
      <c r="V317" s="160"/>
      <c r="W317" s="160"/>
      <c r="X317" s="160"/>
      <c r="Y317" s="151"/>
      <c r="Z317" s="151"/>
      <c r="AA317" s="151"/>
      <c r="AB317" s="151"/>
      <c r="AC317" s="151"/>
      <c r="AD317" s="151"/>
      <c r="AE317" s="151"/>
      <c r="AF317" s="151"/>
      <c r="AG317" s="151" t="s">
        <v>190</v>
      </c>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1" x14ac:dyDescent="0.25">
      <c r="A318" s="158"/>
      <c r="B318" s="159"/>
      <c r="C318" s="271" t="s">
        <v>1408</v>
      </c>
      <c r="D318" s="272"/>
      <c r="E318" s="272"/>
      <c r="F318" s="272"/>
      <c r="G318" s="272"/>
      <c r="H318" s="160"/>
      <c r="I318" s="160"/>
      <c r="J318" s="160"/>
      <c r="K318" s="160"/>
      <c r="L318" s="160"/>
      <c r="M318" s="160"/>
      <c r="N318" s="160"/>
      <c r="O318" s="160"/>
      <c r="P318" s="160"/>
      <c r="Q318" s="160"/>
      <c r="R318" s="160"/>
      <c r="S318" s="160"/>
      <c r="T318" s="160"/>
      <c r="U318" s="160"/>
      <c r="V318" s="160"/>
      <c r="W318" s="160"/>
      <c r="X318" s="160"/>
      <c r="Y318" s="151"/>
      <c r="Z318" s="151"/>
      <c r="AA318" s="151"/>
      <c r="AB318" s="151"/>
      <c r="AC318" s="151"/>
      <c r="AD318" s="151"/>
      <c r="AE318" s="151"/>
      <c r="AF318" s="151"/>
      <c r="AG318" s="151" t="s">
        <v>190</v>
      </c>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1" x14ac:dyDescent="0.25">
      <c r="A319" s="158"/>
      <c r="B319" s="159"/>
      <c r="C319" s="192" t="s">
        <v>204</v>
      </c>
      <c r="D319" s="161"/>
      <c r="E319" s="162"/>
      <c r="F319" s="163"/>
      <c r="G319" s="163"/>
      <c r="H319" s="160"/>
      <c r="I319" s="160"/>
      <c r="J319" s="160"/>
      <c r="K319" s="160"/>
      <c r="L319" s="160"/>
      <c r="M319" s="160"/>
      <c r="N319" s="160"/>
      <c r="O319" s="160"/>
      <c r="P319" s="160"/>
      <c r="Q319" s="160"/>
      <c r="R319" s="160"/>
      <c r="S319" s="160"/>
      <c r="T319" s="160"/>
      <c r="U319" s="160"/>
      <c r="V319" s="160"/>
      <c r="W319" s="160"/>
      <c r="X319" s="160"/>
      <c r="Y319" s="151"/>
      <c r="Z319" s="151"/>
      <c r="AA319" s="151"/>
      <c r="AB319" s="151"/>
      <c r="AC319" s="151"/>
      <c r="AD319" s="151"/>
      <c r="AE319" s="151"/>
      <c r="AF319" s="151"/>
      <c r="AG319" s="151" t="s">
        <v>190</v>
      </c>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1" x14ac:dyDescent="0.25">
      <c r="A320" s="158"/>
      <c r="B320" s="159"/>
      <c r="C320" s="271" t="s">
        <v>733</v>
      </c>
      <c r="D320" s="272"/>
      <c r="E320" s="272"/>
      <c r="F320" s="272"/>
      <c r="G320" s="272"/>
      <c r="H320" s="160"/>
      <c r="I320" s="160"/>
      <c r="J320" s="160"/>
      <c r="K320" s="160"/>
      <c r="L320" s="160"/>
      <c r="M320" s="160"/>
      <c r="N320" s="160"/>
      <c r="O320" s="160"/>
      <c r="P320" s="160"/>
      <c r="Q320" s="160"/>
      <c r="R320" s="160"/>
      <c r="S320" s="160"/>
      <c r="T320" s="160"/>
      <c r="U320" s="160"/>
      <c r="V320" s="160"/>
      <c r="W320" s="160"/>
      <c r="X320" s="160"/>
      <c r="Y320" s="151"/>
      <c r="Z320" s="151"/>
      <c r="AA320" s="151"/>
      <c r="AB320" s="151"/>
      <c r="AC320" s="151"/>
      <c r="AD320" s="151"/>
      <c r="AE320" s="151"/>
      <c r="AF320" s="151"/>
      <c r="AG320" s="151" t="s">
        <v>190</v>
      </c>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1" x14ac:dyDescent="0.25">
      <c r="A321" s="158"/>
      <c r="B321" s="159"/>
      <c r="C321" s="271" t="s">
        <v>734</v>
      </c>
      <c r="D321" s="272"/>
      <c r="E321" s="272"/>
      <c r="F321" s="272"/>
      <c r="G321" s="272"/>
      <c r="H321" s="160"/>
      <c r="I321" s="160"/>
      <c r="J321" s="160"/>
      <c r="K321" s="160"/>
      <c r="L321" s="160"/>
      <c r="M321" s="160"/>
      <c r="N321" s="160"/>
      <c r="O321" s="160"/>
      <c r="P321" s="160"/>
      <c r="Q321" s="160"/>
      <c r="R321" s="160"/>
      <c r="S321" s="160"/>
      <c r="T321" s="160"/>
      <c r="U321" s="160"/>
      <c r="V321" s="160"/>
      <c r="W321" s="160"/>
      <c r="X321" s="160"/>
      <c r="Y321" s="151"/>
      <c r="Z321" s="151"/>
      <c r="AA321" s="151"/>
      <c r="AB321" s="151"/>
      <c r="AC321" s="151"/>
      <c r="AD321" s="151"/>
      <c r="AE321" s="151"/>
      <c r="AF321" s="151"/>
      <c r="AG321" s="151" t="s">
        <v>190</v>
      </c>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1" x14ac:dyDescent="0.25">
      <c r="A322" s="158"/>
      <c r="B322" s="159"/>
      <c r="C322" s="271" t="s">
        <v>735</v>
      </c>
      <c r="D322" s="272"/>
      <c r="E322" s="272"/>
      <c r="F322" s="272"/>
      <c r="G322" s="272"/>
      <c r="H322" s="160"/>
      <c r="I322" s="160"/>
      <c r="J322" s="160"/>
      <c r="K322" s="160"/>
      <c r="L322" s="160"/>
      <c r="M322" s="160"/>
      <c r="N322" s="160"/>
      <c r="O322" s="160"/>
      <c r="P322" s="160"/>
      <c r="Q322" s="160"/>
      <c r="R322" s="160"/>
      <c r="S322" s="160"/>
      <c r="T322" s="160"/>
      <c r="U322" s="160"/>
      <c r="V322" s="160"/>
      <c r="W322" s="160"/>
      <c r="X322" s="160"/>
      <c r="Y322" s="151"/>
      <c r="Z322" s="151"/>
      <c r="AA322" s="151"/>
      <c r="AB322" s="151"/>
      <c r="AC322" s="151"/>
      <c r="AD322" s="151"/>
      <c r="AE322" s="151"/>
      <c r="AF322" s="151"/>
      <c r="AG322" s="151" t="s">
        <v>190</v>
      </c>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1" x14ac:dyDescent="0.25">
      <c r="A323" s="158"/>
      <c r="B323" s="159"/>
      <c r="C323" s="271" t="s">
        <v>1315</v>
      </c>
      <c r="D323" s="272"/>
      <c r="E323" s="272"/>
      <c r="F323" s="272"/>
      <c r="G323" s="272"/>
      <c r="H323" s="160"/>
      <c r="I323" s="160"/>
      <c r="J323" s="160"/>
      <c r="K323" s="160"/>
      <c r="L323" s="160"/>
      <c r="M323" s="160"/>
      <c r="N323" s="160"/>
      <c r="O323" s="160"/>
      <c r="P323" s="160"/>
      <c r="Q323" s="160"/>
      <c r="R323" s="160"/>
      <c r="S323" s="160"/>
      <c r="T323" s="160"/>
      <c r="U323" s="160"/>
      <c r="V323" s="160"/>
      <c r="W323" s="160"/>
      <c r="X323" s="160"/>
      <c r="Y323" s="151"/>
      <c r="Z323" s="151"/>
      <c r="AA323" s="151"/>
      <c r="AB323" s="151"/>
      <c r="AC323" s="151"/>
      <c r="AD323" s="151"/>
      <c r="AE323" s="151"/>
      <c r="AF323" s="151"/>
      <c r="AG323" s="151" t="s">
        <v>190</v>
      </c>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1" x14ac:dyDescent="0.25">
      <c r="A324" s="158"/>
      <c r="B324" s="159"/>
      <c r="C324" s="271" t="s">
        <v>1316</v>
      </c>
      <c r="D324" s="272"/>
      <c r="E324" s="272"/>
      <c r="F324" s="272"/>
      <c r="G324" s="272"/>
      <c r="H324" s="160"/>
      <c r="I324" s="160"/>
      <c r="J324" s="160"/>
      <c r="K324" s="160"/>
      <c r="L324" s="160"/>
      <c r="M324" s="160"/>
      <c r="N324" s="160"/>
      <c r="O324" s="160"/>
      <c r="P324" s="160"/>
      <c r="Q324" s="160"/>
      <c r="R324" s="160"/>
      <c r="S324" s="160"/>
      <c r="T324" s="160"/>
      <c r="U324" s="160"/>
      <c r="V324" s="160"/>
      <c r="W324" s="160"/>
      <c r="X324" s="160"/>
      <c r="Y324" s="151"/>
      <c r="Z324" s="151"/>
      <c r="AA324" s="151"/>
      <c r="AB324" s="151"/>
      <c r="AC324" s="151"/>
      <c r="AD324" s="151"/>
      <c r="AE324" s="151"/>
      <c r="AF324" s="151"/>
      <c r="AG324" s="151" t="s">
        <v>190</v>
      </c>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1" x14ac:dyDescent="0.25">
      <c r="A325" s="177">
        <v>48</v>
      </c>
      <c r="B325" s="178" t="s">
        <v>2084</v>
      </c>
      <c r="C325" s="187" t="s">
        <v>2085</v>
      </c>
      <c r="D325" s="179" t="s">
        <v>255</v>
      </c>
      <c r="E325" s="180">
        <v>1</v>
      </c>
      <c r="F325" s="181">
        <v>4224</v>
      </c>
      <c r="G325" s="182">
        <f>ROUND(E325*F325,2)</f>
        <v>4224</v>
      </c>
      <c r="H325" s="181"/>
      <c r="I325" s="182">
        <f>ROUND(E325*H325,2)</f>
        <v>0</v>
      </c>
      <c r="J325" s="181"/>
      <c r="K325" s="182">
        <f>ROUND(E325*J325,2)</f>
        <v>0</v>
      </c>
      <c r="L325" s="182">
        <v>21</v>
      </c>
      <c r="M325" s="182">
        <f>G325*(1+L325/100)</f>
        <v>5111.04</v>
      </c>
      <c r="N325" s="182">
        <v>1E-3</v>
      </c>
      <c r="O325" s="182">
        <f>ROUND(E325*N325,2)</f>
        <v>0</v>
      </c>
      <c r="P325" s="182">
        <v>0</v>
      </c>
      <c r="Q325" s="182">
        <f>ROUND(E325*P325,2)</f>
        <v>0</v>
      </c>
      <c r="R325" s="182"/>
      <c r="S325" s="182" t="s">
        <v>277</v>
      </c>
      <c r="T325" s="183" t="s">
        <v>186</v>
      </c>
      <c r="U325" s="160">
        <v>0</v>
      </c>
      <c r="V325" s="160">
        <f>ROUND(E325*U325,2)</f>
        <v>0</v>
      </c>
      <c r="W325" s="160"/>
      <c r="X325" s="160" t="s">
        <v>310</v>
      </c>
      <c r="Y325" s="151"/>
      <c r="Z325" s="151"/>
      <c r="AA325" s="151"/>
      <c r="AB325" s="151"/>
      <c r="AC325" s="151"/>
      <c r="AD325" s="151"/>
      <c r="AE325" s="151"/>
      <c r="AF325" s="151"/>
      <c r="AG325" s="151" t="s">
        <v>311</v>
      </c>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1" x14ac:dyDescent="0.25">
      <c r="A326" s="158"/>
      <c r="B326" s="159"/>
      <c r="C326" s="260" t="s">
        <v>2073</v>
      </c>
      <c r="D326" s="261"/>
      <c r="E326" s="261"/>
      <c r="F326" s="261"/>
      <c r="G326" s="261"/>
      <c r="H326" s="160"/>
      <c r="I326" s="160"/>
      <c r="J326" s="160"/>
      <c r="K326" s="160"/>
      <c r="L326" s="160"/>
      <c r="M326" s="160"/>
      <c r="N326" s="160"/>
      <c r="O326" s="160"/>
      <c r="P326" s="160"/>
      <c r="Q326" s="160"/>
      <c r="R326" s="160"/>
      <c r="S326" s="160"/>
      <c r="T326" s="160"/>
      <c r="U326" s="160"/>
      <c r="V326" s="160"/>
      <c r="W326" s="160"/>
      <c r="X326" s="160"/>
      <c r="Y326" s="151"/>
      <c r="Z326" s="151"/>
      <c r="AA326" s="151"/>
      <c r="AB326" s="151"/>
      <c r="AC326" s="151"/>
      <c r="AD326" s="151"/>
      <c r="AE326" s="151"/>
      <c r="AF326" s="151"/>
      <c r="AG326" s="151" t="s">
        <v>190</v>
      </c>
      <c r="AH326" s="151"/>
      <c r="AI326" s="151"/>
      <c r="AJ326" s="151"/>
      <c r="AK326" s="151"/>
      <c r="AL326" s="151"/>
      <c r="AM326" s="151"/>
      <c r="AN326" s="151"/>
      <c r="AO326" s="151"/>
      <c r="AP326" s="151"/>
      <c r="AQ326" s="151"/>
      <c r="AR326" s="151"/>
      <c r="AS326" s="151"/>
      <c r="AT326" s="151"/>
      <c r="AU326" s="151"/>
      <c r="AV326" s="151"/>
      <c r="AW326" s="151"/>
      <c r="AX326" s="151"/>
      <c r="AY326" s="151"/>
      <c r="AZ326" s="151"/>
      <c r="BA326" s="184" t="str">
        <f>C326</f>
        <v>4.NP - 3. patro, popis prvku a návrh na jeho opravu nebo restaurování viz D1.1.9 Tabulky truhlářských prvků</v>
      </c>
      <c r="BB326" s="151"/>
      <c r="BC326" s="151"/>
      <c r="BD326" s="151"/>
      <c r="BE326" s="151"/>
      <c r="BF326" s="151"/>
      <c r="BG326" s="151"/>
      <c r="BH326" s="151"/>
    </row>
    <row r="327" spans="1:60" outlineLevel="1" x14ac:dyDescent="0.25">
      <c r="A327" s="158"/>
      <c r="B327" s="159"/>
      <c r="C327" s="192" t="s">
        <v>204</v>
      </c>
      <c r="D327" s="161"/>
      <c r="E327" s="162"/>
      <c r="F327" s="163"/>
      <c r="G327" s="163"/>
      <c r="H327" s="160"/>
      <c r="I327" s="160"/>
      <c r="J327" s="160"/>
      <c r="K327" s="160"/>
      <c r="L327" s="160"/>
      <c r="M327" s="160"/>
      <c r="N327" s="160"/>
      <c r="O327" s="160"/>
      <c r="P327" s="160"/>
      <c r="Q327" s="160"/>
      <c r="R327" s="160"/>
      <c r="S327" s="160"/>
      <c r="T327" s="160"/>
      <c r="U327" s="160"/>
      <c r="V327" s="160"/>
      <c r="W327" s="160"/>
      <c r="X327" s="160"/>
      <c r="Y327" s="151"/>
      <c r="Z327" s="151"/>
      <c r="AA327" s="151"/>
      <c r="AB327" s="151"/>
      <c r="AC327" s="151"/>
      <c r="AD327" s="151"/>
      <c r="AE327" s="151"/>
      <c r="AF327" s="151"/>
      <c r="AG327" s="151" t="s">
        <v>190</v>
      </c>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1" x14ac:dyDescent="0.25">
      <c r="A328" s="158"/>
      <c r="B328" s="159"/>
      <c r="C328" s="271" t="s">
        <v>2086</v>
      </c>
      <c r="D328" s="272"/>
      <c r="E328" s="272"/>
      <c r="F328" s="272"/>
      <c r="G328" s="272"/>
      <c r="H328" s="160"/>
      <c r="I328" s="160"/>
      <c r="J328" s="160"/>
      <c r="K328" s="160"/>
      <c r="L328" s="160"/>
      <c r="M328" s="160"/>
      <c r="N328" s="160"/>
      <c r="O328" s="160"/>
      <c r="P328" s="160"/>
      <c r="Q328" s="160"/>
      <c r="R328" s="160"/>
      <c r="S328" s="160"/>
      <c r="T328" s="160"/>
      <c r="U328" s="160"/>
      <c r="V328" s="160"/>
      <c r="W328" s="160"/>
      <c r="X328" s="160"/>
      <c r="Y328" s="151"/>
      <c r="Z328" s="151"/>
      <c r="AA328" s="151"/>
      <c r="AB328" s="151"/>
      <c r="AC328" s="151"/>
      <c r="AD328" s="151"/>
      <c r="AE328" s="151"/>
      <c r="AF328" s="151"/>
      <c r="AG328" s="151" t="s">
        <v>190</v>
      </c>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5">
      <c r="A329" s="158"/>
      <c r="B329" s="159"/>
      <c r="C329" s="271" t="s">
        <v>2087</v>
      </c>
      <c r="D329" s="272"/>
      <c r="E329" s="272"/>
      <c r="F329" s="272"/>
      <c r="G329" s="272"/>
      <c r="H329" s="160"/>
      <c r="I329" s="160"/>
      <c r="J329" s="160"/>
      <c r="K329" s="160"/>
      <c r="L329" s="160"/>
      <c r="M329" s="160"/>
      <c r="N329" s="160"/>
      <c r="O329" s="160"/>
      <c r="P329" s="160"/>
      <c r="Q329" s="160"/>
      <c r="R329" s="160"/>
      <c r="S329" s="160"/>
      <c r="T329" s="160"/>
      <c r="U329" s="160"/>
      <c r="V329" s="160"/>
      <c r="W329" s="160"/>
      <c r="X329" s="160"/>
      <c r="Y329" s="151"/>
      <c r="Z329" s="151"/>
      <c r="AA329" s="151"/>
      <c r="AB329" s="151"/>
      <c r="AC329" s="151"/>
      <c r="AD329" s="151"/>
      <c r="AE329" s="151"/>
      <c r="AF329" s="151"/>
      <c r="AG329" s="151" t="s">
        <v>190</v>
      </c>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1" x14ac:dyDescent="0.25">
      <c r="A330" s="158"/>
      <c r="B330" s="159"/>
      <c r="C330" s="271" t="s">
        <v>973</v>
      </c>
      <c r="D330" s="272"/>
      <c r="E330" s="272"/>
      <c r="F330" s="272"/>
      <c r="G330" s="272"/>
      <c r="H330" s="160"/>
      <c r="I330" s="160"/>
      <c r="J330" s="160"/>
      <c r="K330" s="160"/>
      <c r="L330" s="160"/>
      <c r="M330" s="160"/>
      <c r="N330" s="160"/>
      <c r="O330" s="160"/>
      <c r="P330" s="160"/>
      <c r="Q330" s="160"/>
      <c r="R330" s="160"/>
      <c r="S330" s="160"/>
      <c r="T330" s="160"/>
      <c r="U330" s="160"/>
      <c r="V330" s="160"/>
      <c r="W330" s="160"/>
      <c r="X330" s="160"/>
      <c r="Y330" s="151"/>
      <c r="Z330" s="151"/>
      <c r="AA330" s="151"/>
      <c r="AB330" s="151"/>
      <c r="AC330" s="151"/>
      <c r="AD330" s="151"/>
      <c r="AE330" s="151"/>
      <c r="AF330" s="151"/>
      <c r="AG330" s="151" t="s">
        <v>190</v>
      </c>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1" x14ac:dyDescent="0.25">
      <c r="A331" s="158"/>
      <c r="B331" s="159"/>
      <c r="C331" s="271" t="s">
        <v>771</v>
      </c>
      <c r="D331" s="272"/>
      <c r="E331" s="272"/>
      <c r="F331" s="272"/>
      <c r="G331" s="272"/>
      <c r="H331" s="160"/>
      <c r="I331" s="160"/>
      <c r="J331" s="160"/>
      <c r="K331" s="160"/>
      <c r="L331" s="160"/>
      <c r="M331" s="160"/>
      <c r="N331" s="160"/>
      <c r="O331" s="160"/>
      <c r="P331" s="160"/>
      <c r="Q331" s="160"/>
      <c r="R331" s="160"/>
      <c r="S331" s="160"/>
      <c r="T331" s="160"/>
      <c r="U331" s="160"/>
      <c r="V331" s="160"/>
      <c r="W331" s="160"/>
      <c r="X331" s="160"/>
      <c r="Y331" s="151"/>
      <c r="Z331" s="151"/>
      <c r="AA331" s="151"/>
      <c r="AB331" s="151"/>
      <c r="AC331" s="151"/>
      <c r="AD331" s="151"/>
      <c r="AE331" s="151"/>
      <c r="AF331" s="151"/>
      <c r="AG331" s="151" t="s">
        <v>190</v>
      </c>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outlineLevel="1" x14ac:dyDescent="0.25">
      <c r="A332" s="158"/>
      <c r="B332" s="159"/>
      <c r="C332" s="192" t="s">
        <v>204</v>
      </c>
      <c r="D332" s="161"/>
      <c r="E332" s="162"/>
      <c r="F332" s="163"/>
      <c r="G332" s="163"/>
      <c r="H332" s="160"/>
      <c r="I332" s="160"/>
      <c r="J332" s="160"/>
      <c r="K332" s="160"/>
      <c r="L332" s="160"/>
      <c r="M332" s="160"/>
      <c r="N332" s="160"/>
      <c r="O332" s="160"/>
      <c r="P332" s="160"/>
      <c r="Q332" s="160"/>
      <c r="R332" s="160"/>
      <c r="S332" s="160"/>
      <c r="T332" s="160"/>
      <c r="U332" s="160"/>
      <c r="V332" s="160"/>
      <c r="W332" s="160"/>
      <c r="X332" s="160"/>
      <c r="Y332" s="151"/>
      <c r="Z332" s="151"/>
      <c r="AA332" s="151"/>
      <c r="AB332" s="151"/>
      <c r="AC332" s="151"/>
      <c r="AD332" s="151"/>
      <c r="AE332" s="151"/>
      <c r="AF332" s="151"/>
      <c r="AG332" s="151" t="s">
        <v>190</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1" x14ac:dyDescent="0.25">
      <c r="A333" s="158"/>
      <c r="B333" s="159"/>
      <c r="C333" s="271" t="s">
        <v>802</v>
      </c>
      <c r="D333" s="272"/>
      <c r="E333" s="272"/>
      <c r="F333" s="272"/>
      <c r="G333" s="272"/>
      <c r="H333" s="160"/>
      <c r="I333" s="160"/>
      <c r="J333" s="160"/>
      <c r="K333" s="160"/>
      <c r="L333" s="160"/>
      <c r="M333" s="160"/>
      <c r="N333" s="160"/>
      <c r="O333" s="160"/>
      <c r="P333" s="160"/>
      <c r="Q333" s="160"/>
      <c r="R333" s="160"/>
      <c r="S333" s="160"/>
      <c r="T333" s="160"/>
      <c r="U333" s="160"/>
      <c r="V333" s="160"/>
      <c r="W333" s="160"/>
      <c r="X333" s="160"/>
      <c r="Y333" s="151"/>
      <c r="Z333" s="151"/>
      <c r="AA333" s="151"/>
      <c r="AB333" s="151"/>
      <c r="AC333" s="151"/>
      <c r="AD333" s="151"/>
      <c r="AE333" s="151"/>
      <c r="AF333" s="151"/>
      <c r="AG333" s="151" t="s">
        <v>190</v>
      </c>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row>
    <row r="334" spans="1:60" ht="21" outlineLevel="1" x14ac:dyDescent="0.25">
      <c r="A334" s="158"/>
      <c r="B334" s="159"/>
      <c r="C334" s="271" t="s">
        <v>2088</v>
      </c>
      <c r="D334" s="272"/>
      <c r="E334" s="272"/>
      <c r="F334" s="272"/>
      <c r="G334" s="272"/>
      <c r="H334" s="160"/>
      <c r="I334" s="160"/>
      <c r="J334" s="160"/>
      <c r="K334" s="160"/>
      <c r="L334" s="160"/>
      <c r="M334" s="160"/>
      <c r="N334" s="160"/>
      <c r="O334" s="160"/>
      <c r="P334" s="160"/>
      <c r="Q334" s="160"/>
      <c r="R334" s="160"/>
      <c r="S334" s="160"/>
      <c r="T334" s="160"/>
      <c r="U334" s="160"/>
      <c r="V334" s="160"/>
      <c r="W334" s="160"/>
      <c r="X334" s="160"/>
      <c r="Y334" s="151"/>
      <c r="Z334" s="151"/>
      <c r="AA334" s="151"/>
      <c r="AB334" s="151"/>
      <c r="AC334" s="151"/>
      <c r="AD334" s="151"/>
      <c r="AE334" s="151"/>
      <c r="AF334" s="151"/>
      <c r="AG334" s="151" t="s">
        <v>190</v>
      </c>
      <c r="AH334" s="151"/>
      <c r="AI334" s="151"/>
      <c r="AJ334" s="151"/>
      <c r="AK334" s="151"/>
      <c r="AL334" s="151"/>
      <c r="AM334" s="151"/>
      <c r="AN334" s="151"/>
      <c r="AO334" s="151"/>
      <c r="AP334" s="151"/>
      <c r="AQ334" s="151"/>
      <c r="AR334" s="151"/>
      <c r="AS334" s="151"/>
      <c r="AT334" s="151"/>
      <c r="AU334" s="151"/>
      <c r="AV334" s="151"/>
      <c r="AW334" s="151"/>
      <c r="AX334" s="151"/>
      <c r="AY334" s="151"/>
      <c r="AZ334" s="151"/>
      <c r="BA334" s="184" t="str">
        <f>C334</f>
        <v>Jednoduché jednokřídlé čtyřtabulkové okno s jednou svislou a jednou vodorovnou příčkou, dovnitř nasazovací, vsazené do kamenného ostění. Zajištění čtyřmi kovanými obrtlíky s protikusy na křídle. Povrchová úprava: černý krycí nátěr.</v>
      </c>
      <c r="BB334" s="151"/>
      <c r="BC334" s="151"/>
      <c r="BD334" s="151"/>
      <c r="BE334" s="151"/>
      <c r="BF334" s="151"/>
      <c r="BG334" s="151"/>
      <c r="BH334" s="151"/>
    </row>
    <row r="335" spans="1:60" outlineLevel="1" x14ac:dyDescent="0.25">
      <c r="A335" s="158"/>
      <c r="B335" s="159"/>
      <c r="C335" s="192" t="s">
        <v>204</v>
      </c>
      <c r="D335" s="161"/>
      <c r="E335" s="162"/>
      <c r="F335" s="163"/>
      <c r="G335" s="163"/>
      <c r="H335" s="160"/>
      <c r="I335" s="160"/>
      <c r="J335" s="160"/>
      <c r="K335" s="160"/>
      <c r="L335" s="160"/>
      <c r="M335" s="160"/>
      <c r="N335" s="160"/>
      <c r="O335" s="160"/>
      <c r="P335" s="160"/>
      <c r="Q335" s="160"/>
      <c r="R335" s="160"/>
      <c r="S335" s="160"/>
      <c r="T335" s="160"/>
      <c r="U335" s="160"/>
      <c r="V335" s="160"/>
      <c r="W335" s="160"/>
      <c r="X335" s="160"/>
      <c r="Y335" s="151"/>
      <c r="Z335" s="151"/>
      <c r="AA335" s="151"/>
      <c r="AB335" s="151"/>
      <c r="AC335" s="151"/>
      <c r="AD335" s="151"/>
      <c r="AE335" s="151"/>
      <c r="AF335" s="151"/>
      <c r="AG335" s="151" t="s">
        <v>190</v>
      </c>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outlineLevel="1" x14ac:dyDescent="0.25">
      <c r="A336" s="158"/>
      <c r="B336" s="159"/>
      <c r="C336" s="271" t="s">
        <v>913</v>
      </c>
      <c r="D336" s="272"/>
      <c r="E336" s="272"/>
      <c r="F336" s="272"/>
      <c r="G336" s="272"/>
      <c r="H336" s="160"/>
      <c r="I336" s="160"/>
      <c r="J336" s="160"/>
      <c r="K336" s="160"/>
      <c r="L336" s="160"/>
      <c r="M336" s="160"/>
      <c r="N336" s="160"/>
      <c r="O336" s="160"/>
      <c r="P336" s="160"/>
      <c r="Q336" s="160"/>
      <c r="R336" s="160"/>
      <c r="S336" s="160"/>
      <c r="T336" s="160"/>
      <c r="U336" s="160"/>
      <c r="V336" s="160"/>
      <c r="W336" s="160"/>
      <c r="X336" s="160"/>
      <c r="Y336" s="151"/>
      <c r="Z336" s="151"/>
      <c r="AA336" s="151"/>
      <c r="AB336" s="151"/>
      <c r="AC336" s="151"/>
      <c r="AD336" s="151"/>
      <c r="AE336" s="151"/>
      <c r="AF336" s="151"/>
      <c r="AG336" s="151" t="s">
        <v>190</v>
      </c>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outlineLevel="1" x14ac:dyDescent="0.25">
      <c r="A337" s="158"/>
      <c r="B337" s="159"/>
      <c r="C337" s="271" t="s">
        <v>952</v>
      </c>
      <c r="D337" s="272"/>
      <c r="E337" s="272"/>
      <c r="F337" s="272"/>
      <c r="G337" s="272"/>
      <c r="H337" s="160"/>
      <c r="I337" s="160"/>
      <c r="J337" s="160"/>
      <c r="K337" s="160"/>
      <c r="L337" s="160"/>
      <c r="M337" s="160"/>
      <c r="N337" s="160"/>
      <c r="O337" s="160"/>
      <c r="P337" s="160"/>
      <c r="Q337" s="160"/>
      <c r="R337" s="160"/>
      <c r="S337" s="160"/>
      <c r="T337" s="160"/>
      <c r="U337" s="160"/>
      <c r="V337" s="160"/>
      <c r="W337" s="160"/>
      <c r="X337" s="160"/>
      <c r="Y337" s="151"/>
      <c r="Z337" s="151"/>
      <c r="AA337" s="151"/>
      <c r="AB337" s="151"/>
      <c r="AC337" s="151"/>
      <c r="AD337" s="151"/>
      <c r="AE337" s="151"/>
      <c r="AF337" s="151"/>
      <c r="AG337" s="151" t="s">
        <v>190</v>
      </c>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5">
      <c r="A338" s="158"/>
      <c r="B338" s="159"/>
      <c r="C338" s="192" t="s">
        <v>204</v>
      </c>
      <c r="D338" s="161"/>
      <c r="E338" s="162"/>
      <c r="F338" s="163"/>
      <c r="G338" s="163"/>
      <c r="H338" s="160"/>
      <c r="I338" s="160"/>
      <c r="J338" s="160"/>
      <c r="K338" s="160"/>
      <c r="L338" s="160"/>
      <c r="M338" s="160"/>
      <c r="N338" s="160"/>
      <c r="O338" s="160"/>
      <c r="P338" s="160"/>
      <c r="Q338" s="160"/>
      <c r="R338" s="160"/>
      <c r="S338" s="160"/>
      <c r="T338" s="160"/>
      <c r="U338" s="160"/>
      <c r="V338" s="160"/>
      <c r="W338" s="160"/>
      <c r="X338" s="160"/>
      <c r="Y338" s="151"/>
      <c r="Z338" s="151"/>
      <c r="AA338" s="151"/>
      <c r="AB338" s="151"/>
      <c r="AC338" s="151"/>
      <c r="AD338" s="151"/>
      <c r="AE338" s="151"/>
      <c r="AF338" s="151"/>
      <c r="AG338" s="151" t="s">
        <v>190</v>
      </c>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outlineLevel="1" x14ac:dyDescent="0.25">
      <c r="A339" s="158"/>
      <c r="B339" s="159"/>
      <c r="C339" s="271" t="s">
        <v>317</v>
      </c>
      <c r="D339" s="272"/>
      <c r="E339" s="272"/>
      <c r="F339" s="272"/>
      <c r="G339" s="272"/>
      <c r="H339" s="160"/>
      <c r="I339" s="160"/>
      <c r="J339" s="160"/>
      <c r="K339" s="160"/>
      <c r="L339" s="160"/>
      <c r="M339" s="160"/>
      <c r="N339" s="160"/>
      <c r="O339" s="160"/>
      <c r="P339" s="160"/>
      <c r="Q339" s="160"/>
      <c r="R339" s="160"/>
      <c r="S339" s="160"/>
      <c r="T339" s="160"/>
      <c r="U339" s="160"/>
      <c r="V339" s="160"/>
      <c r="W339" s="160"/>
      <c r="X339" s="160"/>
      <c r="Y339" s="151"/>
      <c r="Z339" s="151"/>
      <c r="AA339" s="151"/>
      <c r="AB339" s="151"/>
      <c r="AC339" s="151"/>
      <c r="AD339" s="151"/>
      <c r="AE339" s="151"/>
      <c r="AF339" s="151"/>
      <c r="AG339" s="151" t="s">
        <v>190</v>
      </c>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outlineLevel="1" x14ac:dyDescent="0.25">
      <c r="A340" s="158"/>
      <c r="B340" s="159"/>
      <c r="C340" s="271" t="s">
        <v>953</v>
      </c>
      <c r="D340" s="272"/>
      <c r="E340" s="272"/>
      <c r="F340" s="272"/>
      <c r="G340" s="272"/>
      <c r="H340" s="160"/>
      <c r="I340" s="160"/>
      <c r="J340" s="160"/>
      <c r="K340" s="160"/>
      <c r="L340" s="160"/>
      <c r="M340" s="160"/>
      <c r="N340" s="160"/>
      <c r="O340" s="160"/>
      <c r="P340" s="160"/>
      <c r="Q340" s="160"/>
      <c r="R340" s="160"/>
      <c r="S340" s="160"/>
      <c r="T340" s="160"/>
      <c r="U340" s="160"/>
      <c r="V340" s="160"/>
      <c r="W340" s="160"/>
      <c r="X340" s="160"/>
      <c r="Y340" s="151"/>
      <c r="Z340" s="151"/>
      <c r="AA340" s="151"/>
      <c r="AB340" s="151"/>
      <c r="AC340" s="151"/>
      <c r="AD340" s="151"/>
      <c r="AE340" s="151"/>
      <c r="AF340" s="151"/>
      <c r="AG340" s="151" t="s">
        <v>190</v>
      </c>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outlineLevel="1" x14ac:dyDescent="0.25">
      <c r="A341" s="158"/>
      <c r="B341" s="159"/>
      <c r="C341" s="271" t="s">
        <v>717</v>
      </c>
      <c r="D341" s="272"/>
      <c r="E341" s="272"/>
      <c r="F341" s="272"/>
      <c r="G341" s="272"/>
      <c r="H341" s="160"/>
      <c r="I341" s="160"/>
      <c r="J341" s="160"/>
      <c r="K341" s="160"/>
      <c r="L341" s="160"/>
      <c r="M341" s="160"/>
      <c r="N341" s="160"/>
      <c r="O341" s="160"/>
      <c r="P341" s="160"/>
      <c r="Q341" s="160"/>
      <c r="R341" s="160"/>
      <c r="S341" s="160"/>
      <c r="T341" s="160"/>
      <c r="U341" s="160"/>
      <c r="V341" s="160"/>
      <c r="W341" s="160"/>
      <c r="X341" s="160"/>
      <c r="Y341" s="151"/>
      <c r="Z341" s="151"/>
      <c r="AA341" s="151"/>
      <c r="AB341" s="151"/>
      <c r="AC341" s="151"/>
      <c r="AD341" s="151"/>
      <c r="AE341" s="151"/>
      <c r="AF341" s="151"/>
      <c r="AG341" s="151" t="s">
        <v>190</v>
      </c>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outlineLevel="1" x14ac:dyDescent="0.25">
      <c r="A342" s="177">
        <v>49</v>
      </c>
      <c r="B342" s="178" t="s">
        <v>2089</v>
      </c>
      <c r="C342" s="187" t="s">
        <v>2090</v>
      </c>
      <c r="D342" s="179" t="s">
        <v>255</v>
      </c>
      <c r="E342" s="180">
        <v>1</v>
      </c>
      <c r="F342" s="181">
        <v>4800</v>
      </c>
      <c r="G342" s="182">
        <f>ROUND(E342*F342,2)</f>
        <v>4800</v>
      </c>
      <c r="H342" s="181"/>
      <c r="I342" s="182">
        <f>ROUND(E342*H342,2)</f>
        <v>0</v>
      </c>
      <c r="J342" s="181"/>
      <c r="K342" s="182">
        <f>ROUND(E342*J342,2)</f>
        <v>0</v>
      </c>
      <c r="L342" s="182">
        <v>21</v>
      </c>
      <c r="M342" s="182">
        <f>G342*(1+L342/100)</f>
        <v>5808</v>
      </c>
      <c r="N342" s="182">
        <v>1E-3</v>
      </c>
      <c r="O342" s="182">
        <f>ROUND(E342*N342,2)</f>
        <v>0</v>
      </c>
      <c r="P342" s="182">
        <v>0</v>
      </c>
      <c r="Q342" s="182">
        <f>ROUND(E342*P342,2)</f>
        <v>0</v>
      </c>
      <c r="R342" s="182"/>
      <c r="S342" s="182" t="s">
        <v>277</v>
      </c>
      <c r="T342" s="183" t="s">
        <v>186</v>
      </c>
      <c r="U342" s="160">
        <v>0</v>
      </c>
      <c r="V342" s="160">
        <f>ROUND(E342*U342,2)</f>
        <v>0</v>
      </c>
      <c r="W342" s="160"/>
      <c r="X342" s="160" t="s">
        <v>310</v>
      </c>
      <c r="Y342" s="151"/>
      <c r="Z342" s="151"/>
      <c r="AA342" s="151"/>
      <c r="AB342" s="151"/>
      <c r="AC342" s="151"/>
      <c r="AD342" s="151"/>
      <c r="AE342" s="151"/>
      <c r="AF342" s="151"/>
      <c r="AG342" s="151" t="s">
        <v>311</v>
      </c>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outlineLevel="1" x14ac:dyDescent="0.25">
      <c r="A343" s="158"/>
      <c r="B343" s="159"/>
      <c r="C343" s="260" t="s">
        <v>2073</v>
      </c>
      <c r="D343" s="261"/>
      <c r="E343" s="261"/>
      <c r="F343" s="261"/>
      <c r="G343" s="261"/>
      <c r="H343" s="160"/>
      <c r="I343" s="160"/>
      <c r="J343" s="160"/>
      <c r="K343" s="160"/>
      <c r="L343" s="160"/>
      <c r="M343" s="160"/>
      <c r="N343" s="160"/>
      <c r="O343" s="160"/>
      <c r="P343" s="160"/>
      <c r="Q343" s="160"/>
      <c r="R343" s="160"/>
      <c r="S343" s="160"/>
      <c r="T343" s="160"/>
      <c r="U343" s="160"/>
      <c r="V343" s="160"/>
      <c r="W343" s="160"/>
      <c r="X343" s="160"/>
      <c r="Y343" s="151"/>
      <c r="Z343" s="151"/>
      <c r="AA343" s="151"/>
      <c r="AB343" s="151"/>
      <c r="AC343" s="151"/>
      <c r="AD343" s="151"/>
      <c r="AE343" s="151"/>
      <c r="AF343" s="151"/>
      <c r="AG343" s="151" t="s">
        <v>190</v>
      </c>
      <c r="AH343" s="151"/>
      <c r="AI343" s="151"/>
      <c r="AJ343" s="151"/>
      <c r="AK343" s="151"/>
      <c r="AL343" s="151"/>
      <c r="AM343" s="151"/>
      <c r="AN343" s="151"/>
      <c r="AO343" s="151"/>
      <c r="AP343" s="151"/>
      <c r="AQ343" s="151"/>
      <c r="AR343" s="151"/>
      <c r="AS343" s="151"/>
      <c r="AT343" s="151"/>
      <c r="AU343" s="151"/>
      <c r="AV343" s="151"/>
      <c r="AW343" s="151"/>
      <c r="AX343" s="151"/>
      <c r="AY343" s="151"/>
      <c r="AZ343" s="151"/>
      <c r="BA343" s="184" t="str">
        <f>C343</f>
        <v>4.NP - 3. patro, popis prvku a návrh na jeho opravu nebo restaurování viz D1.1.9 Tabulky truhlářských prvků</v>
      </c>
      <c r="BB343" s="151"/>
      <c r="BC343" s="151"/>
      <c r="BD343" s="151"/>
      <c r="BE343" s="151"/>
      <c r="BF343" s="151"/>
      <c r="BG343" s="151"/>
      <c r="BH343" s="151"/>
    </row>
    <row r="344" spans="1:60" outlineLevel="1" x14ac:dyDescent="0.25">
      <c r="A344" s="158"/>
      <c r="B344" s="159"/>
      <c r="C344" s="192" t="s">
        <v>204</v>
      </c>
      <c r="D344" s="161"/>
      <c r="E344" s="162"/>
      <c r="F344" s="163"/>
      <c r="G344" s="163"/>
      <c r="H344" s="160"/>
      <c r="I344" s="160"/>
      <c r="J344" s="160"/>
      <c r="K344" s="160"/>
      <c r="L344" s="160"/>
      <c r="M344" s="160"/>
      <c r="N344" s="160"/>
      <c r="O344" s="160"/>
      <c r="P344" s="160"/>
      <c r="Q344" s="160"/>
      <c r="R344" s="160"/>
      <c r="S344" s="160"/>
      <c r="T344" s="160"/>
      <c r="U344" s="160"/>
      <c r="V344" s="160"/>
      <c r="W344" s="160"/>
      <c r="X344" s="160"/>
      <c r="Y344" s="151"/>
      <c r="Z344" s="151"/>
      <c r="AA344" s="151"/>
      <c r="AB344" s="151"/>
      <c r="AC344" s="151"/>
      <c r="AD344" s="151"/>
      <c r="AE344" s="151"/>
      <c r="AF344" s="151"/>
      <c r="AG344" s="151" t="s">
        <v>190</v>
      </c>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1" x14ac:dyDescent="0.25">
      <c r="A345" s="158"/>
      <c r="B345" s="159"/>
      <c r="C345" s="271" t="s">
        <v>2090</v>
      </c>
      <c r="D345" s="272"/>
      <c r="E345" s="272"/>
      <c r="F345" s="272"/>
      <c r="G345" s="272"/>
      <c r="H345" s="160"/>
      <c r="I345" s="160"/>
      <c r="J345" s="160"/>
      <c r="K345" s="160"/>
      <c r="L345" s="160"/>
      <c r="M345" s="160"/>
      <c r="N345" s="160"/>
      <c r="O345" s="160"/>
      <c r="P345" s="160"/>
      <c r="Q345" s="160"/>
      <c r="R345" s="160"/>
      <c r="S345" s="160"/>
      <c r="T345" s="160"/>
      <c r="U345" s="160"/>
      <c r="V345" s="160"/>
      <c r="W345" s="160"/>
      <c r="X345" s="160"/>
      <c r="Y345" s="151"/>
      <c r="Z345" s="151"/>
      <c r="AA345" s="151"/>
      <c r="AB345" s="151"/>
      <c r="AC345" s="151"/>
      <c r="AD345" s="151"/>
      <c r="AE345" s="151"/>
      <c r="AF345" s="151"/>
      <c r="AG345" s="151" t="s">
        <v>190</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1" x14ac:dyDescent="0.25">
      <c r="A346" s="158"/>
      <c r="B346" s="159"/>
      <c r="C346" s="271" t="s">
        <v>2091</v>
      </c>
      <c r="D346" s="272"/>
      <c r="E346" s="272"/>
      <c r="F346" s="272"/>
      <c r="G346" s="272"/>
      <c r="H346" s="160"/>
      <c r="I346" s="160"/>
      <c r="J346" s="160"/>
      <c r="K346" s="160"/>
      <c r="L346" s="160"/>
      <c r="M346" s="160"/>
      <c r="N346" s="160"/>
      <c r="O346" s="160"/>
      <c r="P346" s="160"/>
      <c r="Q346" s="160"/>
      <c r="R346" s="160"/>
      <c r="S346" s="160"/>
      <c r="T346" s="160"/>
      <c r="U346" s="160"/>
      <c r="V346" s="160"/>
      <c r="W346" s="160"/>
      <c r="X346" s="160"/>
      <c r="Y346" s="151"/>
      <c r="Z346" s="151"/>
      <c r="AA346" s="151"/>
      <c r="AB346" s="151"/>
      <c r="AC346" s="151"/>
      <c r="AD346" s="151"/>
      <c r="AE346" s="151"/>
      <c r="AF346" s="151"/>
      <c r="AG346" s="151" t="s">
        <v>190</v>
      </c>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1" x14ac:dyDescent="0.25">
      <c r="A347" s="158"/>
      <c r="B347" s="159"/>
      <c r="C347" s="271" t="s">
        <v>2092</v>
      </c>
      <c r="D347" s="272"/>
      <c r="E347" s="272"/>
      <c r="F347" s="272"/>
      <c r="G347" s="272"/>
      <c r="H347" s="160"/>
      <c r="I347" s="160"/>
      <c r="J347" s="160"/>
      <c r="K347" s="160"/>
      <c r="L347" s="160"/>
      <c r="M347" s="160"/>
      <c r="N347" s="160"/>
      <c r="O347" s="160"/>
      <c r="P347" s="160"/>
      <c r="Q347" s="160"/>
      <c r="R347" s="160"/>
      <c r="S347" s="160"/>
      <c r="T347" s="160"/>
      <c r="U347" s="160"/>
      <c r="V347" s="160"/>
      <c r="W347" s="160"/>
      <c r="X347" s="160"/>
      <c r="Y347" s="151"/>
      <c r="Z347" s="151"/>
      <c r="AA347" s="151"/>
      <c r="AB347" s="151"/>
      <c r="AC347" s="151"/>
      <c r="AD347" s="151"/>
      <c r="AE347" s="151"/>
      <c r="AF347" s="151"/>
      <c r="AG347" s="151" t="s">
        <v>190</v>
      </c>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1" x14ac:dyDescent="0.25">
      <c r="A348" s="158"/>
      <c r="B348" s="159"/>
      <c r="C348" s="271" t="s">
        <v>2093</v>
      </c>
      <c r="D348" s="272"/>
      <c r="E348" s="272"/>
      <c r="F348" s="272"/>
      <c r="G348" s="272"/>
      <c r="H348" s="160"/>
      <c r="I348" s="160"/>
      <c r="J348" s="160"/>
      <c r="K348" s="160"/>
      <c r="L348" s="160"/>
      <c r="M348" s="160"/>
      <c r="N348" s="160"/>
      <c r="O348" s="160"/>
      <c r="P348" s="160"/>
      <c r="Q348" s="160"/>
      <c r="R348" s="160"/>
      <c r="S348" s="160"/>
      <c r="T348" s="160"/>
      <c r="U348" s="160"/>
      <c r="V348" s="160"/>
      <c r="W348" s="160"/>
      <c r="X348" s="160"/>
      <c r="Y348" s="151"/>
      <c r="Z348" s="151"/>
      <c r="AA348" s="151"/>
      <c r="AB348" s="151"/>
      <c r="AC348" s="151"/>
      <c r="AD348" s="151"/>
      <c r="AE348" s="151"/>
      <c r="AF348" s="151"/>
      <c r="AG348" s="151" t="s">
        <v>190</v>
      </c>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1" x14ac:dyDescent="0.25">
      <c r="A349" s="158"/>
      <c r="B349" s="159"/>
      <c r="C349" s="271" t="s">
        <v>946</v>
      </c>
      <c r="D349" s="272"/>
      <c r="E349" s="272"/>
      <c r="F349" s="272"/>
      <c r="G349" s="272"/>
      <c r="H349" s="160"/>
      <c r="I349" s="160"/>
      <c r="J349" s="160"/>
      <c r="K349" s="160"/>
      <c r="L349" s="160"/>
      <c r="M349" s="160"/>
      <c r="N349" s="160"/>
      <c r="O349" s="160"/>
      <c r="P349" s="160"/>
      <c r="Q349" s="160"/>
      <c r="R349" s="160"/>
      <c r="S349" s="160"/>
      <c r="T349" s="160"/>
      <c r="U349" s="160"/>
      <c r="V349" s="160"/>
      <c r="W349" s="160"/>
      <c r="X349" s="160"/>
      <c r="Y349" s="151"/>
      <c r="Z349" s="151"/>
      <c r="AA349" s="151"/>
      <c r="AB349" s="151"/>
      <c r="AC349" s="151"/>
      <c r="AD349" s="151"/>
      <c r="AE349" s="151"/>
      <c r="AF349" s="151"/>
      <c r="AG349" s="151" t="s">
        <v>190</v>
      </c>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1" x14ac:dyDescent="0.25">
      <c r="A350" s="158"/>
      <c r="B350" s="159"/>
      <c r="C350" s="271" t="s">
        <v>929</v>
      </c>
      <c r="D350" s="272"/>
      <c r="E350" s="272"/>
      <c r="F350" s="272"/>
      <c r="G350" s="272"/>
      <c r="H350" s="160"/>
      <c r="I350" s="160"/>
      <c r="J350" s="160"/>
      <c r="K350" s="160"/>
      <c r="L350" s="160"/>
      <c r="M350" s="160"/>
      <c r="N350" s="160"/>
      <c r="O350" s="160"/>
      <c r="P350" s="160"/>
      <c r="Q350" s="160"/>
      <c r="R350" s="160"/>
      <c r="S350" s="160"/>
      <c r="T350" s="160"/>
      <c r="U350" s="160"/>
      <c r="V350" s="160"/>
      <c r="W350" s="160"/>
      <c r="X350" s="160"/>
      <c r="Y350" s="151"/>
      <c r="Z350" s="151"/>
      <c r="AA350" s="151"/>
      <c r="AB350" s="151"/>
      <c r="AC350" s="151"/>
      <c r="AD350" s="151"/>
      <c r="AE350" s="151"/>
      <c r="AF350" s="151"/>
      <c r="AG350" s="151" t="s">
        <v>190</v>
      </c>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1" x14ac:dyDescent="0.25">
      <c r="A351" s="158"/>
      <c r="B351" s="159"/>
      <c r="C351" s="192" t="s">
        <v>204</v>
      </c>
      <c r="D351" s="161"/>
      <c r="E351" s="162"/>
      <c r="F351" s="163"/>
      <c r="G351" s="163"/>
      <c r="H351" s="160"/>
      <c r="I351" s="160"/>
      <c r="J351" s="160"/>
      <c r="K351" s="160"/>
      <c r="L351" s="160"/>
      <c r="M351" s="160"/>
      <c r="N351" s="160"/>
      <c r="O351" s="160"/>
      <c r="P351" s="160"/>
      <c r="Q351" s="160"/>
      <c r="R351" s="160"/>
      <c r="S351" s="160"/>
      <c r="T351" s="160"/>
      <c r="U351" s="160"/>
      <c r="V351" s="160"/>
      <c r="W351" s="160"/>
      <c r="X351" s="160"/>
      <c r="Y351" s="151"/>
      <c r="Z351" s="151"/>
      <c r="AA351" s="151"/>
      <c r="AB351" s="151"/>
      <c r="AC351" s="151"/>
      <c r="AD351" s="151"/>
      <c r="AE351" s="151"/>
      <c r="AF351" s="151"/>
      <c r="AG351" s="151" t="s">
        <v>190</v>
      </c>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1" x14ac:dyDescent="0.25">
      <c r="A352" s="158"/>
      <c r="B352" s="159"/>
      <c r="C352" s="271" t="s">
        <v>802</v>
      </c>
      <c r="D352" s="272"/>
      <c r="E352" s="272"/>
      <c r="F352" s="272"/>
      <c r="G352" s="272"/>
      <c r="H352" s="160"/>
      <c r="I352" s="160"/>
      <c r="J352" s="160"/>
      <c r="K352" s="160"/>
      <c r="L352" s="160"/>
      <c r="M352" s="160"/>
      <c r="N352" s="160"/>
      <c r="O352" s="160"/>
      <c r="P352" s="160"/>
      <c r="Q352" s="160"/>
      <c r="R352" s="160"/>
      <c r="S352" s="160"/>
      <c r="T352" s="160"/>
      <c r="U352" s="160"/>
      <c r="V352" s="160"/>
      <c r="W352" s="160"/>
      <c r="X352" s="160"/>
      <c r="Y352" s="151"/>
      <c r="Z352" s="151"/>
      <c r="AA352" s="151"/>
      <c r="AB352" s="151"/>
      <c r="AC352" s="151"/>
      <c r="AD352" s="151"/>
      <c r="AE352" s="151"/>
      <c r="AF352" s="151"/>
      <c r="AG352" s="151" t="s">
        <v>190</v>
      </c>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ht="21" outlineLevel="1" x14ac:dyDescent="0.25">
      <c r="A353" s="158"/>
      <c r="B353" s="159"/>
      <c r="C353" s="271" t="s">
        <v>2094</v>
      </c>
      <c r="D353" s="272"/>
      <c r="E353" s="272"/>
      <c r="F353" s="272"/>
      <c r="G353" s="272"/>
      <c r="H353" s="160"/>
      <c r="I353" s="160"/>
      <c r="J353" s="160"/>
      <c r="K353" s="160"/>
      <c r="L353" s="160"/>
      <c r="M353" s="160"/>
      <c r="N353" s="160"/>
      <c r="O353" s="160"/>
      <c r="P353" s="160"/>
      <c r="Q353" s="160"/>
      <c r="R353" s="160"/>
      <c r="S353" s="160"/>
      <c r="T353" s="160"/>
      <c r="U353" s="160"/>
      <c r="V353" s="160"/>
      <c r="W353" s="160"/>
      <c r="X353" s="160"/>
      <c r="Y353" s="151"/>
      <c r="Z353" s="151"/>
      <c r="AA353" s="151"/>
      <c r="AB353" s="151"/>
      <c r="AC353" s="151"/>
      <c r="AD353" s="151"/>
      <c r="AE353" s="151"/>
      <c r="AF353" s="151"/>
      <c r="AG353" s="151" t="s">
        <v>190</v>
      </c>
      <c r="AH353" s="151"/>
      <c r="AI353" s="151"/>
      <c r="AJ353" s="151"/>
      <c r="AK353" s="151"/>
      <c r="AL353" s="151"/>
      <c r="AM353" s="151"/>
      <c r="AN353" s="151"/>
      <c r="AO353" s="151"/>
      <c r="AP353" s="151"/>
      <c r="AQ353" s="151"/>
      <c r="AR353" s="151"/>
      <c r="AS353" s="151"/>
      <c r="AT353" s="151"/>
      <c r="AU353" s="151"/>
      <c r="AV353" s="151"/>
      <c r="AW353" s="151"/>
      <c r="AX353" s="151"/>
      <c r="AY353" s="151"/>
      <c r="AZ353" s="151"/>
      <c r="BA353" s="184" t="str">
        <f>C353</f>
        <v>Dřevěná trámová zárubeň tvořená prahem, dvojicí stojek a překladem. Vnitřní hrana na lícové straně okosena. Na překladu stopy nápisů. Dřevo bez povrchové úpravy.</v>
      </c>
      <c r="BB353" s="151"/>
      <c r="BC353" s="151"/>
      <c r="BD353" s="151"/>
      <c r="BE353" s="151"/>
      <c r="BF353" s="151"/>
      <c r="BG353" s="151"/>
      <c r="BH353" s="151"/>
    </row>
    <row r="354" spans="1:60" outlineLevel="1" x14ac:dyDescent="0.25">
      <c r="A354" s="158"/>
      <c r="B354" s="159"/>
      <c r="C354" s="192" t="s">
        <v>204</v>
      </c>
      <c r="D354" s="161"/>
      <c r="E354" s="162"/>
      <c r="F354" s="163"/>
      <c r="G354" s="163"/>
      <c r="H354" s="160"/>
      <c r="I354" s="160"/>
      <c r="J354" s="160"/>
      <c r="K354" s="160"/>
      <c r="L354" s="160"/>
      <c r="M354" s="160"/>
      <c r="N354" s="160"/>
      <c r="O354" s="160"/>
      <c r="P354" s="160"/>
      <c r="Q354" s="160"/>
      <c r="R354" s="160"/>
      <c r="S354" s="160"/>
      <c r="T354" s="160"/>
      <c r="U354" s="160"/>
      <c r="V354" s="160"/>
      <c r="W354" s="160"/>
      <c r="X354" s="160"/>
      <c r="Y354" s="151"/>
      <c r="Z354" s="151"/>
      <c r="AA354" s="151"/>
      <c r="AB354" s="151"/>
      <c r="AC354" s="151"/>
      <c r="AD354" s="151"/>
      <c r="AE354" s="151"/>
      <c r="AF354" s="151"/>
      <c r="AG354" s="151" t="s">
        <v>190</v>
      </c>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outlineLevel="1" x14ac:dyDescent="0.25">
      <c r="A355" s="158"/>
      <c r="B355" s="159"/>
      <c r="C355" s="271" t="s">
        <v>913</v>
      </c>
      <c r="D355" s="272"/>
      <c r="E355" s="272"/>
      <c r="F355" s="272"/>
      <c r="G355" s="272"/>
      <c r="H355" s="160"/>
      <c r="I355" s="160"/>
      <c r="J355" s="160"/>
      <c r="K355" s="160"/>
      <c r="L355" s="160"/>
      <c r="M355" s="160"/>
      <c r="N355" s="160"/>
      <c r="O355" s="160"/>
      <c r="P355" s="160"/>
      <c r="Q355" s="160"/>
      <c r="R355" s="160"/>
      <c r="S355" s="160"/>
      <c r="T355" s="160"/>
      <c r="U355" s="160"/>
      <c r="V355" s="160"/>
      <c r="W355" s="160"/>
      <c r="X355" s="160"/>
      <c r="Y355" s="151"/>
      <c r="Z355" s="151"/>
      <c r="AA355" s="151"/>
      <c r="AB355" s="151"/>
      <c r="AC355" s="151"/>
      <c r="AD355" s="151"/>
      <c r="AE355" s="151"/>
      <c r="AF355" s="151"/>
      <c r="AG355" s="151" t="s">
        <v>190</v>
      </c>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row>
    <row r="356" spans="1:60" outlineLevel="1" x14ac:dyDescent="0.25">
      <c r="A356" s="158"/>
      <c r="B356" s="159"/>
      <c r="C356" s="271" t="s">
        <v>1356</v>
      </c>
      <c r="D356" s="272"/>
      <c r="E356" s="272"/>
      <c r="F356" s="272"/>
      <c r="G356" s="272"/>
      <c r="H356" s="160"/>
      <c r="I356" s="160"/>
      <c r="J356" s="160"/>
      <c r="K356" s="160"/>
      <c r="L356" s="160"/>
      <c r="M356" s="160"/>
      <c r="N356" s="160"/>
      <c r="O356" s="160"/>
      <c r="P356" s="160"/>
      <c r="Q356" s="160"/>
      <c r="R356" s="160"/>
      <c r="S356" s="160"/>
      <c r="T356" s="160"/>
      <c r="U356" s="160"/>
      <c r="V356" s="160"/>
      <c r="W356" s="160"/>
      <c r="X356" s="160"/>
      <c r="Y356" s="151"/>
      <c r="Z356" s="151"/>
      <c r="AA356" s="151"/>
      <c r="AB356" s="151"/>
      <c r="AC356" s="151"/>
      <c r="AD356" s="151"/>
      <c r="AE356" s="151"/>
      <c r="AF356" s="151"/>
      <c r="AG356" s="151" t="s">
        <v>190</v>
      </c>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1" x14ac:dyDescent="0.25">
      <c r="A357" s="158"/>
      <c r="B357" s="159"/>
      <c r="C357" s="192" t="s">
        <v>204</v>
      </c>
      <c r="D357" s="161"/>
      <c r="E357" s="162"/>
      <c r="F357" s="163"/>
      <c r="G357" s="163"/>
      <c r="H357" s="160"/>
      <c r="I357" s="160"/>
      <c r="J357" s="160"/>
      <c r="K357" s="160"/>
      <c r="L357" s="160"/>
      <c r="M357" s="160"/>
      <c r="N357" s="160"/>
      <c r="O357" s="160"/>
      <c r="P357" s="160"/>
      <c r="Q357" s="160"/>
      <c r="R357" s="160"/>
      <c r="S357" s="160"/>
      <c r="T357" s="160"/>
      <c r="U357" s="160"/>
      <c r="V357" s="160"/>
      <c r="W357" s="160"/>
      <c r="X357" s="160"/>
      <c r="Y357" s="151"/>
      <c r="Z357" s="151"/>
      <c r="AA357" s="151"/>
      <c r="AB357" s="151"/>
      <c r="AC357" s="151"/>
      <c r="AD357" s="151"/>
      <c r="AE357" s="151"/>
      <c r="AF357" s="151"/>
      <c r="AG357" s="151" t="s">
        <v>190</v>
      </c>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1" x14ac:dyDescent="0.25">
      <c r="A358" s="158"/>
      <c r="B358" s="159"/>
      <c r="C358" s="271" t="s">
        <v>317</v>
      </c>
      <c r="D358" s="272"/>
      <c r="E358" s="272"/>
      <c r="F358" s="272"/>
      <c r="G358" s="272"/>
      <c r="H358" s="160"/>
      <c r="I358" s="160"/>
      <c r="J358" s="160"/>
      <c r="K358" s="160"/>
      <c r="L358" s="160"/>
      <c r="M358" s="160"/>
      <c r="N358" s="160"/>
      <c r="O358" s="160"/>
      <c r="P358" s="160"/>
      <c r="Q358" s="160"/>
      <c r="R358" s="160"/>
      <c r="S358" s="160"/>
      <c r="T358" s="160"/>
      <c r="U358" s="160"/>
      <c r="V358" s="160"/>
      <c r="W358" s="160"/>
      <c r="X358" s="160"/>
      <c r="Y358" s="151"/>
      <c r="Z358" s="151"/>
      <c r="AA358" s="151"/>
      <c r="AB358" s="151"/>
      <c r="AC358" s="151"/>
      <c r="AD358" s="151"/>
      <c r="AE358" s="151"/>
      <c r="AF358" s="151"/>
      <c r="AG358" s="151" t="s">
        <v>190</v>
      </c>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1" x14ac:dyDescent="0.25">
      <c r="A359" s="158"/>
      <c r="B359" s="159"/>
      <c r="C359" s="271" t="s">
        <v>2095</v>
      </c>
      <c r="D359" s="272"/>
      <c r="E359" s="272"/>
      <c r="F359" s="272"/>
      <c r="G359" s="272"/>
      <c r="H359" s="160"/>
      <c r="I359" s="160"/>
      <c r="J359" s="160"/>
      <c r="K359" s="160"/>
      <c r="L359" s="160"/>
      <c r="M359" s="160"/>
      <c r="N359" s="160"/>
      <c r="O359" s="160"/>
      <c r="P359" s="160"/>
      <c r="Q359" s="160"/>
      <c r="R359" s="160"/>
      <c r="S359" s="160"/>
      <c r="T359" s="160"/>
      <c r="U359" s="160"/>
      <c r="V359" s="160"/>
      <c r="W359" s="160"/>
      <c r="X359" s="160"/>
      <c r="Y359" s="151"/>
      <c r="Z359" s="151"/>
      <c r="AA359" s="151"/>
      <c r="AB359" s="151"/>
      <c r="AC359" s="151"/>
      <c r="AD359" s="151"/>
      <c r="AE359" s="151"/>
      <c r="AF359" s="151"/>
      <c r="AG359" s="151" t="s">
        <v>190</v>
      </c>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1" x14ac:dyDescent="0.25">
      <c r="A360" s="158"/>
      <c r="B360" s="159"/>
      <c r="C360" s="271" t="s">
        <v>2096</v>
      </c>
      <c r="D360" s="272"/>
      <c r="E360" s="272"/>
      <c r="F360" s="272"/>
      <c r="G360" s="272"/>
      <c r="H360" s="160"/>
      <c r="I360" s="160"/>
      <c r="J360" s="160"/>
      <c r="K360" s="160"/>
      <c r="L360" s="160"/>
      <c r="M360" s="160"/>
      <c r="N360" s="160"/>
      <c r="O360" s="160"/>
      <c r="P360" s="160"/>
      <c r="Q360" s="160"/>
      <c r="R360" s="160"/>
      <c r="S360" s="160"/>
      <c r="T360" s="160"/>
      <c r="U360" s="160"/>
      <c r="V360" s="160"/>
      <c r="W360" s="160"/>
      <c r="X360" s="160"/>
      <c r="Y360" s="151"/>
      <c r="Z360" s="151"/>
      <c r="AA360" s="151"/>
      <c r="AB360" s="151"/>
      <c r="AC360" s="151"/>
      <c r="AD360" s="151"/>
      <c r="AE360" s="151"/>
      <c r="AF360" s="151"/>
      <c r="AG360" s="151" t="s">
        <v>190</v>
      </c>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ht="21" outlineLevel="1" x14ac:dyDescent="0.25">
      <c r="A361" s="158"/>
      <c r="B361" s="159"/>
      <c r="C361" s="271" t="s">
        <v>942</v>
      </c>
      <c r="D361" s="272"/>
      <c r="E361" s="272"/>
      <c r="F361" s="272"/>
      <c r="G361" s="272"/>
      <c r="H361" s="160"/>
      <c r="I361" s="160"/>
      <c r="J361" s="160"/>
      <c r="K361" s="160"/>
      <c r="L361" s="160"/>
      <c r="M361" s="160"/>
      <c r="N361" s="160"/>
      <c r="O361" s="160"/>
      <c r="P361" s="160"/>
      <c r="Q361" s="160"/>
      <c r="R361" s="160"/>
      <c r="S361" s="160"/>
      <c r="T361" s="160"/>
      <c r="U361" s="160"/>
      <c r="V361" s="160"/>
      <c r="W361" s="160"/>
      <c r="X361" s="160"/>
      <c r="Y361" s="151"/>
      <c r="Z361" s="151"/>
      <c r="AA361" s="151"/>
      <c r="AB361" s="151"/>
      <c r="AC361" s="151"/>
      <c r="AD361" s="151"/>
      <c r="AE361" s="151"/>
      <c r="AF361" s="151"/>
      <c r="AG361" s="151" t="s">
        <v>190</v>
      </c>
      <c r="AH361" s="151"/>
      <c r="AI361" s="151"/>
      <c r="AJ361" s="151"/>
      <c r="AK361" s="151"/>
      <c r="AL361" s="151"/>
      <c r="AM361" s="151"/>
      <c r="AN361" s="151"/>
      <c r="AO361" s="151"/>
      <c r="AP361" s="151"/>
      <c r="AQ361" s="151"/>
      <c r="AR361" s="151"/>
      <c r="AS361" s="151"/>
      <c r="AT361" s="151"/>
      <c r="AU361" s="151"/>
      <c r="AV361" s="151"/>
      <c r="AW361" s="151"/>
      <c r="AX361" s="151"/>
      <c r="AY361" s="151"/>
      <c r="AZ361" s="151"/>
      <c r="BA361" s="184" t="str">
        <f>C361</f>
        <v>V místech poškození sanace bezbarvým ochranným fungicidním prostředkem proti dřevokazným škůdcům a plísním, jinak ponechat bez povrchové úpravy</v>
      </c>
      <c r="BB361" s="151"/>
      <c r="BC361" s="151"/>
      <c r="BD361" s="151"/>
      <c r="BE361" s="151"/>
      <c r="BF361" s="151"/>
      <c r="BG361" s="151"/>
      <c r="BH361" s="151"/>
    </row>
    <row r="362" spans="1:60" ht="20.399999999999999" outlineLevel="1" x14ac:dyDescent="0.25">
      <c r="A362" s="177">
        <v>50</v>
      </c>
      <c r="B362" s="178" t="s">
        <v>2097</v>
      </c>
      <c r="C362" s="187" t="s">
        <v>2098</v>
      </c>
      <c r="D362" s="179" t="s">
        <v>255</v>
      </c>
      <c r="E362" s="180">
        <v>1</v>
      </c>
      <c r="F362" s="181">
        <v>5760</v>
      </c>
      <c r="G362" s="182">
        <f>ROUND(E362*F362,2)</f>
        <v>5760</v>
      </c>
      <c r="H362" s="181"/>
      <c r="I362" s="182">
        <f>ROUND(E362*H362,2)</f>
        <v>0</v>
      </c>
      <c r="J362" s="181"/>
      <c r="K362" s="182">
        <f>ROUND(E362*J362,2)</f>
        <v>0</v>
      </c>
      <c r="L362" s="182">
        <v>21</v>
      </c>
      <c r="M362" s="182">
        <f>G362*(1+L362/100)</f>
        <v>6969.5999999999995</v>
      </c>
      <c r="N362" s="182">
        <v>1E-3</v>
      </c>
      <c r="O362" s="182">
        <f>ROUND(E362*N362,2)</f>
        <v>0</v>
      </c>
      <c r="P362" s="182">
        <v>0</v>
      </c>
      <c r="Q362" s="182">
        <f>ROUND(E362*P362,2)</f>
        <v>0</v>
      </c>
      <c r="R362" s="182"/>
      <c r="S362" s="182" t="s">
        <v>277</v>
      </c>
      <c r="T362" s="183" t="s">
        <v>186</v>
      </c>
      <c r="U362" s="160">
        <v>0</v>
      </c>
      <c r="V362" s="160">
        <f>ROUND(E362*U362,2)</f>
        <v>0</v>
      </c>
      <c r="W362" s="160"/>
      <c r="X362" s="160" t="s">
        <v>310</v>
      </c>
      <c r="Y362" s="151"/>
      <c r="Z362" s="151"/>
      <c r="AA362" s="151"/>
      <c r="AB362" s="151"/>
      <c r="AC362" s="151"/>
      <c r="AD362" s="151"/>
      <c r="AE362" s="151"/>
      <c r="AF362" s="151"/>
      <c r="AG362" s="151" t="s">
        <v>311</v>
      </c>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5">
      <c r="A363" s="158"/>
      <c r="B363" s="159"/>
      <c r="C363" s="260" t="s">
        <v>2073</v>
      </c>
      <c r="D363" s="261"/>
      <c r="E363" s="261"/>
      <c r="F363" s="261"/>
      <c r="G363" s="261"/>
      <c r="H363" s="160"/>
      <c r="I363" s="160"/>
      <c r="J363" s="160"/>
      <c r="K363" s="160"/>
      <c r="L363" s="160"/>
      <c r="M363" s="160"/>
      <c r="N363" s="160"/>
      <c r="O363" s="160"/>
      <c r="P363" s="160"/>
      <c r="Q363" s="160"/>
      <c r="R363" s="160"/>
      <c r="S363" s="160"/>
      <c r="T363" s="160"/>
      <c r="U363" s="160"/>
      <c r="V363" s="160"/>
      <c r="W363" s="160"/>
      <c r="X363" s="160"/>
      <c r="Y363" s="151"/>
      <c r="Z363" s="151"/>
      <c r="AA363" s="151"/>
      <c r="AB363" s="151"/>
      <c r="AC363" s="151"/>
      <c r="AD363" s="151"/>
      <c r="AE363" s="151"/>
      <c r="AF363" s="151"/>
      <c r="AG363" s="151" t="s">
        <v>190</v>
      </c>
      <c r="AH363" s="151"/>
      <c r="AI363" s="151"/>
      <c r="AJ363" s="151"/>
      <c r="AK363" s="151"/>
      <c r="AL363" s="151"/>
      <c r="AM363" s="151"/>
      <c r="AN363" s="151"/>
      <c r="AO363" s="151"/>
      <c r="AP363" s="151"/>
      <c r="AQ363" s="151"/>
      <c r="AR363" s="151"/>
      <c r="AS363" s="151"/>
      <c r="AT363" s="151"/>
      <c r="AU363" s="151"/>
      <c r="AV363" s="151"/>
      <c r="AW363" s="151"/>
      <c r="AX363" s="151"/>
      <c r="AY363" s="151"/>
      <c r="AZ363" s="151"/>
      <c r="BA363" s="184" t="str">
        <f>C363</f>
        <v>4.NP - 3. patro, popis prvku a návrh na jeho opravu nebo restaurování viz D1.1.9 Tabulky truhlářských prvků</v>
      </c>
      <c r="BB363" s="151"/>
      <c r="BC363" s="151"/>
      <c r="BD363" s="151"/>
      <c r="BE363" s="151"/>
      <c r="BF363" s="151"/>
      <c r="BG363" s="151"/>
      <c r="BH363" s="151"/>
    </row>
    <row r="364" spans="1:60" outlineLevel="1" x14ac:dyDescent="0.25">
      <c r="A364" s="158"/>
      <c r="B364" s="159"/>
      <c r="C364" s="192" t="s">
        <v>204</v>
      </c>
      <c r="D364" s="161"/>
      <c r="E364" s="162"/>
      <c r="F364" s="163"/>
      <c r="G364" s="163"/>
      <c r="H364" s="160"/>
      <c r="I364" s="160"/>
      <c r="J364" s="160"/>
      <c r="K364" s="160"/>
      <c r="L364" s="160"/>
      <c r="M364" s="160"/>
      <c r="N364" s="160"/>
      <c r="O364" s="160"/>
      <c r="P364" s="160"/>
      <c r="Q364" s="160"/>
      <c r="R364" s="160"/>
      <c r="S364" s="160"/>
      <c r="T364" s="160"/>
      <c r="U364" s="160"/>
      <c r="V364" s="160"/>
      <c r="W364" s="160"/>
      <c r="X364" s="160"/>
      <c r="Y364" s="151"/>
      <c r="Z364" s="151"/>
      <c r="AA364" s="151"/>
      <c r="AB364" s="151"/>
      <c r="AC364" s="151"/>
      <c r="AD364" s="151"/>
      <c r="AE364" s="151"/>
      <c r="AF364" s="151"/>
      <c r="AG364" s="151" t="s">
        <v>190</v>
      </c>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1" x14ac:dyDescent="0.25">
      <c r="A365" s="158"/>
      <c r="B365" s="159"/>
      <c r="C365" s="271" t="s">
        <v>2099</v>
      </c>
      <c r="D365" s="272"/>
      <c r="E365" s="272"/>
      <c r="F365" s="272"/>
      <c r="G365" s="272"/>
      <c r="H365" s="160"/>
      <c r="I365" s="160"/>
      <c r="J365" s="160"/>
      <c r="K365" s="160"/>
      <c r="L365" s="160"/>
      <c r="M365" s="160"/>
      <c r="N365" s="160"/>
      <c r="O365" s="160"/>
      <c r="P365" s="160"/>
      <c r="Q365" s="160"/>
      <c r="R365" s="160"/>
      <c r="S365" s="160"/>
      <c r="T365" s="160"/>
      <c r="U365" s="160"/>
      <c r="V365" s="160"/>
      <c r="W365" s="160"/>
      <c r="X365" s="160"/>
      <c r="Y365" s="151"/>
      <c r="Z365" s="151"/>
      <c r="AA365" s="151"/>
      <c r="AB365" s="151"/>
      <c r="AC365" s="151"/>
      <c r="AD365" s="151"/>
      <c r="AE365" s="151"/>
      <c r="AF365" s="151"/>
      <c r="AG365" s="151" t="s">
        <v>190</v>
      </c>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outlineLevel="1" x14ac:dyDescent="0.25">
      <c r="A366" s="158"/>
      <c r="B366" s="159"/>
      <c r="C366" s="271" t="s">
        <v>2100</v>
      </c>
      <c r="D366" s="272"/>
      <c r="E366" s="272"/>
      <c r="F366" s="272"/>
      <c r="G366" s="272"/>
      <c r="H366" s="160"/>
      <c r="I366" s="160"/>
      <c r="J366" s="160"/>
      <c r="K366" s="160"/>
      <c r="L366" s="160"/>
      <c r="M366" s="160"/>
      <c r="N366" s="160"/>
      <c r="O366" s="160"/>
      <c r="P366" s="160"/>
      <c r="Q366" s="160"/>
      <c r="R366" s="160"/>
      <c r="S366" s="160"/>
      <c r="T366" s="160"/>
      <c r="U366" s="160"/>
      <c r="V366" s="160"/>
      <c r="W366" s="160"/>
      <c r="X366" s="160"/>
      <c r="Y366" s="151"/>
      <c r="Z366" s="151"/>
      <c r="AA366" s="151"/>
      <c r="AB366" s="151"/>
      <c r="AC366" s="151"/>
      <c r="AD366" s="151"/>
      <c r="AE366" s="151"/>
      <c r="AF366" s="151"/>
      <c r="AG366" s="151" t="s">
        <v>190</v>
      </c>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1" x14ac:dyDescent="0.25">
      <c r="A367" s="158"/>
      <c r="B367" s="159"/>
      <c r="C367" s="271" t="s">
        <v>2101</v>
      </c>
      <c r="D367" s="272"/>
      <c r="E367" s="272"/>
      <c r="F367" s="272"/>
      <c r="G367" s="272"/>
      <c r="H367" s="160"/>
      <c r="I367" s="160"/>
      <c r="J367" s="160"/>
      <c r="K367" s="160"/>
      <c r="L367" s="160"/>
      <c r="M367" s="160"/>
      <c r="N367" s="160"/>
      <c r="O367" s="160"/>
      <c r="P367" s="160"/>
      <c r="Q367" s="160"/>
      <c r="R367" s="160"/>
      <c r="S367" s="160"/>
      <c r="T367" s="160"/>
      <c r="U367" s="160"/>
      <c r="V367" s="160"/>
      <c r="W367" s="160"/>
      <c r="X367" s="160"/>
      <c r="Y367" s="151"/>
      <c r="Z367" s="151"/>
      <c r="AA367" s="151"/>
      <c r="AB367" s="151"/>
      <c r="AC367" s="151"/>
      <c r="AD367" s="151"/>
      <c r="AE367" s="151"/>
      <c r="AF367" s="151"/>
      <c r="AG367" s="151" t="s">
        <v>190</v>
      </c>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1" x14ac:dyDescent="0.25">
      <c r="A368" s="158"/>
      <c r="B368" s="159"/>
      <c r="C368" s="271" t="s">
        <v>946</v>
      </c>
      <c r="D368" s="272"/>
      <c r="E368" s="272"/>
      <c r="F368" s="272"/>
      <c r="G368" s="272"/>
      <c r="H368" s="160"/>
      <c r="I368" s="160"/>
      <c r="J368" s="160"/>
      <c r="K368" s="160"/>
      <c r="L368" s="160"/>
      <c r="M368" s="160"/>
      <c r="N368" s="160"/>
      <c r="O368" s="160"/>
      <c r="P368" s="160"/>
      <c r="Q368" s="160"/>
      <c r="R368" s="160"/>
      <c r="S368" s="160"/>
      <c r="T368" s="160"/>
      <c r="U368" s="160"/>
      <c r="V368" s="160"/>
      <c r="W368" s="160"/>
      <c r="X368" s="160"/>
      <c r="Y368" s="151"/>
      <c r="Z368" s="151"/>
      <c r="AA368" s="151"/>
      <c r="AB368" s="151"/>
      <c r="AC368" s="151"/>
      <c r="AD368" s="151"/>
      <c r="AE368" s="151"/>
      <c r="AF368" s="151"/>
      <c r="AG368" s="151" t="s">
        <v>190</v>
      </c>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1" x14ac:dyDescent="0.25">
      <c r="A369" s="158"/>
      <c r="B369" s="159"/>
      <c r="C369" s="271" t="s">
        <v>2102</v>
      </c>
      <c r="D369" s="272"/>
      <c r="E369" s="272"/>
      <c r="F369" s="272"/>
      <c r="G369" s="272"/>
      <c r="H369" s="160"/>
      <c r="I369" s="160"/>
      <c r="J369" s="160"/>
      <c r="K369" s="160"/>
      <c r="L369" s="160"/>
      <c r="M369" s="160"/>
      <c r="N369" s="160"/>
      <c r="O369" s="160"/>
      <c r="P369" s="160"/>
      <c r="Q369" s="160"/>
      <c r="R369" s="160"/>
      <c r="S369" s="160"/>
      <c r="T369" s="160"/>
      <c r="U369" s="160"/>
      <c r="V369" s="160"/>
      <c r="W369" s="160"/>
      <c r="X369" s="160"/>
      <c r="Y369" s="151"/>
      <c r="Z369" s="151"/>
      <c r="AA369" s="151"/>
      <c r="AB369" s="151"/>
      <c r="AC369" s="151"/>
      <c r="AD369" s="151"/>
      <c r="AE369" s="151"/>
      <c r="AF369" s="151"/>
      <c r="AG369" s="151" t="s">
        <v>190</v>
      </c>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outlineLevel="1" x14ac:dyDescent="0.25">
      <c r="A370" s="158"/>
      <c r="B370" s="159"/>
      <c r="C370" s="192" t="s">
        <v>204</v>
      </c>
      <c r="D370" s="161"/>
      <c r="E370" s="162"/>
      <c r="F370" s="163"/>
      <c r="G370" s="163"/>
      <c r="H370" s="160"/>
      <c r="I370" s="160"/>
      <c r="J370" s="160"/>
      <c r="K370" s="160"/>
      <c r="L370" s="160"/>
      <c r="M370" s="160"/>
      <c r="N370" s="160"/>
      <c r="O370" s="160"/>
      <c r="P370" s="160"/>
      <c r="Q370" s="160"/>
      <c r="R370" s="160"/>
      <c r="S370" s="160"/>
      <c r="T370" s="160"/>
      <c r="U370" s="160"/>
      <c r="V370" s="160"/>
      <c r="W370" s="160"/>
      <c r="X370" s="160"/>
      <c r="Y370" s="151"/>
      <c r="Z370" s="151"/>
      <c r="AA370" s="151"/>
      <c r="AB370" s="151"/>
      <c r="AC370" s="151"/>
      <c r="AD370" s="151"/>
      <c r="AE370" s="151"/>
      <c r="AF370" s="151"/>
      <c r="AG370" s="151" t="s">
        <v>190</v>
      </c>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1" x14ac:dyDescent="0.25">
      <c r="A371" s="158"/>
      <c r="B371" s="159"/>
      <c r="C371" s="271" t="s">
        <v>802</v>
      </c>
      <c r="D371" s="272"/>
      <c r="E371" s="272"/>
      <c r="F371" s="272"/>
      <c r="G371" s="272"/>
      <c r="H371" s="160"/>
      <c r="I371" s="160"/>
      <c r="J371" s="160"/>
      <c r="K371" s="160"/>
      <c r="L371" s="160"/>
      <c r="M371" s="160"/>
      <c r="N371" s="160"/>
      <c r="O371" s="160"/>
      <c r="P371" s="160"/>
      <c r="Q371" s="160"/>
      <c r="R371" s="160"/>
      <c r="S371" s="160"/>
      <c r="T371" s="160"/>
      <c r="U371" s="160"/>
      <c r="V371" s="160"/>
      <c r="W371" s="160"/>
      <c r="X371" s="160"/>
      <c r="Y371" s="151"/>
      <c r="Z371" s="151"/>
      <c r="AA371" s="151"/>
      <c r="AB371" s="151"/>
      <c r="AC371" s="151"/>
      <c r="AD371" s="151"/>
      <c r="AE371" s="151"/>
      <c r="AF371" s="151"/>
      <c r="AG371" s="151" t="s">
        <v>190</v>
      </c>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ht="31.2" outlineLevel="1" x14ac:dyDescent="0.25">
      <c r="A372" s="158"/>
      <c r="B372" s="159"/>
      <c r="C372" s="271" t="s">
        <v>2103</v>
      </c>
      <c r="D372" s="272"/>
      <c r="E372" s="272"/>
      <c r="F372" s="272"/>
      <c r="G372" s="272"/>
      <c r="H372" s="160"/>
      <c r="I372" s="160"/>
      <c r="J372" s="160"/>
      <c r="K372" s="160"/>
      <c r="L372" s="160"/>
      <c r="M372" s="160"/>
      <c r="N372" s="160"/>
      <c r="O372" s="160"/>
      <c r="P372" s="160"/>
      <c r="Q372" s="160"/>
      <c r="R372" s="160"/>
      <c r="S372" s="160"/>
      <c r="T372" s="160"/>
      <c r="U372" s="160"/>
      <c r="V372" s="160"/>
      <c r="W372" s="160"/>
      <c r="X372" s="160"/>
      <c r="Y372" s="151"/>
      <c r="Z372" s="151"/>
      <c r="AA372" s="151"/>
      <c r="AB372" s="151"/>
      <c r="AC372" s="151"/>
      <c r="AD372" s="151"/>
      <c r="AE372" s="151"/>
      <c r="AF372" s="151"/>
      <c r="AG372" s="151" t="s">
        <v>190</v>
      </c>
      <c r="AH372" s="151"/>
      <c r="AI372" s="151"/>
      <c r="AJ372" s="151"/>
      <c r="AK372" s="151"/>
      <c r="AL372" s="151"/>
      <c r="AM372" s="151"/>
      <c r="AN372" s="151"/>
      <c r="AO372" s="151"/>
      <c r="AP372" s="151"/>
      <c r="AQ372" s="151"/>
      <c r="AR372" s="151"/>
      <c r="AS372" s="151"/>
      <c r="AT372" s="151"/>
      <c r="AU372" s="151"/>
      <c r="AV372" s="151"/>
      <c r="AW372" s="151"/>
      <c r="AX372" s="151"/>
      <c r="AY372" s="151"/>
      <c r="AZ372" s="151"/>
      <c r="BA372" s="184" t="str">
        <f>C372</f>
        <v>Jednoduché jednokřídlé čtyřtabulkové okno s jednou svislou a jednou vodorovnou příčkou, v dřevěném tesaném rámu, dovnitř otvíravé. Dva kované kuličkové závěsy, zajištění dvěma kovanými obrtlíky s protikusy na křídle. Povrchová úprava rámu: hnědá lazura, povrchová úprava křídla: černý krycí nátěr.</v>
      </c>
      <c r="BB372" s="151"/>
      <c r="BC372" s="151"/>
      <c r="BD372" s="151"/>
      <c r="BE372" s="151"/>
      <c r="BF372" s="151"/>
      <c r="BG372" s="151"/>
      <c r="BH372" s="151"/>
    </row>
    <row r="373" spans="1:60" outlineLevel="1" x14ac:dyDescent="0.25">
      <c r="A373" s="158"/>
      <c r="B373" s="159"/>
      <c r="C373" s="192" t="s">
        <v>204</v>
      </c>
      <c r="D373" s="161"/>
      <c r="E373" s="162"/>
      <c r="F373" s="163"/>
      <c r="G373" s="163"/>
      <c r="H373" s="160"/>
      <c r="I373" s="160"/>
      <c r="J373" s="160"/>
      <c r="K373" s="160"/>
      <c r="L373" s="160"/>
      <c r="M373" s="160"/>
      <c r="N373" s="160"/>
      <c r="O373" s="160"/>
      <c r="P373" s="160"/>
      <c r="Q373" s="160"/>
      <c r="R373" s="160"/>
      <c r="S373" s="160"/>
      <c r="T373" s="160"/>
      <c r="U373" s="160"/>
      <c r="V373" s="160"/>
      <c r="W373" s="160"/>
      <c r="X373" s="160"/>
      <c r="Y373" s="151"/>
      <c r="Z373" s="151"/>
      <c r="AA373" s="151"/>
      <c r="AB373" s="151"/>
      <c r="AC373" s="151"/>
      <c r="AD373" s="151"/>
      <c r="AE373" s="151"/>
      <c r="AF373" s="151"/>
      <c r="AG373" s="151" t="s">
        <v>190</v>
      </c>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row>
    <row r="374" spans="1:60" outlineLevel="1" x14ac:dyDescent="0.25">
      <c r="A374" s="158"/>
      <c r="B374" s="159"/>
      <c r="C374" s="271" t="s">
        <v>913</v>
      </c>
      <c r="D374" s="272"/>
      <c r="E374" s="272"/>
      <c r="F374" s="272"/>
      <c r="G374" s="272"/>
      <c r="H374" s="160"/>
      <c r="I374" s="160"/>
      <c r="J374" s="160"/>
      <c r="K374" s="160"/>
      <c r="L374" s="160"/>
      <c r="M374" s="160"/>
      <c r="N374" s="160"/>
      <c r="O374" s="160"/>
      <c r="P374" s="160"/>
      <c r="Q374" s="160"/>
      <c r="R374" s="160"/>
      <c r="S374" s="160"/>
      <c r="T374" s="160"/>
      <c r="U374" s="160"/>
      <c r="V374" s="160"/>
      <c r="W374" s="160"/>
      <c r="X374" s="160"/>
      <c r="Y374" s="151"/>
      <c r="Z374" s="151"/>
      <c r="AA374" s="151"/>
      <c r="AB374" s="151"/>
      <c r="AC374" s="151"/>
      <c r="AD374" s="151"/>
      <c r="AE374" s="151"/>
      <c r="AF374" s="151"/>
      <c r="AG374" s="151" t="s">
        <v>190</v>
      </c>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row>
    <row r="375" spans="1:60" outlineLevel="1" x14ac:dyDescent="0.25">
      <c r="A375" s="158"/>
      <c r="B375" s="159"/>
      <c r="C375" s="271" t="s">
        <v>978</v>
      </c>
      <c r="D375" s="272"/>
      <c r="E375" s="272"/>
      <c r="F375" s="272"/>
      <c r="G375" s="272"/>
      <c r="H375" s="160"/>
      <c r="I375" s="160"/>
      <c r="J375" s="160"/>
      <c r="K375" s="160"/>
      <c r="L375" s="160"/>
      <c r="M375" s="160"/>
      <c r="N375" s="160"/>
      <c r="O375" s="160"/>
      <c r="P375" s="160"/>
      <c r="Q375" s="160"/>
      <c r="R375" s="160"/>
      <c r="S375" s="160"/>
      <c r="T375" s="160"/>
      <c r="U375" s="160"/>
      <c r="V375" s="160"/>
      <c r="W375" s="160"/>
      <c r="X375" s="160"/>
      <c r="Y375" s="151"/>
      <c r="Z375" s="151"/>
      <c r="AA375" s="151"/>
      <c r="AB375" s="151"/>
      <c r="AC375" s="151"/>
      <c r="AD375" s="151"/>
      <c r="AE375" s="151"/>
      <c r="AF375" s="151"/>
      <c r="AG375" s="151" t="s">
        <v>190</v>
      </c>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outlineLevel="1" x14ac:dyDescent="0.25">
      <c r="A376" s="158"/>
      <c r="B376" s="159"/>
      <c r="C376" s="192" t="s">
        <v>204</v>
      </c>
      <c r="D376" s="161"/>
      <c r="E376" s="162"/>
      <c r="F376" s="163"/>
      <c r="G376" s="163"/>
      <c r="H376" s="160"/>
      <c r="I376" s="160"/>
      <c r="J376" s="160"/>
      <c r="K376" s="160"/>
      <c r="L376" s="160"/>
      <c r="M376" s="160"/>
      <c r="N376" s="160"/>
      <c r="O376" s="160"/>
      <c r="P376" s="160"/>
      <c r="Q376" s="160"/>
      <c r="R376" s="160"/>
      <c r="S376" s="160"/>
      <c r="T376" s="160"/>
      <c r="U376" s="160"/>
      <c r="V376" s="160"/>
      <c r="W376" s="160"/>
      <c r="X376" s="160"/>
      <c r="Y376" s="151"/>
      <c r="Z376" s="151"/>
      <c r="AA376" s="151"/>
      <c r="AB376" s="151"/>
      <c r="AC376" s="151"/>
      <c r="AD376" s="151"/>
      <c r="AE376" s="151"/>
      <c r="AF376" s="151"/>
      <c r="AG376" s="151" t="s">
        <v>190</v>
      </c>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1" x14ac:dyDescent="0.25">
      <c r="A377" s="158"/>
      <c r="B377" s="159"/>
      <c r="C377" s="271" t="s">
        <v>317</v>
      </c>
      <c r="D377" s="272"/>
      <c r="E377" s="272"/>
      <c r="F377" s="272"/>
      <c r="G377" s="272"/>
      <c r="H377" s="160"/>
      <c r="I377" s="160"/>
      <c r="J377" s="160"/>
      <c r="K377" s="160"/>
      <c r="L377" s="160"/>
      <c r="M377" s="160"/>
      <c r="N377" s="160"/>
      <c r="O377" s="160"/>
      <c r="P377" s="160"/>
      <c r="Q377" s="160"/>
      <c r="R377" s="160"/>
      <c r="S377" s="160"/>
      <c r="T377" s="160"/>
      <c r="U377" s="160"/>
      <c r="V377" s="160"/>
      <c r="W377" s="160"/>
      <c r="X377" s="160"/>
      <c r="Y377" s="151"/>
      <c r="Z377" s="151"/>
      <c r="AA377" s="151"/>
      <c r="AB377" s="151"/>
      <c r="AC377" s="151"/>
      <c r="AD377" s="151"/>
      <c r="AE377" s="151"/>
      <c r="AF377" s="151"/>
      <c r="AG377" s="151" t="s">
        <v>190</v>
      </c>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outlineLevel="1" x14ac:dyDescent="0.25">
      <c r="A378" s="158"/>
      <c r="B378" s="159"/>
      <c r="C378" s="271" t="s">
        <v>953</v>
      </c>
      <c r="D378" s="272"/>
      <c r="E378" s="272"/>
      <c r="F378" s="272"/>
      <c r="G378" s="272"/>
      <c r="H378" s="160"/>
      <c r="I378" s="160"/>
      <c r="J378" s="160"/>
      <c r="K378" s="160"/>
      <c r="L378" s="160"/>
      <c r="M378" s="160"/>
      <c r="N378" s="160"/>
      <c r="O378" s="160"/>
      <c r="P378" s="160"/>
      <c r="Q378" s="160"/>
      <c r="R378" s="160"/>
      <c r="S378" s="160"/>
      <c r="T378" s="160"/>
      <c r="U378" s="160"/>
      <c r="V378" s="160"/>
      <c r="W378" s="160"/>
      <c r="X378" s="160"/>
      <c r="Y378" s="151"/>
      <c r="Z378" s="151"/>
      <c r="AA378" s="151"/>
      <c r="AB378" s="151"/>
      <c r="AC378" s="151"/>
      <c r="AD378" s="151"/>
      <c r="AE378" s="151"/>
      <c r="AF378" s="151"/>
      <c r="AG378" s="151" t="s">
        <v>190</v>
      </c>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outlineLevel="1" x14ac:dyDescent="0.25">
      <c r="A379" s="158"/>
      <c r="B379" s="159"/>
      <c r="C379" s="271" t="s">
        <v>717</v>
      </c>
      <c r="D379" s="272"/>
      <c r="E379" s="272"/>
      <c r="F379" s="272"/>
      <c r="G379" s="272"/>
      <c r="H379" s="160"/>
      <c r="I379" s="160"/>
      <c r="J379" s="160"/>
      <c r="K379" s="160"/>
      <c r="L379" s="160"/>
      <c r="M379" s="160"/>
      <c r="N379" s="160"/>
      <c r="O379" s="160"/>
      <c r="P379" s="160"/>
      <c r="Q379" s="160"/>
      <c r="R379" s="160"/>
      <c r="S379" s="160"/>
      <c r="T379" s="160"/>
      <c r="U379" s="160"/>
      <c r="V379" s="160"/>
      <c r="W379" s="160"/>
      <c r="X379" s="160"/>
      <c r="Y379" s="151"/>
      <c r="Z379" s="151"/>
      <c r="AA379" s="151"/>
      <c r="AB379" s="151"/>
      <c r="AC379" s="151"/>
      <c r="AD379" s="151"/>
      <c r="AE379" s="151"/>
      <c r="AF379" s="151"/>
      <c r="AG379" s="151" t="s">
        <v>190</v>
      </c>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1" x14ac:dyDescent="0.25">
      <c r="A380" s="177">
        <v>51</v>
      </c>
      <c r="B380" s="178" t="s">
        <v>2104</v>
      </c>
      <c r="C380" s="187" t="s">
        <v>2105</v>
      </c>
      <c r="D380" s="179" t="s">
        <v>255</v>
      </c>
      <c r="E380" s="180">
        <v>1</v>
      </c>
      <c r="F380" s="181">
        <v>4224</v>
      </c>
      <c r="G380" s="182">
        <f>ROUND(E380*F380,2)</f>
        <v>4224</v>
      </c>
      <c r="H380" s="181"/>
      <c r="I380" s="182">
        <f>ROUND(E380*H380,2)</f>
        <v>0</v>
      </c>
      <c r="J380" s="181"/>
      <c r="K380" s="182">
        <f>ROUND(E380*J380,2)</f>
        <v>0</v>
      </c>
      <c r="L380" s="182">
        <v>21</v>
      </c>
      <c r="M380" s="182">
        <f>G380*(1+L380/100)</f>
        <v>5111.04</v>
      </c>
      <c r="N380" s="182">
        <v>1E-3</v>
      </c>
      <c r="O380" s="182">
        <f>ROUND(E380*N380,2)</f>
        <v>0</v>
      </c>
      <c r="P380" s="182">
        <v>0</v>
      </c>
      <c r="Q380" s="182">
        <f>ROUND(E380*P380,2)</f>
        <v>0</v>
      </c>
      <c r="R380" s="182"/>
      <c r="S380" s="182" t="s">
        <v>277</v>
      </c>
      <c r="T380" s="183" t="s">
        <v>186</v>
      </c>
      <c r="U380" s="160">
        <v>0</v>
      </c>
      <c r="V380" s="160">
        <f>ROUND(E380*U380,2)</f>
        <v>0</v>
      </c>
      <c r="W380" s="160"/>
      <c r="X380" s="160" t="s">
        <v>310</v>
      </c>
      <c r="Y380" s="151"/>
      <c r="Z380" s="151"/>
      <c r="AA380" s="151"/>
      <c r="AB380" s="151"/>
      <c r="AC380" s="151"/>
      <c r="AD380" s="151"/>
      <c r="AE380" s="151"/>
      <c r="AF380" s="151"/>
      <c r="AG380" s="151" t="s">
        <v>311</v>
      </c>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1" x14ac:dyDescent="0.25">
      <c r="A381" s="158"/>
      <c r="B381" s="159"/>
      <c r="C381" s="260" t="s">
        <v>2073</v>
      </c>
      <c r="D381" s="261"/>
      <c r="E381" s="261"/>
      <c r="F381" s="261"/>
      <c r="G381" s="261"/>
      <c r="H381" s="160"/>
      <c r="I381" s="160"/>
      <c r="J381" s="160"/>
      <c r="K381" s="160"/>
      <c r="L381" s="160"/>
      <c r="M381" s="160"/>
      <c r="N381" s="160"/>
      <c r="O381" s="160"/>
      <c r="P381" s="160"/>
      <c r="Q381" s="160"/>
      <c r="R381" s="160"/>
      <c r="S381" s="160"/>
      <c r="T381" s="160"/>
      <c r="U381" s="160"/>
      <c r="V381" s="160"/>
      <c r="W381" s="160"/>
      <c r="X381" s="160"/>
      <c r="Y381" s="151"/>
      <c r="Z381" s="151"/>
      <c r="AA381" s="151"/>
      <c r="AB381" s="151"/>
      <c r="AC381" s="151"/>
      <c r="AD381" s="151"/>
      <c r="AE381" s="151"/>
      <c r="AF381" s="151"/>
      <c r="AG381" s="151" t="s">
        <v>190</v>
      </c>
      <c r="AH381" s="151"/>
      <c r="AI381" s="151"/>
      <c r="AJ381" s="151"/>
      <c r="AK381" s="151"/>
      <c r="AL381" s="151"/>
      <c r="AM381" s="151"/>
      <c r="AN381" s="151"/>
      <c r="AO381" s="151"/>
      <c r="AP381" s="151"/>
      <c r="AQ381" s="151"/>
      <c r="AR381" s="151"/>
      <c r="AS381" s="151"/>
      <c r="AT381" s="151"/>
      <c r="AU381" s="151"/>
      <c r="AV381" s="151"/>
      <c r="AW381" s="151"/>
      <c r="AX381" s="151"/>
      <c r="AY381" s="151"/>
      <c r="AZ381" s="151"/>
      <c r="BA381" s="184" t="str">
        <f>C381</f>
        <v>4.NP - 3. patro, popis prvku a návrh na jeho opravu nebo restaurování viz D1.1.9 Tabulky truhlářských prvků</v>
      </c>
      <c r="BB381" s="151"/>
      <c r="BC381" s="151"/>
      <c r="BD381" s="151"/>
      <c r="BE381" s="151"/>
      <c r="BF381" s="151"/>
      <c r="BG381" s="151"/>
      <c r="BH381" s="151"/>
    </row>
    <row r="382" spans="1:60" outlineLevel="1" x14ac:dyDescent="0.25">
      <c r="A382" s="158"/>
      <c r="B382" s="159"/>
      <c r="C382" s="192" t="s">
        <v>204</v>
      </c>
      <c r="D382" s="161"/>
      <c r="E382" s="162"/>
      <c r="F382" s="163"/>
      <c r="G382" s="163"/>
      <c r="H382" s="160"/>
      <c r="I382" s="160"/>
      <c r="J382" s="160"/>
      <c r="K382" s="160"/>
      <c r="L382" s="160"/>
      <c r="M382" s="160"/>
      <c r="N382" s="160"/>
      <c r="O382" s="160"/>
      <c r="P382" s="160"/>
      <c r="Q382" s="160"/>
      <c r="R382" s="160"/>
      <c r="S382" s="160"/>
      <c r="T382" s="160"/>
      <c r="U382" s="160"/>
      <c r="V382" s="160"/>
      <c r="W382" s="160"/>
      <c r="X382" s="160"/>
      <c r="Y382" s="151"/>
      <c r="Z382" s="151"/>
      <c r="AA382" s="151"/>
      <c r="AB382" s="151"/>
      <c r="AC382" s="151"/>
      <c r="AD382" s="151"/>
      <c r="AE382" s="151"/>
      <c r="AF382" s="151"/>
      <c r="AG382" s="151" t="s">
        <v>190</v>
      </c>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1" x14ac:dyDescent="0.25">
      <c r="A383" s="158"/>
      <c r="B383" s="159"/>
      <c r="C383" s="271" t="s">
        <v>2106</v>
      </c>
      <c r="D383" s="272"/>
      <c r="E383" s="272"/>
      <c r="F383" s="272"/>
      <c r="G383" s="272"/>
      <c r="H383" s="160"/>
      <c r="I383" s="160"/>
      <c r="J383" s="160"/>
      <c r="K383" s="160"/>
      <c r="L383" s="160"/>
      <c r="M383" s="160"/>
      <c r="N383" s="160"/>
      <c r="O383" s="160"/>
      <c r="P383" s="160"/>
      <c r="Q383" s="160"/>
      <c r="R383" s="160"/>
      <c r="S383" s="160"/>
      <c r="T383" s="160"/>
      <c r="U383" s="160"/>
      <c r="V383" s="160"/>
      <c r="W383" s="160"/>
      <c r="X383" s="160"/>
      <c r="Y383" s="151"/>
      <c r="Z383" s="151"/>
      <c r="AA383" s="151"/>
      <c r="AB383" s="151"/>
      <c r="AC383" s="151"/>
      <c r="AD383" s="151"/>
      <c r="AE383" s="151"/>
      <c r="AF383" s="151"/>
      <c r="AG383" s="151" t="s">
        <v>190</v>
      </c>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1" x14ac:dyDescent="0.25">
      <c r="A384" s="158"/>
      <c r="B384" s="159"/>
      <c r="C384" s="271" t="s">
        <v>2107</v>
      </c>
      <c r="D384" s="272"/>
      <c r="E384" s="272"/>
      <c r="F384" s="272"/>
      <c r="G384" s="272"/>
      <c r="H384" s="160"/>
      <c r="I384" s="160"/>
      <c r="J384" s="160"/>
      <c r="K384" s="160"/>
      <c r="L384" s="160"/>
      <c r="M384" s="160"/>
      <c r="N384" s="160"/>
      <c r="O384" s="160"/>
      <c r="P384" s="160"/>
      <c r="Q384" s="160"/>
      <c r="R384" s="160"/>
      <c r="S384" s="160"/>
      <c r="T384" s="160"/>
      <c r="U384" s="160"/>
      <c r="V384" s="160"/>
      <c r="W384" s="160"/>
      <c r="X384" s="160"/>
      <c r="Y384" s="151"/>
      <c r="Z384" s="151"/>
      <c r="AA384" s="151"/>
      <c r="AB384" s="151"/>
      <c r="AC384" s="151"/>
      <c r="AD384" s="151"/>
      <c r="AE384" s="151"/>
      <c r="AF384" s="151"/>
      <c r="AG384" s="151" t="s">
        <v>190</v>
      </c>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row>
    <row r="385" spans="1:60" outlineLevel="1" x14ac:dyDescent="0.25">
      <c r="A385" s="158"/>
      <c r="B385" s="159"/>
      <c r="C385" s="271" t="s">
        <v>973</v>
      </c>
      <c r="D385" s="272"/>
      <c r="E385" s="272"/>
      <c r="F385" s="272"/>
      <c r="G385" s="272"/>
      <c r="H385" s="160"/>
      <c r="I385" s="160"/>
      <c r="J385" s="160"/>
      <c r="K385" s="160"/>
      <c r="L385" s="160"/>
      <c r="M385" s="160"/>
      <c r="N385" s="160"/>
      <c r="O385" s="160"/>
      <c r="P385" s="160"/>
      <c r="Q385" s="160"/>
      <c r="R385" s="160"/>
      <c r="S385" s="160"/>
      <c r="T385" s="160"/>
      <c r="U385" s="160"/>
      <c r="V385" s="160"/>
      <c r="W385" s="160"/>
      <c r="X385" s="160"/>
      <c r="Y385" s="151"/>
      <c r="Z385" s="151"/>
      <c r="AA385" s="151"/>
      <c r="AB385" s="151"/>
      <c r="AC385" s="151"/>
      <c r="AD385" s="151"/>
      <c r="AE385" s="151"/>
      <c r="AF385" s="151"/>
      <c r="AG385" s="151" t="s">
        <v>190</v>
      </c>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outlineLevel="1" x14ac:dyDescent="0.25">
      <c r="A386" s="158"/>
      <c r="B386" s="159"/>
      <c r="C386" s="271" t="s">
        <v>771</v>
      </c>
      <c r="D386" s="272"/>
      <c r="E386" s="272"/>
      <c r="F386" s="272"/>
      <c r="G386" s="272"/>
      <c r="H386" s="160"/>
      <c r="I386" s="160"/>
      <c r="J386" s="160"/>
      <c r="K386" s="160"/>
      <c r="L386" s="160"/>
      <c r="M386" s="160"/>
      <c r="N386" s="160"/>
      <c r="O386" s="160"/>
      <c r="P386" s="160"/>
      <c r="Q386" s="160"/>
      <c r="R386" s="160"/>
      <c r="S386" s="160"/>
      <c r="T386" s="160"/>
      <c r="U386" s="160"/>
      <c r="V386" s="160"/>
      <c r="W386" s="160"/>
      <c r="X386" s="160"/>
      <c r="Y386" s="151"/>
      <c r="Z386" s="151"/>
      <c r="AA386" s="151"/>
      <c r="AB386" s="151"/>
      <c r="AC386" s="151"/>
      <c r="AD386" s="151"/>
      <c r="AE386" s="151"/>
      <c r="AF386" s="151"/>
      <c r="AG386" s="151" t="s">
        <v>190</v>
      </c>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1" x14ac:dyDescent="0.25">
      <c r="A387" s="158"/>
      <c r="B387" s="159"/>
      <c r="C387" s="192" t="s">
        <v>204</v>
      </c>
      <c r="D387" s="161"/>
      <c r="E387" s="162"/>
      <c r="F387" s="163"/>
      <c r="G387" s="163"/>
      <c r="H387" s="160"/>
      <c r="I387" s="160"/>
      <c r="J387" s="160"/>
      <c r="K387" s="160"/>
      <c r="L387" s="160"/>
      <c r="M387" s="160"/>
      <c r="N387" s="160"/>
      <c r="O387" s="160"/>
      <c r="P387" s="160"/>
      <c r="Q387" s="160"/>
      <c r="R387" s="160"/>
      <c r="S387" s="160"/>
      <c r="T387" s="160"/>
      <c r="U387" s="160"/>
      <c r="V387" s="160"/>
      <c r="W387" s="160"/>
      <c r="X387" s="160"/>
      <c r="Y387" s="151"/>
      <c r="Z387" s="151"/>
      <c r="AA387" s="151"/>
      <c r="AB387" s="151"/>
      <c r="AC387" s="151"/>
      <c r="AD387" s="151"/>
      <c r="AE387" s="151"/>
      <c r="AF387" s="151"/>
      <c r="AG387" s="151" t="s">
        <v>190</v>
      </c>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1" x14ac:dyDescent="0.25">
      <c r="A388" s="158"/>
      <c r="B388" s="159"/>
      <c r="C388" s="271" t="s">
        <v>802</v>
      </c>
      <c r="D388" s="272"/>
      <c r="E388" s="272"/>
      <c r="F388" s="272"/>
      <c r="G388" s="272"/>
      <c r="H388" s="160"/>
      <c r="I388" s="160"/>
      <c r="J388" s="160"/>
      <c r="K388" s="160"/>
      <c r="L388" s="160"/>
      <c r="M388" s="160"/>
      <c r="N388" s="160"/>
      <c r="O388" s="160"/>
      <c r="P388" s="160"/>
      <c r="Q388" s="160"/>
      <c r="R388" s="160"/>
      <c r="S388" s="160"/>
      <c r="T388" s="160"/>
      <c r="U388" s="160"/>
      <c r="V388" s="160"/>
      <c r="W388" s="160"/>
      <c r="X388" s="160"/>
      <c r="Y388" s="151"/>
      <c r="Z388" s="151"/>
      <c r="AA388" s="151"/>
      <c r="AB388" s="151"/>
      <c r="AC388" s="151"/>
      <c r="AD388" s="151"/>
      <c r="AE388" s="151"/>
      <c r="AF388" s="151"/>
      <c r="AG388" s="151" t="s">
        <v>190</v>
      </c>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ht="21" outlineLevel="1" x14ac:dyDescent="0.25">
      <c r="A389" s="158"/>
      <c r="B389" s="159"/>
      <c r="C389" s="271" t="s">
        <v>2088</v>
      </c>
      <c r="D389" s="272"/>
      <c r="E389" s="272"/>
      <c r="F389" s="272"/>
      <c r="G389" s="272"/>
      <c r="H389" s="160"/>
      <c r="I389" s="160"/>
      <c r="J389" s="160"/>
      <c r="K389" s="160"/>
      <c r="L389" s="160"/>
      <c r="M389" s="160"/>
      <c r="N389" s="160"/>
      <c r="O389" s="160"/>
      <c r="P389" s="160"/>
      <c r="Q389" s="160"/>
      <c r="R389" s="160"/>
      <c r="S389" s="160"/>
      <c r="T389" s="160"/>
      <c r="U389" s="160"/>
      <c r="V389" s="160"/>
      <c r="W389" s="160"/>
      <c r="X389" s="160"/>
      <c r="Y389" s="151"/>
      <c r="Z389" s="151"/>
      <c r="AA389" s="151"/>
      <c r="AB389" s="151"/>
      <c r="AC389" s="151"/>
      <c r="AD389" s="151"/>
      <c r="AE389" s="151"/>
      <c r="AF389" s="151"/>
      <c r="AG389" s="151" t="s">
        <v>190</v>
      </c>
      <c r="AH389" s="151"/>
      <c r="AI389" s="151"/>
      <c r="AJ389" s="151"/>
      <c r="AK389" s="151"/>
      <c r="AL389" s="151"/>
      <c r="AM389" s="151"/>
      <c r="AN389" s="151"/>
      <c r="AO389" s="151"/>
      <c r="AP389" s="151"/>
      <c r="AQ389" s="151"/>
      <c r="AR389" s="151"/>
      <c r="AS389" s="151"/>
      <c r="AT389" s="151"/>
      <c r="AU389" s="151"/>
      <c r="AV389" s="151"/>
      <c r="AW389" s="151"/>
      <c r="AX389" s="151"/>
      <c r="AY389" s="151"/>
      <c r="AZ389" s="151"/>
      <c r="BA389" s="184" t="str">
        <f>C389</f>
        <v>Jednoduché jednokřídlé čtyřtabulkové okno s jednou svislou a jednou vodorovnou příčkou, dovnitř nasazovací, vsazené do kamenného ostění. Zajištění čtyřmi kovanými obrtlíky s protikusy na křídle. Povrchová úprava: černý krycí nátěr.</v>
      </c>
      <c r="BB389" s="151"/>
      <c r="BC389" s="151"/>
      <c r="BD389" s="151"/>
      <c r="BE389" s="151"/>
      <c r="BF389" s="151"/>
      <c r="BG389" s="151"/>
      <c r="BH389" s="151"/>
    </row>
    <row r="390" spans="1:60" outlineLevel="1" x14ac:dyDescent="0.25">
      <c r="A390" s="158"/>
      <c r="B390" s="159"/>
      <c r="C390" s="192" t="s">
        <v>204</v>
      </c>
      <c r="D390" s="161"/>
      <c r="E390" s="162"/>
      <c r="F390" s="163"/>
      <c r="G390" s="163"/>
      <c r="H390" s="160"/>
      <c r="I390" s="160"/>
      <c r="J390" s="160"/>
      <c r="K390" s="160"/>
      <c r="L390" s="160"/>
      <c r="M390" s="160"/>
      <c r="N390" s="160"/>
      <c r="O390" s="160"/>
      <c r="P390" s="160"/>
      <c r="Q390" s="160"/>
      <c r="R390" s="160"/>
      <c r="S390" s="160"/>
      <c r="T390" s="160"/>
      <c r="U390" s="160"/>
      <c r="V390" s="160"/>
      <c r="W390" s="160"/>
      <c r="X390" s="160"/>
      <c r="Y390" s="151"/>
      <c r="Z390" s="151"/>
      <c r="AA390" s="151"/>
      <c r="AB390" s="151"/>
      <c r="AC390" s="151"/>
      <c r="AD390" s="151"/>
      <c r="AE390" s="151"/>
      <c r="AF390" s="151"/>
      <c r="AG390" s="151" t="s">
        <v>190</v>
      </c>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1" x14ac:dyDescent="0.25">
      <c r="A391" s="158"/>
      <c r="B391" s="159"/>
      <c r="C391" s="271" t="s">
        <v>913</v>
      </c>
      <c r="D391" s="272"/>
      <c r="E391" s="272"/>
      <c r="F391" s="272"/>
      <c r="G391" s="272"/>
      <c r="H391" s="160"/>
      <c r="I391" s="160"/>
      <c r="J391" s="160"/>
      <c r="K391" s="160"/>
      <c r="L391" s="160"/>
      <c r="M391" s="160"/>
      <c r="N391" s="160"/>
      <c r="O391" s="160"/>
      <c r="P391" s="160"/>
      <c r="Q391" s="160"/>
      <c r="R391" s="160"/>
      <c r="S391" s="160"/>
      <c r="T391" s="160"/>
      <c r="U391" s="160"/>
      <c r="V391" s="160"/>
      <c r="W391" s="160"/>
      <c r="X391" s="160"/>
      <c r="Y391" s="151"/>
      <c r="Z391" s="151"/>
      <c r="AA391" s="151"/>
      <c r="AB391" s="151"/>
      <c r="AC391" s="151"/>
      <c r="AD391" s="151"/>
      <c r="AE391" s="151"/>
      <c r="AF391" s="151"/>
      <c r="AG391" s="151" t="s">
        <v>190</v>
      </c>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1" x14ac:dyDescent="0.25">
      <c r="A392" s="158"/>
      <c r="B392" s="159"/>
      <c r="C392" s="271" t="s">
        <v>952</v>
      </c>
      <c r="D392" s="272"/>
      <c r="E392" s="272"/>
      <c r="F392" s="272"/>
      <c r="G392" s="272"/>
      <c r="H392" s="160"/>
      <c r="I392" s="160"/>
      <c r="J392" s="160"/>
      <c r="K392" s="160"/>
      <c r="L392" s="160"/>
      <c r="M392" s="160"/>
      <c r="N392" s="160"/>
      <c r="O392" s="160"/>
      <c r="P392" s="160"/>
      <c r="Q392" s="160"/>
      <c r="R392" s="160"/>
      <c r="S392" s="160"/>
      <c r="T392" s="160"/>
      <c r="U392" s="160"/>
      <c r="V392" s="160"/>
      <c r="W392" s="160"/>
      <c r="X392" s="160"/>
      <c r="Y392" s="151"/>
      <c r="Z392" s="151"/>
      <c r="AA392" s="151"/>
      <c r="AB392" s="151"/>
      <c r="AC392" s="151"/>
      <c r="AD392" s="151"/>
      <c r="AE392" s="151"/>
      <c r="AF392" s="151"/>
      <c r="AG392" s="151" t="s">
        <v>190</v>
      </c>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outlineLevel="1" x14ac:dyDescent="0.25">
      <c r="A393" s="158"/>
      <c r="B393" s="159"/>
      <c r="C393" s="192" t="s">
        <v>204</v>
      </c>
      <c r="D393" s="161"/>
      <c r="E393" s="162"/>
      <c r="F393" s="163"/>
      <c r="G393" s="163"/>
      <c r="H393" s="160"/>
      <c r="I393" s="160"/>
      <c r="J393" s="160"/>
      <c r="K393" s="160"/>
      <c r="L393" s="160"/>
      <c r="M393" s="160"/>
      <c r="N393" s="160"/>
      <c r="O393" s="160"/>
      <c r="P393" s="160"/>
      <c r="Q393" s="160"/>
      <c r="R393" s="160"/>
      <c r="S393" s="160"/>
      <c r="T393" s="160"/>
      <c r="U393" s="160"/>
      <c r="V393" s="160"/>
      <c r="W393" s="160"/>
      <c r="X393" s="160"/>
      <c r="Y393" s="151"/>
      <c r="Z393" s="151"/>
      <c r="AA393" s="151"/>
      <c r="AB393" s="151"/>
      <c r="AC393" s="151"/>
      <c r="AD393" s="151"/>
      <c r="AE393" s="151"/>
      <c r="AF393" s="151"/>
      <c r="AG393" s="151" t="s">
        <v>190</v>
      </c>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row>
    <row r="394" spans="1:60" outlineLevel="1" x14ac:dyDescent="0.25">
      <c r="A394" s="158"/>
      <c r="B394" s="159"/>
      <c r="C394" s="271" t="s">
        <v>317</v>
      </c>
      <c r="D394" s="272"/>
      <c r="E394" s="272"/>
      <c r="F394" s="272"/>
      <c r="G394" s="272"/>
      <c r="H394" s="160"/>
      <c r="I394" s="160"/>
      <c r="J394" s="160"/>
      <c r="K394" s="160"/>
      <c r="L394" s="160"/>
      <c r="M394" s="160"/>
      <c r="N394" s="160"/>
      <c r="O394" s="160"/>
      <c r="P394" s="160"/>
      <c r="Q394" s="160"/>
      <c r="R394" s="160"/>
      <c r="S394" s="160"/>
      <c r="T394" s="160"/>
      <c r="U394" s="160"/>
      <c r="V394" s="160"/>
      <c r="W394" s="160"/>
      <c r="X394" s="160"/>
      <c r="Y394" s="151"/>
      <c r="Z394" s="151"/>
      <c r="AA394" s="151"/>
      <c r="AB394" s="151"/>
      <c r="AC394" s="151"/>
      <c r="AD394" s="151"/>
      <c r="AE394" s="151"/>
      <c r="AF394" s="151"/>
      <c r="AG394" s="151" t="s">
        <v>190</v>
      </c>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1" x14ac:dyDescent="0.25">
      <c r="A395" s="158"/>
      <c r="B395" s="159"/>
      <c r="C395" s="271" t="s">
        <v>953</v>
      </c>
      <c r="D395" s="272"/>
      <c r="E395" s="272"/>
      <c r="F395" s="272"/>
      <c r="G395" s="272"/>
      <c r="H395" s="160"/>
      <c r="I395" s="160"/>
      <c r="J395" s="160"/>
      <c r="K395" s="160"/>
      <c r="L395" s="160"/>
      <c r="M395" s="160"/>
      <c r="N395" s="160"/>
      <c r="O395" s="160"/>
      <c r="P395" s="160"/>
      <c r="Q395" s="160"/>
      <c r="R395" s="160"/>
      <c r="S395" s="160"/>
      <c r="T395" s="160"/>
      <c r="U395" s="160"/>
      <c r="V395" s="160"/>
      <c r="W395" s="160"/>
      <c r="X395" s="160"/>
      <c r="Y395" s="151"/>
      <c r="Z395" s="151"/>
      <c r="AA395" s="151"/>
      <c r="AB395" s="151"/>
      <c r="AC395" s="151"/>
      <c r="AD395" s="151"/>
      <c r="AE395" s="151"/>
      <c r="AF395" s="151"/>
      <c r="AG395" s="151" t="s">
        <v>190</v>
      </c>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outlineLevel="1" x14ac:dyDescent="0.25">
      <c r="A396" s="158"/>
      <c r="B396" s="159"/>
      <c r="C396" s="271" t="s">
        <v>717</v>
      </c>
      <c r="D396" s="272"/>
      <c r="E396" s="272"/>
      <c r="F396" s="272"/>
      <c r="G396" s="272"/>
      <c r="H396" s="160"/>
      <c r="I396" s="160"/>
      <c r="J396" s="160"/>
      <c r="K396" s="160"/>
      <c r="L396" s="160"/>
      <c r="M396" s="160"/>
      <c r="N396" s="160"/>
      <c r="O396" s="160"/>
      <c r="P396" s="160"/>
      <c r="Q396" s="160"/>
      <c r="R396" s="160"/>
      <c r="S396" s="160"/>
      <c r="T396" s="160"/>
      <c r="U396" s="160"/>
      <c r="V396" s="160"/>
      <c r="W396" s="160"/>
      <c r="X396" s="160"/>
      <c r="Y396" s="151"/>
      <c r="Z396" s="151"/>
      <c r="AA396" s="151"/>
      <c r="AB396" s="151"/>
      <c r="AC396" s="151"/>
      <c r="AD396" s="151"/>
      <c r="AE396" s="151"/>
      <c r="AF396" s="151"/>
      <c r="AG396" s="151" t="s">
        <v>190</v>
      </c>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1" x14ac:dyDescent="0.25">
      <c r="A397" s="177">
        <v>52</v>
      </c>
      <c r="B397" s="178" t="s">
        <v>2108</v>
      </c>
      <c r="C397" s="187" t="s">
        <v>2109</v>
      </c>
      <c r="D397" s="179" t="s">
        <v>255</v>
      </c>
      <c r="E397" s="180">
        <v>1</v>
      </c>
      <c r="F397" s="181">
        <v>14616</v>
      </c>
      <c r="G397" s="182">
        <f>ROUND(E397*F397,2)</f>
        <v>14616</v>
      </c>
      <c r="H397" s="181"/>
      <c r="I397" s="182">
        <f>ROUND(E397*H397,2)</f>
        <v>0</v>
      </c>
      <c r="J397" s="181"/>
      <c r="K397" s="182">
        <f>ROUND(E397*J397,2)</f>
        <v>0</v>
      </c>
      <c r="L397" s="182">
        <v>21</v>
      </c>
      <c r="M397" s="182">
        <f>G397*(1+L397/100)</f>
        <v>17685.36</v>
      </c>
      <c r="N397" s="182">
        <v>1E-3</v>
      </c>
      <c r="O397" s="182">
        <f>ROUND(E397*N397,2)</f>
        <v>0</v>
      </c>
      <c r="P397" s="182">
        <v>0</v>
      </c>
      <c r="Q397" s="182">
        <f>ROUND(E397*P397,2)</f>
        <v>0</v>
      </c>
      <c r="R397" s="182"/>
      <c r="S397" s="182" t="s">
        <v>277</v>
      </c>
      <c r="T397" s="183" t="s">
        <v>186</v>
      </c>
      <c r="U397" s="160">
        <v>0</v>
      </c>
      <c r="V397" s="160">
        <f>ROUND(E397*U397,2)</f>
        <v>0</v>
      </c>
      <c r="W397" s="160"/>
      <c r="X397" s="160" t="s">
        <v>310</v>
      </c>
      <c r="Y397" s="151"/>
      <c r="Z397" s="151"/>
      <c r="AA397" s="151"/>
      <c r="AB397" s="151"/>
      <c r="AC397" s="151"/>
      <c r="AD397" s="151"/>
      <c r="AE397" s="151"/>
      <c r="AF397" s="151"/>
      <c r="AG397" s="151" t="s">
        <v>311</v>
      </c>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outlineLevel="1" x14ac:dyDescent="0.25">
      <c r="A398" s="158"/>
      <c r="B398" s="159"/>
      <c r="C398" s="260" t="s">
        <v>2073</v>
      </c>
      <c r="D398" s="261"/>
      <c r="E398" s="261"/>
      <c r="F398" s="261"/>
      <c r="G398" s="261"/>
      <c r="H398" s="160"/>
      <c r="I398" s="160"/>
      <c r="J398" s="160"/>
      <c r="K398" s="160"/>
      <c r="L398" s="160"/>
      <c r="M398" s="160"/>
      <c r="N398" s="160"/>
      <c r="O398" s="160"/>
      <c r="P398" s="160"/>
      <c r="Q398" s="160"/>
      <c r="R398" s="160"/>
      <c r="S398" s="160"/>
      <c r="T398" s="160"/>
      <c r="U398" s="160"/>
      <c r="V398" s="160"/>
      <c r="W398" s="160"/>
      <c r="X398" s="160"/>
      <c r="Y398" s="151"/>
      <c r="Z398" s="151"/>
      <c r="AA398" s="151"/>
      <c r="AB398" s="151"/>
      <c r="AC398" s="151"/>
      <c r="AD398" s="151"/>
      <c r="AE398" s="151"/>
      <c r="AF398" s="151"/>
      <c r="AG398" s="151" t="s">
        <v>190</v>
      </c>
      <c r="AH398" s="151"/>
      <c r="AI398" s="151"/>
      <c r="AJ398" s="151"/>
      <c r="AK398" s="151"/>
      <c r="AL398" s="151"/>
      <c r="AM398" s="151"/>
      <c r="AN398" s="151"/>
      <c r="AO398" s="151"/>
      <c r="AP398" s="151"/>
      <c r="AQ398" s="151"/>
      <c r="AR398" s="151"/>
      <c r="AS398" s="151"/>
      <c r="AT398" s="151"/>
      <c r="AU398" s="151"/>
      <c r="AV398" s="151"/>
      <c r="AW398" s="151"/>
      <c r="AX398" s="151"/>
      <c r="AY398" s="151"/>
      <c r="AZ398" s="151"/>
      <c r="BA398" s="184" t="str">
        <f>C398</f>
        <v>4.NP - 3. patro, popis prvku a návrh na jeho opravu nebo restaurování viz D1.1.9 Tabulky truhlářských prvků</v>
      </c>
      <c r="BB398" s="151"/>
      <c r="BC398" s="151"/>
      <c r="BD398" s="151"/>
      <c r="BE398" s="151"/>
      <c r="BF398" s="151"/>
      <c r="BG398" s="151"/>
      <c r="BH398" s="151"/>
    </row>
    <row r="399" spans="1:60" outlineLevel="1" x14ac:dyDescent="0.25">
      <c r="A399" s="158"/>
      <c r="B399" s="159"/>
      <c r="C399" s="192" t="s">
        <v>204</v>
      </c>
      <c r="D399" s="161"/>
      <c r="E399" s="162"/>
      <c r="F399" s="163"/>
      <c r="G399" s="163"/>
      <c r="H399" s="160"/>
      <c r="I399" s="160"/>
      <c r="J399" s="160"/>
      <c r="K399" s="160"/>
      <c r="L399" s="160"/>
      <c r="M399" s="160"/>
      <c r="N399" s="160"/>
      <c r="O399" s="160"/>
      <c r="P399" s="160"/>
      <c r="Q399" s="160"/>
      <c r="R399" s="160"/>
      <c r="S399" s="160"/>
      <c r="T399" s="160"/>
      <c r="U399" s="160"/>
      <c r="V399" s="160"/>
      <c r="W399" s="160"/>
      <c r="X399" s="160"/>
      <c r="Y399" s="151"/>
      <c r="Z399" s="151"/>
      <c r="AA399" s="151"/>
      <c r="AB399" s="151"/>
      <c r="AC399" s="151"/>
      <c r="AD399" s="151"/>
      <c r="AE399" s="151"/>
      <c r="AF399" s="151"/>
      <c r="AG399" s="151" t="s">
        <v>190</v>
      </c>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outlineLevel="1" x14ac:dyDescent="0.25">
      <c r="A400" s="158"/>
      <c r="B400" s="159"/>
      <c r="C400" s="271" t="s">
        <v>2110</v>
      </c>
      <c r="D400" s="272"/>
      <c r="E400" s="272"/>
      <c r="F400" s="272"/>
      <c r="G400" s="272"/>
      <c r="H400" s="160"/>
      <c r="I400" s="160"/>
      <c r="J400" s="160"/>
      <c r="K400" s="160"/>
      <c r="L400" s="160"/>
      <c r="M400" s="160"/>
      <c r="N400" s="160"/>
      <c r="O400" s="160"/>
      <c r="P400" s="160"/>
      <c r="Q400" s="160"/>
      <c r="R400" s="160"/>
      <c r="S400" s="160"/>
      <c r="T400" s="160"/>
      <c r="U400" s="160"/>
      <c r="V400" s="160"/>
      <c r="W400" s="160"/>
      <c r="X400" s="160"/>
      <c r="Y400" s="151"/>
      <c r="Z400" s="151"/>
      <c r="AA400" s="151"/>
      <c r="AB400" s="151"/>
      <c r="AC400" s="151"/>
      <c r="AD400" s="151"/>
      <c r="AE400" s="151"/>
      <c r="AF400" s="151"/>
      <c r="AG400" s="151" t="s">
        <v>190</v>
      </c>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outlineLevel="1" x14ac:dyDescent="0.25">
      <c r="A401" s="158"/>
      <c r="B401" s="159"/>
      <c r="C401" s="271" t="s">
        <v>2111</v>
      </c>
      <c r="D401" s="272"/>
      <c r="E401" s="272"/>
      <c r="F401" s="272"/>
      <c r="G401" s="272"/>
      <c r="H401" s="160"/>
      <c r="I401" s="160"/>
      <c r="J401" s="160"/>
      <c r="K401" s="160"/>
      <c r="L401" s="160"/>
      <c r="M401" s="160"/>
      <c r="N401" s="160"/>
      <c r="O401" s="160"/>
      <c r="P401" s="160"/>
      <c r="Q401" s="160"/>
      <c r="R401" s="160"/>
      <c r="S401" s="160"/>
      <c r="T401" s="160"/>
      <c r="U401" s="160"/>
      <c r="V401" s="160"/>
      <c r="W401" s="160"/>
      <c r="X401" s="160"/>
      <c r="Y401" s="151"/>
      <c r="Z401" s="151"/>
      <c r="AA401" s="151"/>
      <c r="AB401" s="151"/>
      <c r="AC401" s="151"/>
      <c r="AD401" s="151"/>
      <c r="AE401" s="151"/>
      <c r="AF401" s="151"/>
      <c r="AG401" s="151" t="s">
        <v>190</v>
      </c>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1" x14ac:dyDescent="0.25">
      <c r="A402" s="158"/>
      <c r="B402" s="159"/>
      <c r="C402" s="271" t="s">
        <v>973</v>
      </c>
      <c r="D402" s="272"/>
      <c r="E402" s="272"/>
      <c r="F402" s="272"/>
      <c r="G402" s="272"/>
      <c r="H402" s="160"/>
      <c r="I402" s="160"/>
      <c r="J402" s="160"/>
      <c r="K402" s="160"/>
      <c r="L402" s="160"/>
      <c r="M402" s="160"/>
      <c r="N402" s="160"/>
      <c r="O402" s="160"/>
      <c r="P402" s="160"/>
      <c r="Q402" s="160"/>
      <c r="R402" s="160"/>
      <c r="S402" s="160"/>
      <c r="T402" s="160"/>
      <c r="U402" s="160"/>
      <c r="V402" s="160"/>
      <c r="W402" s="160"/>
      <c r="X402" s="160"/>
      <c r="Y402" s="151"/>
      <c r="Z402" s="151"/>
      <c r="AA402" s="151"/>
      <c r="AB402" s="151"/>
      <c r="AC402" s="151"/>
      <c r="AD402" s="151"/>
      <c r="AE402" s="151"/>
      <c r="AF402" s="151"/>
      <c r="AG402" s="151" t="s">
        <v>190</v>
      </c>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1" x14ac:dyDescent="0.25">
      <c r="A403" s="158"/>
      <c r="B403" s="159"/>
      <c r="C403" s="271" t="s">
        <v>771</v>
      </c>
      <c r="D403" s="272"/>
      <c r="E403" s="272"/>
      <c r="F403" s="272"/>
      <c r="G403" s="272"/>
      <c r="H403" s="160"/>
      <c r="I403" s="160"/>
      <c r="J403" s="160"/>
      <c r="K403" s="160"/>
      <c r="L403" s="160"/>
      <c r="M403" s="160"/>
      <c r="N403" s="160"/>
      <c r="O403" s="160"/>
      <c r="P403" s="160"/>
      <c r="Q403" s="160"/>
      <c r="R403" s="160"/>
      <c r="S403" s="160"/>
      <c r="T403" s="160"/>
      <c r="U403" s="160"/>
      <c r="V403" s="160"/>
      <c r="W403" s="160"/>
      <c r="X403" s="160"/>
      <c r="Y403" s="151"/>
      <c r="Z403" s="151"/>
      <c r="AA403" s="151"/>
      <c r="AB403" s="151"/>
      <c r="AC403" s="151"/>
      <c r="AD403" s="151"/>
      <c r="AE403" s="151"/>
      <c r="AF403" s="151"/>
      <c r="AG403" s="151" t="s">
        <v>190</v>
      </c>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outlineLevel="1" x14ac:dyDescent="0.25">
      <c r="A404" s="158"/>
      <c r="B404" s="159"/>
      <c r="C404" s="192" t="s">
        <v>204</v>
      </c>
      <c r="D404" s="161"/>
      <c r="E404" s="162"/>
      <c r="F404" s="163"/>
      <c r="G404" s="163"/>
      <c r="H404" s="160"/>
      <c r="I404" s="160"/>
      <c r="J404" s="160"/>
      <c r="K404" s="160"/>
      <c r="L404" s="160"/>
      <c r="M404" s="160"/>
      <c r="N404" s="160"/>
      <c r="O404" s="160"/>
      <c r="P404" s="160"/>
      <c r="Q404" s="160"/>
      <c r="R404" s="160"/>
      <c r="S404" s="160"/>
      <c r="T404" s="160"/>
      <c r="U404" s="160"/>
      <c r="V404" s="160"/>
      <c r="W404" s="160"/>
      <c r="X404" s="160"/>
      <c r="Y404" s="151"/>
      <c r="Z404" s="151"/>
      <c r="AA404" s="151"/>
      <c r="AB404" s="151"/>
      <c r="AC404" s="151"/>
      <c r="AD404" s="151"/>
      <c r="AE404" s="151"/>
      <c r="AF404" s="151"/>
      <c r="AG404" s="151" t="s">
        <v>190</v>
      </c>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outlineLevel="1" x14ac:dyDescent="0.25">
      <c r="A405" s="158"/>
      <c r="B405" s="159"/>
      <c r="C405" s="271" t="s">
        <v>802</v>
      </c>
      <c r="D405" s="272"/>
      <c r="E405" s="272"/>
      <c r="F405" s="272"/>
      <c r="G405" s="272"/>
      <c r="H405" s="160"/>
      <c r="I405" s="160"/>
      <c r="J405" s="160"/>
      <c r="K405" s="160"/>
      <c r="L405" s="160"/>
      <c r="M405" s="160"/>
      <c r="N405" s="160"/>
      <c r="O405" s="160"/>
      <c r="P405" s="160"/>
      <c r="Q405" s="160"/>
      <c r="R405" s="160"/>
      <c r="S405" s="160"/>
      <c r="T405" s="160"/>
      <c r="U405" s="160"/>
      <c r="V405" s="160"/>
      <c r="W405" s="160"/>
      <c r="X405" s="160"/>
      <c r="Y405" s="151"/>
      <c r="Z405" s="151"/>
      <c r="AA405" s="151"/>
      <c r="AB405" s="151"/>
      <c r="AC405" s="151"/>
      <c r="AD405" s="151"/>
      <c r="AE405" s="151"/>
      <c r="AF405" s="151"/>
      <c r="AG405" s="151" t="s">
        <v>190</v>
      </c>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ht="21" outlineLevel="1" x14ac:dyDescent="0.25">
      <c r="A406" s="158"/>
      <c r="B406" s="159"/>
      <c r="C406" s="271" t="s">
        <v>2112</v>
      </c>
      <c r="D406" s="272"/>
      <c r="E406" s="272"/>
      <c r="F406" s="272"/>
      <c r="G406" s="272"/>
      <c r="H406" s="160"/>
      <c r="I406" s="160"/>
      <c r="J406" s="160"/>
      <c r="K406" s="160"/>
      <c r="L406" s="160"/>
      <c r="M406" s="160"/>
      <c r="N406" s="160"/>
      <c r="O406" s="160"/>
      <c r="P406" s="160"/>
      <c r="Q406" s="160"/>
      <c r="R406" s="160"/>
      <c r="S406" s="160"/>
      <c r="T406" s="160"/>
      <c r="U406" s="160"/>
      <c r="V406" s="160"/>
      <c r="W406" s="160"/>
      <c r="X406" s="160"/>
      <c r="Y406" s="151"/>
      <c r="Z406" s="151"/>
      <c r="AA406" s="151"/>
      <c r="AB406" s="151"/>
      <c r="AC406" s="151"/>
      <c r="AD406" s="151"/>
      <c r="AE406" s="151"/>
      <c r="AF406" s="151"/>
      <c r="AG406" s="151" t="s">
        <v>190</v>
      </c>
      <c r="AH406" s="151"/>
      <c r="AI406" s="151"/>
      <c r="AJ406" s="151"/>
      <c r="AK406" s="151"/>
      <c r="AL406" s="151"/>
      <c r="AM406" s="151"/>
      <c r="AN406" s="151"/>
      <c r="AO406" s="151"/>
      <c r="AP406" s="151"/>
      <c r="AQ406" s="151"/>
      <c r="AR406" s="151"/>
      <c r="AS406" s="151"/>
      <c r="AT406" s="151"/>
      <c r="AU406" s="151"/>
      <c r="AV406" s="151"/>
      <c r="AW406" s="151"/>
      <c r="AX406" s="151"/>
      <c r="AY406" s="151"/>
      <c r="AZ406" s="151"/>
      <c r="BA406" s="184" t="str">
        <f>C406</f>
        <v>Jednoduché jednokřídlé čtyřtabulkové okno s jednou svislou a jednou vodorovnou příčkou, dovnitř nasazovací, vsazené do kamenného ostění. Zajištění dvěma kovanými obrtlíky s protikusy na křídle a novodobou dřevěnou hranolovou závorou. Povrchová úprava: černý krycí nátěr.</v>
      </c>
      <c r="BB406" s="151"/>
      <c r="BC406" s="151"/>
      <c r="BD406" s="151"/>
      <c r="BE406" s="151"/>
      <c r="BF406" s="151"/>
      <c r="BG406" s="151"/>
      <c r="BH406" s="151"/>
    </row>
    <row r="407" spans="1:60" outlineLevel="1" x14ac:dyDescent="0.25">
      <c r="A407" s="158"/>
      <c r="B407" s="159"/>
      <c r="C407" s="192" t="s">
        <v>204</v>
      </c>
      <c r="D407" s="161"/>
      <c r="E407" s="162"/>
      <c r="F407" s="163"/>
      <c r="G407" s="163"/>
      <c r="H407" s="160"/>
      <c r="I407" s="160"/>
      <c r="J407" s="160"/>
      <c r="K407" s="160"/>
      <c r="L407" s="160"/>
      <c r="M407" s="160"/>
      <c r="N407" s="160"/>
      <c r="O407" s="160"/>
      <c r="P407" s="160"/>
      <c r="Q407" s="160"/>
      <c r="R407" s="160"/>
      <c r="S407" s="160"/>
      <c r="T407" s="160"/>
      <c r="U407" s="160"/>
      <c r="V407" s="160"/>
      <c r="W407" s="160"/>
      <c r="X407" s="160"/>
      <c r="Y407" s="151"/>
      <c r="Z407" s="151"/>
      <c r="AA407" s="151"/>
      <c r="AB407" s="151"/>
      <c r="AC407" s="151"/>
      <c r="AD407" s="151"/>
      <c r="AE407" s="151"/>
      <c r="AF407" s="151"/>
      <c r="AG407" s="151" t="s">
        <v>190</v>
      </c>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1" x14ac:dyDescent="0.25">
      <c r="A408" s="158"/>
      <c r="B408" s="159"/>
      <c r="C408" s="271" t="s">
        <v>913</v>
      </c>
      <c r="D408" s="272"/>
      <c r="E408" s="272"/>
      <c r="F408" s="272"/>
      <c r="G408" s="272"/>
      <c r="H408" s="160"/>
      <c r="I408" s="160"/>
      <c r="J408" s="160"/>
      <c r="K408" s="160"/>
      <c r="L408" s="160"/>
      <c r="M408" s="160"/>
      <c r="N408" s="160"/>
      <c r="O408" s="160"/>
      <c r="P408" s="160"/>
      <c r="Q408" s="160"/>
      <c r="R408" s="160"/>
      <c r="S408" s="160"/>
      <c r="T408" s="160"/>
      <c r="U408" s="160"/>
      <c r="V408" s="160"/>
      <c r="W408" s="160"/>
      <c r="X408" s="160"/>
      <c r="Y408" s="151"/>
      <c r="Z408" s="151"/>
      <c r="AA408" s="151"/>
      <c r="AB408" s="151"/>
      <c r="AC408" s="151"/>
      <c r="AD408" s="151"/>
      <c r="AE408" s="151"/>
      <c r="AF408" s="151"/>
      <c r="AG408" s="151" t="s">
        <v>190</v>
      </c>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outlineLevel="1" x14ac:dyDescent="0.25">
      <c r="A409" s="158"/>
      <c r="B409" s="159"/>
      <c r="C409" s="271" t="s">
        <v>952</v>
      </c>
      <c r="D409" s="272"/>
      <c r="E409" s="272"/>
      <c r="F409" s="272"/>
      <c r="G409" s="272"/>
      <c r="H409" s="160"/>
      <c r="I409" s="160"/>
      <c r="J409" s="160"/>
      <c r="K409" s="160"/>
      <c r="L409" s="160"/>
      <c r="M409" s="160"/>
      <c r="N409" s="160"/>
      <c r="O409" s="160"/>
      <c r="P409" s="160"/>
      <c r="Q409" s="160"/>
      <c r="R409" s="160"/>
      <c r="S409" s="160"/>
      <c r="T409" s="160"/>
      <c r="U409" s="160"/>
      <c r="V409" s="160"/>
      <c r="W409" s="160"/>
      <c r="X409" s="160"/>
      <c r="Y409" s="151"/>
      <c r="Z409" s="151"/>
      <c r="AA409" s="151"/>
      <c r="AB409" s="151"/>
      <c r="AC409" s="151"/>
      <c r="AD409" s="151"/>
      <c r="AE409" s="151"/>
      <c r="AF409" s="151"/>
      <c r="AG409" s="151" t="s">
        <v>190</v>
      </c>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row>
    <row r="410" spans="1:60" outlineLevel="1" x14ac:dyDescent="0.25">
      <c r="A410" s="158"/>
      <c r="B410" s="159"/>
      <c r="C410" s="192" t="s">
        <v>204</v>
      </c>
      <c r="D410" s="161"/>
      <c r="E410" s="162"/>
      <c r="F410" s="163"/>
      <c r="G410" s="163"/>
      <c r="H410" s="160"/>
      <c r="I410" s="160"/>
      <c r="J410" s="160"/>
      <c r="K410" s="160"/>
      <c r="L410" s="160"/>
      <c r="M410" s="160"/>
      <c r="N410" s="160"/>
      <c r="O410" s="160"/>
      <c r="P410" s="160"/>
      <c r="Q410" s="160"/>
      <c r="R410" s="160"/>
      <c r="S410" s="160"/>
      <c r="T410" s="160"/>
      <c r="U410" s="160"/>
      <c r="V410" s="160"/>
      <c r="W410" s="160"/>
      <c r="X410" s="160"/>
      <c r="Y410" s="151"/>
      <c r="Z410" s="151"/>
      <c r="AA410" s="151"/>
      <c r="AB410" s="151"/>
      <c r="AC410" s="151"/>
      <c r="AD410" s="151"/>
      <c r="AE410" s="151"/>
      <c r="AF410" s="151"/>
      <c r="AG410" s="151" t="s">
        <v>190</v>
      </c>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outlineLevel="1" x14ac:dyDescent="0.25">
      <c r="A411" s="158"/>
      <c r="B411" s="159"/>
      <c r="C411" s="271" t="s">
        <v>317</v>
      </c>
      <c r="D411" s="272"/>
      <c r="E411" s="272"/>
      <c r="F411" s="272"/>
      <c r="G411" s="272"/>
      <c r="H411" s="160"/>
      <c r="I411" s="160"/>
      <c r="J411" s="160"/>
      <c r="K411" s="160"/>
      <c r="L411" s="160"/>
      <c r="M411" s="160"/>
      <c r="N411" s="160"/>
      <c r="O411" s="160"/>
      <c r="P411" s="160"/>
      <c r="Q411" s="160"/>
      <c r="R411" s="160"/>
      <c r="S411" s="160"/>
      <c r="T411" s="160"/>
      <c r="U411" s="160"/>
      <c r="V411" s="160"/>
      <c r="W411" s="160"/>
      <c r="X411" s="160"/>
      <c r="Y411" s="151"/>
      <c r="Z411" s="151"/>
      <c r="AA411" s="151"/>
      <c r="AB411" s="151"/>
      <c r="AC411" s="151"/>
      <c r="AD411" s="151"/>
      <c r="AE411" s="151"/>
      <c r="AF411" s="151"/>
      <c r="AG411" s="151" t="s">
        <v>190</v>
      </c>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1" x14ac:dyDescent="0.25">
      <c r="A412" s="158"/>
      <c r="B412" s="159"/>
      <c r="C412" s="271" t="s">
        <v>953</v>
      </c>
      <c r="D412" s="272"/>
      <c r="E412" s="272"/>
      <c r="F412" s="272"/>
      <c r="G412" s="272"/>
      <c r="H412" s="160"/>
      <c r="I412" s="160"/>
      <c r="J412" s="160"/>
      <c r="K412" s="160"/>
      <c r="L412" s="160"/>
      <c r="M412" s="160"/>
      <c r="N412" s="160"/>
      <c r="O412" s="160"/>
      <c r="P412" s="160"/>
      <c r="Q412" s="160"/>
      <c r="R412" s="160"/>
      <c r="S412" s="160"/>
      <c r="T412" s="160"/>
      <c r="U412" s="160"/>
      <c r="V412" s="160"/>
      <c r="W412" s="160"/>
      <c r="X412" s="160"/>
      <c r="Y412" s="151"/>
      <c r="Z412" s="151"/>
      <c r="AA412" s="151"/>
      <c r="AB412" s="151"/>
      <c r="AC412" s="151"/>
      <c r="AD412" s="151"/>
      <c r="AE412" s="151"/>
      <c r="AF412" s="151"/>
      <c r="AG412" s="151" t="s">
        <v>190</v>
      </c>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outlineLevel="1" x14ac:dyDescent="0.25">
      <c r="A413" s="158"/>
      <c r="B413" s="159"/>
      <c r="C413" s="271" t="s">
        <v>1808</v>
      </c>
      <c r="D413" s="272"/>
      <c r="E413" s="272"/>
      <c r="F413" s="272"/>
      <c r="G413" s="272"/>
      <c r="H413" s="160"/>
      <c r="I413" s="160"/>
      <c r="J413" s="160"/>
      <c r="K413" s="160"/>
      <c r="L413" s="160"/>
      <c r="M413" s="160"/>
      <c r="N413" s="160"/>
      <c r="O413" s="160"/>
      <c r="P413" s="160"/>
      <c r="Q413" s="160"/>
      <c r="R413" s="160"/>
      <c r="S413" s="160"/>
      <c r="T413" s="160"/>
      <c r="U413" s="160"/>
      <c r="V413" s="160"/>
      <c r="W413" s="160"/>
      <c r="X413" s="160"/>
      <c r="Y413" s="151"/>
      <c r="Z413" s="151"/>
      <c r="AA413" s="151"/>
      <c r="AB413" s="151"/>
      <c r="AC413" s="151"/>
      <c r="AD413" s="151"/>
      <c r="AE413" s="151"/>
      <c r="AF413" s="151"/>
      <c r="AG413" s="151" t="s">
        <v>190</v>
      </c>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1" x14ac:dyDescent="0.25">
      <c r="A414" s="158"/>
      <c r="B414" s="159"/>
      <c r="C414" s="271" t="s">
        <v>2113</v>
      </c>
      <c r="D414" s="272"/>
      <c r="E414" s="272"/>
      <c r="F414" s="272"/>
      <c r="G414" s="272"/>
      <c r="H414" s="160"/>
      <c r="I414" s="160"/>
      <c r="J414" s="160"/>
      <c r="K414" s="160"/>
      <c r="L414" s="160"/>
      <c r="M414" s="160"/>
      <c r="N414" s="160"/>
      <c r="O414" s="160"/>
      <c r="P414" s="160"/>
      <c r="Q414" s="160"/>
      <c r="R414" s="160"/>
      <c r="S414" s="160"/>
      <c r="T414" s="160"/>
      <c r="U414" s="160"/>
      <c r="V414" s="160"/>
      <c r="W414" s="160"/>
      <c r="X414" s="160"/>
      <c r="Y414" s="151"/>
      <c r="Z414" s="151"/>
      <c r="AA414" s="151"/>
      <c r="AB414" s="151"/>
      <c r="AC414" s="151"/>
      <c r="AD414" s="151"/>
      <c r="AE414" s="151"/>
      <c r="AF414" s="151"/>
      <c r="AG414" s="151" t="s">
        <v>190</v>
      </c>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1" x14ac:dyDescent="0.25">
      <c r="A415" s="158"/>
      <c r="B415" s="159"/>
      <c r="C415" s="271" t="s">
        <v>717</v>
      </c>
      <c r="D415" s="272"/>
      <c r="E415" s="272"/>
      <c r="F415" s="272"/>
      <c r="G415" s="272"/>
      <c r="H415" s="160"/>
      <c r="I415" s="160"/>
      <c r="J415" s="160"/>
      <c r="K415" s="160"/>
      <c r="L415" s="160"/>
      <c r="M415" s="160"/>
      <c r="N415" s="160"/>
      <c r="O415" s="160"/>
      <c r="P415" s="160"/>
      <c r="Q415" s="160"/>
      <c r="R415" s="160"/>
      <c r="S415" s="160"/>
      <c r="T415" s="160"/>
      <c r="U415" s="160"/>
      <c r="V415" s="160"/>
      <c r="W415" s="160"/>
      <c r="X415" s="160"/>
      <c r="Y415" s="151"/>
      <c r="Z415" s="151"/>
      <c r="AA415" s="151"/>
      <c r="AB415" s="151"/>
      <c r="AC415" s="151"/>
      <c r="AD415" s="151"/>
      <c r="AE415" s="151"/>
      <c r="AF415" s="151"/>
      <c r="AG415" s="151" t="s">
        <v>190</v>
      </c>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1" x14ac:dyDescent="0.25">
      <c r="A416" s="177">
        <v>53</v>
      </c>
      <c r="B416" s="178" t="s">
        <v>2114</v>
      </c>
      <c r="C416" s="187" t="s">
        <v>2115</v>
      </c>
      <c r="D416" s="179" t="s">
        <v>255</v>
      </c>
      <c r="E416" s="180">
        <v>1</v>
      </c>
      <c r="F416" s="181">
        <v>4224</v>
      </c>
      <c r="G416" s="182">
        <f>ROUND(E416*F416,2)</f>
        <v>4224</v>
      </c>
      <c r="H416" s="181"/>
      <c r="I416" s="182">
        <f>ROUND(E416*H416,2)</f>
        <v>0</v>
      </c>
      <c r="J416" s="181"/>
      <c r="K416" s="182">
        <f>ROUND(E416*J416,2)</f>
        <v>0</v>
      </c>
      <c r="L416" s="182">
        <v>21</v>
      </c>
      <c r="M416" s="182">
        <f>G416*(1+L416/100)</f>
        <v>5111.04</v>
      </c>
      <c r="N416" s="182">
        <v>1E-3</v>
      </c>
      <c r="O416" s="182">
        <f>ROUND(E416*N416,2)</f>
        <v>0</v>
      </c>
      <c r="P416" s="182">
        <v>0</v>
      </c>
      <c r="Q416" s="182">
        <f>ROUND(E416*P416,2)</f>
        <v>0</v>
      </c>
      <c r="R416" s="182"/>
      <c r="S416" s="182" t="s">
        <v>277</v>
      </c>
      <c r="T416" s="183" t="s">
        <v>186</v>
      </c>
      <c r="U416" s="160">
        <v>0</v>
      </c>
      <c r="V416" s="160">
        <f>ROUND(E416*U416,2)</f>
        <v>0</v>
      </c>
      <c r="W416" s="160"/>
      <c r="X416" s="160" t="s">
        <v>310</v>
      </c>
      <c r="Y416" s="151"/>
      <c r="Z416" s="151"/>
      <c r="AA416" s="151"/>
      <c r="AB416" s="151"/>
      <c r="AC416" s="151"/>
      <c r="AD416" s="151"/>
      <c r="AE416" s="151"/>
      <c r="AF416" s="151"/>
      <c r="AG416" s="151" t="s">
        <v>311</v>
      </c>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outlineLevel="1" x14ac:dyDescent="0.25">
      <c r="A417" s="158"/>
      <c r="B417" s="159"/>
      <c r="C417" s="260" t="s">
        <v>2073</v>
      </c>
      <c r="D417" s="261"/>
      <c r="E417" s="261"/>
      <c r="F417" s="261"/>
      <c r="G417" s="261"/>
      <c r="H417" s="160"/>
      <c r="I417" s="160"/>
      <c r="J417" s="160"/>
      <c r="K417" s="160"/>
      <c r="L417" s="160"/>
      <c r="M417" s="160"/>
      <c r="N417" s="160"/>
      <c r="O417" s="160"/>
      <c r="P417" s="160"/>
      <c r="Q417" s="160"/>
      <c r="R417" s="160"/>
      <c r="S417" s="160"/>
      <c r="T417" s="160"/>
      <c r="U417" s="160"/>
      <c r="V417" s="160"/>
      <c r="W417" s="160"/>
      <c r="X417" s="160"/>
      <c r="Y417" s="151"/>
      <c r="Z417" s="151"/>
      <c r="AA417" s="151"/>
      <c r="AB417" s="151"/>
      <c r="AC417" s="151"/>
      <c r="AD417" s="151"/>
      <c r="AE417" s="151"/>
      <c r="AF417" s="151"/>
      <c r="AG417" s="151" t="s">
        <v>190</v>
      </c>
      <c r="AH417" s="151"/>
      <c r="AI417" s="151"/>
      <c r="AJ417" s="151"/>
      <c r="AK417" s="151"/>
      <c r="AL417" s="151"/>
      <c r="AM417" s="151"/>
      <c r="AN417" s="151"/>
      <c r="AO417" s="151"/>
      <c r="AP417" s="151"/>
      <c r="AQ417" s="151"/>
      <c r="AR417" s="151"/>
      <c r="AS417" s="151"/>
      <c r="AT417" s="151"/>
      <c r="AU417" s="151"/>
      <c r="AV417" s="151"/>
      <c r="AW417" s="151"/>
      <c r="AX417" s="151"/>
      <c r="AY417" s="151"/>
      <c r="AZ417" s="151"/>
      <c r="BA417" s="184" t="str">
        <f>C417</f>
        <v>4.NP - 3. patro, popis prvku a návrh na jeho opravu nebo restaurování viz D1.1.9 Tabulky truhlářských prvků</v>
      </c>
      <c r="BB417" s="151"/>
      <c r="BC417" s="151"/>
      <c r="BD417" s="151"/>
      <c r="BE417" s="151"/>
      <c r="BF417" s="151"/>
      <c r="BG417" s="151"/>
      <c r="BH417" s="151"/>
    </row>
    <row r="418" spans="1:60" outlineLevel="1" x14ac:dyDescent="0.25">
      <c r="A418" s="158"/>
      <c r="B418" s="159"/>
      <c r="C418" s="192" t="s">
        <v>204</v>
      </c>
      <c r="D418" s="161"/>
      <c r="E418" s="162"/>
      <c r="F418" s="163"/>
      <c r="G418" s="163"/>
      <c r="H418" s="160"/>
      <c r="I418" s="160"/>
      <c r="J418" s="160"/>
      <c r="K418" s="160"/>
      <c r="L418" s="160"/>
      <c r="M418" s="160"/>
      <c r="N418" s="160"/>
      <c r="O418" s="160"/>
      <c r="P418" s="160"/>
      <c r="Q418" s="160"/>
      <c r="R418" s="160"/>
      <c r="S418" s="160"/>
      <c r="T418" s="160"/>
      <c r="U418" s="160"/>
      <c r="V418" s="160"/>
      <c r="W418" s="160"/>
      <c r="X418" s="160"/>
      <c r="Y418" s="151"/>
      <c r="Z418" s="151"/>
      <c r="AA418" s="151"/>
      <c r="AB418" s="151"/>
      <c r="AC418" s="151"/>
      <c r="AD418" s="151"/>
      <c r="AE418" s="151"/>
      <c r="AF418" s="151"/>
      <c r="AG418" s="151" t="s">
        <v>190</v>
      </c>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1" x14ac:dyDescent="0.25">
      <c r="A419" s="158"/>
      <c r="B419" s="159"/>
      <c r="C419" s="271" t="s">
        <v>2116</v>
      </c>
      <c r="D419" s="272"/>
      <c r="E419" s="272"/>
      <c r="F419" s="272"/>
      <c r="G419" s="272"/>
      <c r="H419" s="160"/>
      <c r="I419" s="160"/>
      <c r="J419" s="160"/>
      <c r="K419" s="160"/>
      <c r="L419" s="160"/>
      <c r="M419" s="160"/>
      <c r="N419" s="160"/>
      <c r="O419" s="160"/>
      <c r="P419" s="160"/>
      <c r="Q419" s="160"/>
      <c r="R419" s="160"/>
      <c r="S419" s="160"/>
      <c r="T419" s="160"/>
      <c r="U419" s="160"/>
      <c r="V419" s="160"/>
      <c r="W419" s="160"/>
      <c r="X419" s="160"/>
      <c r="Y419" s="151"/>
      <c r="Z419" s="151"/>
      <c r="AA419" s="151"/>
      <c r="AB419" s="151"/>
      <c r="AC419" s="151"/>
      <c r="AD419" s="151"/>
      <c r="AE419" s="151"/>
      <c r="AF419" s="151"/>
      <c r="AG419" s="151" t="s">
        <v>190</v>
      </c>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outlineLevel="1" x14ac:dyDescent="0.25">
      <c r="A420" s="158"/>
      <c r="B420" s="159"/>
      <c r="C420" s="271" t="s">
        <v>2117</v>
      </c>
      <c r="D420" s="272"/>
      <c r="E420" s="272"/>
      <c r="F420" s="272"/>
      <c r="G420" s="272"/>
      <c r="H420" s="160"/>
      <c r="I420" s="160"/>
      <c r="J420" s="160"/>
      <c r="K420" s="160"/>
      <c r="L420" s="160"/>
      <c r="M420" s="160"/>
      <c r="N420" s="160"/>
      <c r="O420" s="160"/>
      <c r="P420" s="160"/>
      <c r="Q420" s="160"/>
      <c r="R420" s="160"/>
      <c r="S420" s="160"/>
      <c r="T420" s="160"/>
      <c r="U420" s="160"/>
      <c r="V420" s="160"/>
      <c r="W420" s="160"/>
      <c r="X420" s="160"/>
      <c r="Y420" s="151"/>
      <c r="Z420" s="151"/>
      <c r="AA420" s="151"/>
      <c r="AB420" s="151"/>
      <c r="AC420" s="151"/>
      <c r="AD420" s="151"/>
      <c r="AE420" s="151"/>
      <c r="AF420" s="151"/>
      <c r="AG420" s="151" t="s">
        <v>190</v>
      </c>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row>
    <row r="421" spans="1:60" outlineLevel="1" x14ac:dyDescent="0.25">
      <c r="A421" s="158"/>
      <c r="B421" s="159"/>
      <c r="C421" s="271" t="s">
        <v>973</v>
      </c>
      <c r="D421" s="272"/>
      <c r="E421" s="272"/>
      <c r="F421" s="272"/>
      <c r="G421" s="272"/>
      <c r="H421" s="160"/>
      <c r="I421" s="160"/>
      <c r="J421" s="160"/>
      <c r="K421" s="160"/>
      <c r="L421" s="160"/>
      <c r="M421" s="160"/>
      <c r="N421" s="160"/>
      <c r="O421" s="160"/>
      <c r="P421" s="160"/>
      <c r="Q421" s="160"/>
      <c r="R421" s="160"/>
      <c r="S421" s="160"/>
      <c r="T421" s="160"/>
      <c r="U421" s="160"/>
      <c r="V421" s="160"/>
      <c r="W421" s="160"/>
      <c r="X421" s="160"/>
      <c r="Y421" s="151"/>
      <c r="Z421" s="151"/>
      <c r="AA421" s="151"/>
      <c r="AB421" s="151"/>
      <c r="AC421" s="151"/>
      <c r="AD421" s="151"/>
      <c r="AE421" s="151"/>
      <c r="AF421" s="151"/>
      <c r="AG421" s="151" t="s">
        <v>190</v>
      </c>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outlineLevel="1" x14ac:dyDescent="0.25">
      <c r="A422" s="158"/>
      <c r="B422" s="159"/>
      <c r="C422" s="271" t="s">
        <v>771</v>
      </c>
      <c r="D422" s="272"/>
      <c r="E422" s="272"/>
      <c r="F422" s="272"/>
      <c r="G422" s="272"/>
      <c r="H422" s="160"/>
      <c r="I422" s="160"/>
      <c r="J422" s="160"/>
      <c r="K422" s="160"/>
      <c r="L422" s="160"/>
      <c r="M422" s="160"/>
      <c r="N422" s="160"/>
      <c r="O422" s="160"/>
      <c r="P422" s="160"/>
      <c r="Q422" s="160"/>
      <c r="R422" s="160"/>
      <c r="S422" s="160"/>
      <c r="T422" s="160"/>
      <c r="U422" s="160"/>
      <c r="V422" s="160"/>
      <c r="W422" s="160"/>
      <c r="X422" s="160"/>
      <c r="Y422" s="151"/>
      <c r="Z422" s="151"/>
      <c r="AA422" s="151"/>
      <c r="AB422" s="151"/>
      <c r="AC422" s="151"/>
      <c r="AD422" s="151"/>
      <c r="AE422" s="151"/>
      <c r="AF422" s="151"/>
      <c r="AG422" s="151" t="s">
        <v>190</v>
      </c>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row>
    <row r="423" spans="1:60" outlineLevel="1" x14ac:dyDescent="0.25">
      <c r="A423" s="158"/>
      <c r="B423" s="159"/>
      <c r="C423" s="192" t="s">
        <v>204</v>
      </c>
      <c r="D423" s="161"/>
      <c r="E423" s="162"/>
      <c r="F423" s="163"/>
      <c r="G423" s="163"/>
      <c r="H423" s="160"/>
      <c r="I423" s="160"/>
      <c r="J423" s="160"/>
      <c r="K423" s="160"/>
      <c r="L423" s="160"/>
      <c r="M423" s="160"/>
      <c r="N423" s="160"/>
      <c r="O423" s="160"/>
      <c r="P423" s="160"/>
      <c r="Q423" s="160"/>
      <c r="R423" s="160"/>
      <c r="S423" s="160"/>
      <c r="T423" s="160"/>
      <c r="U423" s="160"/>
      <c r="V423" s="160"/>
      <c r="W423" s="160"/>
      <c r="X423" s="160"/>
      <c r="Y423" s="151"/>
      <c r="Z423" s="151"/>
      <c r="AA423" s="151"/>
      <c r="AB423" s="151"/>
      <c r="AC423" s="151"/>
      <c r="AD423" s="151"/>
      <c r="AE423" s="151"/>
      <c r="AF423" s="151"/>
      <c r="AG423" s="151" t="s">
        <v>190</v>
      </c>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1" x14ac:dyDescent="0.25">
      <c r="A424" s="158"/>
      <c r="B424" s="159"/>
      <c r="C424" s="271" t="s">
        <v>802</v>
      </c>
      <c r="D424" s="272"/>
      <c r="E424" s="272"/>
      <c r="F424" s="272"/>
      <c r="G424" s="272"/>
      <c r="H424" s="160"/>
      <c r="I424" s="160"/>
      <c r="J424" s="160"/>
      <c r="K424" s="160"/>
      <c r="L424" s="160"/>
      <c r="M424" s="160"/>
      <c r="N424" s="160"/>
      <c r="O424" s="160"/>
      <c r="P424" s="160"/>
      <c r="Q424" s="160"/>
      <c r="R424" s="160"/>
      <c r="S424" s="160"/>
      <c r="T424" s="160"/>
      <c r="U424" s="160"/>
      <c r="V424" s="160"/>
      <c r="W424" s="160"/>
      <c r="X424" s="160"/>
      <c r="Y424" s="151"/>
      <c r="Z424" s="151"/>
      <c r="AA424" s="151"/>
      <c r="AB424" s="151"/>
      <c r="AC424" s="151"/>
      <c r="AD424" s="151"/>
      <c r="AE424" s="151"/>
      <c r="AF424" s="151"/>
      <c r="AG424" s="151" t="s">
        <v>190</v>
      </c>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ht="21" outlineLevel="1" x14ac:dyDescent="0.25">
      <c r="A425" s="158"/>
      <c r="B425" s="159"/>
      <c r="C425" s="271" t="s">
        <v>2088</v>
      </c>
      <c r="D425" s="272"/>
      <c r="E425" s="272"/>
      <c r="F425" s="272"/>
      <c r="G425" s="272"/>
      <c r="H425" s="160"/>
      <c r="I425" s="160"/>
      <c r="J425" s="160"/>
      <c r="K425" s="160"/>
      <c r="L425" s="160"/>
      <c r="M425" s="160"/>
      <c r="N425" s="160"/>
      <c r="O425" s="160"/>
      <c r="P425" s="160"/>
      <c r="Q425" s="160"/>
      <c r="R425" s="160"/>
      <c r="S425" s="160"/>
      <c r="T425" s="160"/>
      <c r="U425" s="160"/>
      <c r="V425" s="160"/>
      <c r="W425" s="160"/>
      <c r="X425" s="160"/>
      <c r="Y425" s="151"/>
      <c r="Z425" s="151"/>
      <c r="AA425" s="151"/>
      <c r="AB425" s="151"/>
      <c r="AC425" s="151"/>
      <c r="AD425" s="151"/>
      <c r="AE425" s="151"/>
      <c r="AF425" s="151"/>
      <c r="AG425" s="151" t="s">
        <v>190</v>
      </c>
      <c r="AH425" s="151"/>
      <c r="AI425" s="151"/>
      <c r="AJ425" s="151"/>
      <c r="AK425" s="151"/>
      <c r="AL425" s="151"/>
      <c r="AM425" s="151"/>
      <c r="AN425" s="151"/>
      <c r="AO425" s="151"/>
      <c r="AP425" s="151"/>
      <c r="AQ425" s="151"/>
      <c r="AR425" s="151"/>
      <c r="AS425" s="151"/>
      <c r="AT425" s="151"/>
      <c r="AU425" s="151"/>
      <c r="AV425" s="151"/>
      <c r="AW425" s="151"/>
      <c r="AX425" s="151"/>
      <c r="AY425" s="151"/>
      <c r="AZ425" s="151"/>
      <c r="BA425" s="184" t="str">
        <f>C425</f>
        <v>Jednoduché jednokřídlé čtyřtabulkové okno s jednou svislou a jednou vodorovnou příčkou, dovnitř nasazovací, vsazené do kamenného ostění. Zajištění čtyřmi kovanými obrtlíky s protikusy na křídle. Povrchová úprava: černý krycí nátěr.</v>
      </c>
      <c r="BB425" s="151"/>
      <c r="BC425" s="151"/>
      <c r="BD425" s="151"/>
      <c r="BE425" s="151"/>
      <c r="BF425" s="151"/>
      <c r="BG425" s="151"/>
      <c r="BH425" s="151"/>
    </row>
    <row r="426" spans="1:60" outlineLevel="1" x14ac:dyDescent="0.25">
      <c r="A426" s="158"/>
      <c r="B426" s="159"/>
      <c r="C426" s="192" t="s">
        <v>204</v>
      </c>
      <c r="D426" s="161"/>
      <c r="E426" s="162"/>
      <c r="F426" s="163"/>
      <c r="G426" s="163"/>
      <c r="H426" s="160"/>
      <c r="I426" s="160"/>
      <c r="J426" s="160"/>
      <c r="K426" s="160"/>
      <c r="L426" s="160"/>
      <c r="M426" s="160"/>
      <c r="N426" s="160"/>
      <c r="O426" s="160"/>
      <c r="P426" s="160"/>
      <c r="Q426" s="160"/>
      <c r="R426" s="160"/>
      <c r="S426" s="160"/>
      <c r="T426" s="160"/>
      <c r="U426" s="160"/>
      <c r="V426" s="160"/>
      <c r="W426" s="160"/>
      <c r="X426" s="160"/>
      <c r="Y426" s="151"/>
      <c r="Z426" s="151"/>
      <c r="AA426" s="151"/>
      <c r="AB426" s="151"/>
      <c r="AC426" s="151"/>
      <c r="AD426" s="151"/>
      <c r="AE426" s="151"/>
      <c r="AF426" s="151"/>
      <c r="AG426" s="151" t="s">
        <v>190</v>
      </c>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row>
    <row r="427" spans="1:60" outlineLevel="1" x14ac:dyDescent="0.25">
      <c r="A427" s="158"/>
      <c r="B427" s="159"/>
      <c r="C427" s="271" t="s">
        <v>913</v>
      </c>
      <c r="D427" s="272"/>
      <c r="E427" s="272"/>
      <c r="F427" s="272"/>
      <c r="G427" s="272"/>
      <c r="H427" s="160"/>
      <c r="I427" s="160"/>
      <c r="J427" s="160"/>
      <c r="K427" s="160"/>
      <c r="L427" s="160"/>
      <c r="M427" s="160"/>
      <c r="N427" s="160"/>
      <c r="O427" s="160"/>
      <c r="P427" s="160"/>
      <c r="Q427" s="160"/>
      <c r="R427" s="160"/>
      <c r="S427" s="160"/>
      <c r="T427" s="160"/>
      <c r="U427" s="160"/>
      <c r="V427" s="160"/>
      <c r="W427" s="160"/>
      <c r="X427" s="160"/>
      <c r="Y427" s="151"/>
      <c r="Z427" s="151"/>
      <c r="AA427" s="151"/>
      <c r="AB427" s="151"/>
      <c r="AC427" s="151"/>
      <c r="AD427" s="151"/>
      <c r="AE427" s="151"/>
      <c r="AF427" s="151"/>
      <c r="AG427" s="151" t="s">
        <v>190</v>
      </c>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outlineLevel="1" x14ac:dyDescent="0.25">
      <c r="A428" s="158"/>
      <c r="B428" s="159"/>
      <c r="C428" s="271" t="s">
        <v>952</v>
      </c>
      <c r="D428" s="272"/>
      <c r="E428" s="272"/>
      <c r="F428" s="272"/>
      <c r="G428" s="272"/>
      <c r="H428" s="160"/>
      <c r="I428" s="160"/>
      <c r="J428" s="160"/>
      <c r="K428" s="160"/>
      <c r="L428" s="160"/>
      <c r="M428" s="160"/>
      <c r="N428" s="160"/>
      <c r="O428" s="160"/>
      <c r="P428" s="160"/>
      <c r="Q428" s="160"/>
      <c r="R428" s="160"/>
      <c r="S428" s="160"/>
      <c r="T428" s="160"/>
      <c r="U428" s="160"/>
      <c r="V428" s="160"/>
      <c r="W428" s="160"/>
      <c r="X428" s="160"/>
      <c r="Y428" s="151"/>
      <c r="Z428" s="151"/>
      <c r="AA428" s="151"/>
      <c r="AB428" s="151"/>
      <c r="AC428" s="151"/>
      <c r="AD428" s="151"/>
      <c r="AE428" s="151"/>
      <c r="AF428" s="151"/>
      <c r="AG428" s="151" t="s">
        <v>190</v>
      </c>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1" x14ac:dyDescent="0.25">
      <c r="A429" s="158"/>
      <c r="B429" s="159"/>
      <c r="C429" s="192" t="s">
        <v>204</v>
      </c>
      <c r="D429" s="161"/>
      <c r="E429" s="162"/>
      <c r="F429" s="163"/>
      <c r="G429" s="163"/>
      <c r="H429" s="160"/>
      <c r="I429" s="160"/>
      <c r="J429" s="160"/>
      <c r="K429" s="160"/>
      <c r="L429" s="160"/>
      <c r="M429" s="160"/>
      <c r="N429" s="160"/>
      <c r="O429" s="160"/>
      <c r="P429" s="160"/>
      <c r="Q429" s="160"/>
      <c r="R429" s="160"/>
      <c r="S429" s="160"/>
      <c r="T429" s="160"/>
      <c r="U429" s="160"/>
      <c r="V429" s="160"/>
      <c r="W429" s="160"/>
      <c r="X429" s="160"/>
      <c r="Y429" s="151"/>
      <c r="Z429" s="151"/>
      <c r="AA429" s="151"/>
      <c r="AB429" s="151"/>
      <c r="AC429" s="151"/>
      <c r="AD429" s="151"/>
      <c r="AE429" s="151"/>
      <c r="AF429" s="151"/>
      <c r="AG429" s="151" t="s">
        <v>190</v>
      </c>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1" x14ac:dyDescent="0.25">
      <c r="A430" s="158"/>
      <c r="B430" s="159"/>
      <c r="C430" s="271" t="s">
        <v>317</v>
      </c>
      <c r="D430" s="272"/>
      <c r="E430" s="272"/>
      <c r="F430" s="272"/>
      <c r="G430" s="272"/>
      <c r="H430" s="160"/>
      <c r="I430" s="160"/>
      <c r="J430" s="160"/>
      <c r="K430" s="160"/>
      <c r="L430" s="160"/>
      <c r="M430" s="160"/>
      <c r="N430" s="160"/>
      <c r="O430" s="160"/>
      <c r="P430" s="160"/>
      <c r="Q430" s="160"/>
      <c r="R430" s="160"/>
      <c r="S430" s="160"/>
      <c r="T430" s="160"/>
      <c r="U430" s="160"/>
      <c r="V430" s="160"/>
      <c r="W430" s="160"/>
      <c r="X430" s="160"/>
      <c r="Y430" s="151"/>
      <c r="Z430" s="151"/>
      <c r="AA430" s="151"/>
      <c r="AB430" s="151"/>
      <c r="AC430" s="151"/>
      <c r="AD430" s="151"/>
      <c r="AE430" s="151"/>
      <c r="AF430" s="151"/>
      <c r="AG430" s="151" t="s">
        <v>190</v>
      </c>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outlineLevel="1" x14ac:dyDescent="0.25">
      <c r="A431" s="158"/>
      <c r="B431" s="159"/>
      <c r="C431" s="271" t="s">
        <v>953</v>
      </c>
      <c r="D431" s="272"/>
      <c r="E431" s="272"/>
      <c r="F431" s="272"/>
      <c r="G431" s="272"/>
      <c r="H431" s="160"/>
      <c r="I431" s="160"/>
      <c r="J431" s="160"/>
      <c r="K431" s="160"/>
      <c r="L431" s="160"/>
      <c r="M431" s="160"/>
      <c r="N431" s="160"/>
      <c r="O431" s="160"/>
      <c r="P431" s="160"/>
      <c r="Q431" s="160"/>
      <c r="R431" s="160"/>
      <c r="S431" s="160"/>
      <c r="T431" s="160"/>
      <c r="U431" s="160"/>
      <c r="V431" s="160"/>
      <c r="W431" s="160"/>
      <c r="X431" s="160"/>
      <c r="Y431" s="151"/>
      <c r="Z431" s="151"/>
      <c r="AA431" s="151"/>
      <c r="AB431" s="151"/>
      <c r="AC431" s="151"/>
      <c r="AD431" s="151"/>
      <c r="AE431" s="151"/>
      <c r="AF431" s="151"/>
      <c r="AG431" s="151" t="s">
        <v>190</v>
      </c>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outlineLevel="1" x14ac:dyDescent="0.25">
      <c r="A432" s="158"/>
      <c r="B432" s="159"/>
      <c r="C432" s="271" t="s">
        <v>717</v>
      </c>
      <c r="D432" s="272"/>
      <c r="E432" s="272"/>
      <c r="F432" s="272"/>
      <c r="G432" s="272"/>
      <c r="H432" s="160"/>
      <c r="I432" s="160"/>
      <c r="J432" s="160"/>
      <c r="K432" s="160"/>
      <c r="L432" s="160"/>
      <c r="M432" s="160"/>
      <c r="N432" s="160"/>
      <c r="O432" s="160"/>
      <c r="P432" s="160"/>
      <c r="Q432" s="160"/>
      <c r="R432" s="160"/>
      <c r="S432" s="160"/>
      <c r="T432" s="160"/>
      <c r="U432" s="160"/>
      <c r="V432" s="160"/>
      <c r="W432" s="160"/>
      <c r="X432" s="160"/>
      <c r="Y432" s="151"/>
      <c r="Z432" s="151"/>
      <c r="AA432" s="151"/>
      <c r="AB432" s="151"/>
      <c r="AC432" s="151"/>
      <c r="AD432" s="151"/>
      <c r="AE432" s="151"/>
      <c r="AF432" s="151"/>
      <c r="AG432" s="151" t="s">
        <v>190</v>
      </c>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ht="20.399999999999999" outlineLevel="1" x14ac:dyDescent="0.25">
      <c r="A433" s="177">
        <v>54</v>
      </c>
      <c r="B433" s="178" t="s">
        <v>2118</v>
      </c>
      <c r="C433" s="187" t="s">
        <v>2119</v>
      </c>
      <c r="D433" s="179" t="s">
        <v>255</v>
      </c>
      <c r="E433" s="180">
        <v>1</v>
      </c>
      <c r="F433" s="181">
        <v>4224</v>
      </c>
      <c r="G433" s="182">
        <f>ROUND(E433*F433,2)</f>
        <v>4224</v>
      </c>
      <c r="H433" s="181"/>
      <c r="I433" s="182">
        <f>ROUND(E433*H433,2)</f>
        <v>0</v>
      </c>
      <c r="J433" s="181"/>
      <c r="K433" s="182">
        <f>ROUND(E433*J433,2)</f>
        <v>0</v>
      </c>
      <c r="L433" s="182">
        <v>21</v>
      </c>
      <c r="M433" s="182">
        <f>G433*(1+L433/100)</f>
        <v>5111.04</v>
      </c>
      <c r="N433" s="182">
        <v>1E-3</v>
      </c>
      <c r="O433" s="182">
        <f>ROUND(E433*N433,2)</f>
        <v>0</v>
      </c>
      <c r="P433" s="182">
        <v>0</v>
      </c>
      <c r="Q433" s="182">
        <f>ROUND(E433*P433,2)</f>
        <v>0</v>
      </c>
      <c r="R433" s="182"/>
      <c r="S433" s="182" t="s">
        <v>277</v>
      </c>
      <c r="T433" s="183" t="s">
        <v>186</v>
      </c>
      <c r="U433" s="160">
        <v>0</v>
      </c>
      <c r="V433" s="160">
        <f>ROUND(E433*U433,2)</f>
        <v>0</v>
      </c>
      <c r="W433" s="160"/>
      <c r="X433" s="160" t="s">
        <v>310</v>
      </c>
      <c r="Y433" s="151"/>
      <c r="Z433" s="151"/>
      <c r="AA433" s="151"/>
      <c r="AB433" s="151"/>
      <c r="AC433" s="151"/>
      <c r="AD433" s="151"/>
      <c r="AE433" s="151"/>
      <c r="AF433" s="151"/>
      <c r="AG433" s="151" t="s">
        <v>311</v>
      </c>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row>
    <row r="434" spans="1:60" outlineLevel="1" x14ac:dyDescent="0.25">
      <c r="A434" s="158"/>
      <c r="B434" s="159"/>
      <c r="C434" s="260" t="s">
        <v>2073</v>
      </c>
      <c r="D434" s="261"/>
      <c r="E434" s="261"/>
      <c r="F434" s="261"/>
      <c r="G434" s="261"/>
      <c r="H434" s="160"/>
      <c r="I434" s="160"/>
      <c r="J434" s="160"/>
      <c r="K434" s="160"/>
      <c r="L434" s="160"/>
      <c r="M434" s="160"/>
      <c r="N434" s="160"/>
      <c r="O434" s="160"/>
      <c r="P434" s="160"/>
      <c r="Q434" s="160"/>
      <c r="R434" s="160"/>
      <c r="S434" s="160"/>
      <c r="T434" s="160"/>
      <c r="U434" s="160"/>
      <c r="V434" s="160"/>
      <c r="W434" s="160"/>
      <c r="X434" s="160"/>
      <c r="Y434" s="151"/>
      <c r="Z434" s="151"/>
      <c r="AA434" s="151"/>
      <c r="AB434" s="151"/>
      <c r="AC434" s="151"/>
      <c r="AD434" s="151"/>
      <c r="AE434" s="151"/>
      <c r="AF434" s="151"/>
      <c r="AG434" s="151" t="s">
        <v>190</v>
      </c>
      <c r="AH434" s="151"/>
      <c r="AI434" s="151"/>
      <c r="AJ434" s="151"/>
      <c r="AK434" s="151"/>
      <c r="AL434" s="151"/>
      <c r="AM434" s="151"/>
      <c r="AN434" s="151"/>
      <c r="AO434" s="151"/>
      <c r="AP434" s="151"/>
      <c r="AQ434" s="151"/>
      <c r="AR434" s="151"/>
      <c r="AS434" s="151"/>
      <c r="AT434" s="151"/>
      <c r="AU434" s="151"/>
      <c r="AV434" s="151"/>
      <c r="AW434" s="151"/>
      <c r="AX434" s="151"/>
      <c r="AY434" s="151"/>
      <c r="AZ434" s="151"/>
      <c r="BA434" s="184" t="str">
        <f>C434</f>
        <v>4.NP - 3. patro, popis prvku a návrh na jeho opravu nebo restaurování viz D1.1.9 Tabulky truhlářských prvků</v>
      </c>
      <c r="BB434" s="151"/>
      <c r="BC434" s="151"/>
      <c r="BD434" s="151"/>
      <c r="BE434" s="151"/>
      <c r="BF434" s="151"/>
      <c r="BG434" s="151"/>
      <c r="BH434" s="151"/>
    </row>
    <row r="435" spans="1:60" outlineLevel="1" x14ac:dyDescent="0.25">
      <c r="A435" s="158"/>
      <c r="B435" s="159"/>
      <c r="C435" s="192" t="s">
        <v>204</v>
      </c>
      <c r="D435" s="161"/>
      <c r="E435" s="162"/>
      <c r="F435" s="163"/>
      <c r="G435" s="163"/>
      <c r="H435" s="160"/>
      <c r="I435" s="160"/>
      <c r="J435" s="160"/>
      <c r="K435" s="160"/>
      <c r="L435" s="160"/>
      <c r="M435" s="160"/>
      <c r="N435" s="160"/>
      <c r="O435" s="160"/>
      <c r="P435" s="160"/>
      <c r="Q435" s="160"/>
      <c r="R435" s="160"/>
      <c r="S435" s="160"/>
      <c r="T435" s="160"/>
      <c r="U435" s="160"/>
      <c r="V435" s="160"/>
      <c r="W435" s="160"/>
      <c r="X435" s="160"/>
      <c r="Y435" s="151"/>
      <c r="Z435" s="151"/>
      <c r="AA435" s="151"/>
      <c r="AB435" s="151"/>
      <c r="AC435" s="151"/>
      <c r="AD435" s="151"/>
      <c r="AE435" s="151"/>
      <c r="AF435" s="151"/>
      <c r="AG435" s="151" t="s">
        <v>190</v>
      </c>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outlineLevel="1" x14ac:dyDescent="0.25">
      <c r="A436" s="158"/>
      <c r="B436" s="159"/>
      <c r="C436" s="271" t="s">
        <v>2120</v>
      </c>
      <c r="D436" s="272"/>
      <c r="E436" s="272"/>
      <c r="F436" s="272"/>
      <c r="G436" s="272"/>
      <c r="H436" s="160"/>
      <c r="I436" s="160"/>
      <c r="J436" s="160"/>
      <c r="K436" s="160"/>
      <c r="L436" s="160"/>
      <c r="M436" s="160"/>
      <c r="N436" s="160"/>
      <c r="O436" s="160"/>
      <c r="P436" s="160"/>
      <c r="Q436" s="160"/>
      <c r="R436" s="160"/>
      <c r="S436" s="160"/>
      <c r="T436" s="160"/>
      <c r="U436" s="160"/>
      <c r="V436" s="160"/>
      <c r="W436" s="160"/>
      <c r="X436" s="160"/>
      <c r="Y436" s="151"/>
      <c r="Z436" s="151"/>
      <c r="AA436" s="151"/>
      <c r="AB436" s="151"/>
      <c r="AC436" s="151"/>
      <c r="AD436" s="151"/>
      <c r="AE436" s="151"/>
      <c r="AF436" s="151"/>
      <c r="AG436" s="151" t="s">
        <v>190</v>
      </c>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row>
    <row r="437" spans="1:60" outlineLevel="1" x14ac:dyDescent="0.25">
      <c r="A437" s="158"/>
      <c r="B437" s="159"/>
      <c r="C437" s="271" t="s">
        <v>2121</v>
      </c>
      <c r="D437" s="272"/>
      <c r="E437" s="272"/>
      <c r="F437" s="272"/>
      <c r="G437" s="272"/>
      <c r="H437" s="160"/>
      <c r="I437" s="160"/>
      <c r="J437" s="160"/>
      <c r="K437" s="160"/>
      <c r="L437" s="160"/>
      <c r="M437" s="160"/>
      <c r="N437" s="160"/>
      <c r="O437" s="160"/>
      <c r="P437" s="160"/>
      <c r="Q437" s="160"/>
      <c r="R437" s="160"/>
      <c r="S437" s="160"/>
      <c r="T437" s="160"/>
      <c r="U437" s="160"/>
      <c r="V437" s="160"/>
      <c r="W437" s="160"/>
      <c r="X437" s="160"/>
      <c r="Y437" s="151"/>
      <c r="Z437" s="151"/>
      <c r="AA437" s="151"/>
      <c r="AB437" s="151"/>
      <c r="AC437" s="151"/>
      <c r="AD437" s="151"/>
      <c r="AE437" s="151"/>
      <c r="AF437" s="151"/>
      <c r="AG437" s="151" t="s">
        <v>190</v>
      </c>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outlineLevel="1" x14ac:dyDescent="0.25">
      <c r="A438" s="158"/>
      <c r="B438" s="159"/>
      <c r="C438" s="271" t="s">
        <v>946</v>
      </c>
      <c r="D438" s="272"/>
      <c r="E438" s="272"/>
      <c r="F438" s="272"/>
      <c r="G438" s="272"/>
      <c r="H438" s="160"/>
      <c r="I438" s="160"/>
      <c r="J438" s="160"/>
      <c r="K438" s="160"/>
      <c r="L438" s="160"/>
      <c r="M438" s="160"/>
      <c r="N438" s="160"/>
      <c r="O438" s="160"/>
      <c r="P438" s="160"/>
      <c r="Q438" s="160"/>
      <c r="R438" s="160"/>
      <c r="S438" s="160"/>
      <c r="T438" s="160"/>
      <c r="U438" s="160"/>
      <c r="V438" s="160"/>
      <c r="W438" s="160"/>
      <c r="X438" s="160"/>
      <c r="Y438" s="151"/>
      <c r="Z438" s="151"/>
      <c r="AA438" s="151"/>
      <c r="AB438" s="151"/>
      <c r="AC438" s="151"/>
      <c r="AD438" s="151"/>
      <c r="AE438" s="151"/>
      <c r="AF438" s="151"/>
      <c r="AG438" s="151" t="s">
        <v>190</v>
      </c>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outlineLevel="1" x14ac:dyDescent="0.25">
      <c r="A439" s="158"/>
      <c r="B439" s="159"/>
      <c r="C439" s="271" t="s">
        <v>771</v>
      </c>
      <c r="D439" s="272"/>
      <c r="E439" s="272"/>
      <c r="F439" s="272"/>
      <c r="G439" s="272"/>
      <c r="H439" s="160"/>
      <c r="I439" s="160"/>
      <c r="J439" s="160"/>
      <c r="K439" s="160"/>
      <c r="L439" s="160"/>
      <c r="M439" s="160"/>
      <c r="N439" s="160"/>
      <c r="O439" s="160"/>
      <c r="P439" s="160"/>
      <c r="Q439" s="160"/>
      <c r="R439" s="160"/>
      <c r="S439" s="160"/>
      <c r="T439" s="160"/>
      <c r="U439" s="160"/>
      <c r="V439" s="160"/>
      <c r="W439" s="160"/>
      <c r="X439" s="160"/>
      <c r="Y439" s="151"/>
      <c r="Z439" s="151"/>
      <c r="AA439" s="151"/>
      <c r="AB439" s="151"/>
      <c r="AC439" s="151"/>
      <c r="AD439" s="151"/>
      <c r="AE439" s="151"/>
      <c r="AF439" s="151"/>
      <c r="AG439" s="151" t="s">
        <v>190</v>
      </c>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outlineLevel="1" x14ac:dyDescent="0.25">
      <c r="A440" s="158"/>
      <c r="B440" s="159"/>
      <c r="C440" s="192" t="s">
        <v>204</v>
      </c>
      <c r="D440" s="161"/>
      <c r="E440" s="162"/>
      <c r="F440" s="163"/>
      <c r="G440" s="163"/>
      <c r="H440" s="160"/>
      <c r="I440" s="160"/>
      <c r="J440" s="160"/>
      <c r="K440" s="160"/>
      <c r="L440" s="160"/>
      <c r="M440" s="160"/>
      <c r="N440" s="160"/>
      <c r="O440" s="160"/>
      <c r="P440" s="160"/>
      <c r="Q440" s="160"/>
      <c r="R440" s="160"/>
      <c r="S440" s="160"/>
      <c r="T440" s="160"/>
      <c r="U440" s="160"/>
      <c r="V440" s="160"/>
      <c r="W440" s="160"/>
      <c r="X440" s="160"/>
      <c r="Y440" s="151"/>
      <c r="Z440" s="151"/>
      <c r="AA440" s="151"/>
      <c r="AB440" s="151"/>
      <c r="AC440" s="151"/>
      <c r="AD440" s="151"/>
      <c r="AE440" s="151"/>
      <c r="AF440" s="151"/>
      <c r="AG440" s="151" t="s">
        <v>190</v>
      </c>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row>
    <row r="441" spans="1:60" outlineLevel="1" x14ac:dyDescent="0.25">
      <c r="A441" s="158"/>
      <c r="B441" s="159"/>
      <c r="C441" s="271" t="s">
        <v>802</v>
      </c>
      <c r="D441" s="272"/>
      <c r="E441" s="272"/>
      <c r="F441" s="272"/>
      <c r="G441" s="272"/>
      <c r="H441" s="160"/>
      <c r="I441" s="160"/>
      <c r="J441" s="160"/>
      <c r="K441" s="160"/>
      <c r="L441" s="160"/>
      <c r="M441" s="160"/>
      <c r="N441" s="160"/>
      <c r="O441" s="160"/>
      <c r="P441" s="160"/>
      <c r="Q441" s="160"/>
      <c r="R441" s="160"/>
      <c r="S441" s="160"/>
      <c r="T441" s="160"/>
      <c r="U441" s="160"/>
      <c r="V441" s="160"/>
      <c r="W441" s="160"/>
      <c r="X441" s="160"/>
      <c r="Y441" s="151"/>
      <c r="Z441" s="151"/>
      <c r="AA441" s="151"/>
      <c r="AB441" s="151"/>
      <c r="AC441" s="151"/>
      <c r="AD441" s="151"/>
      <c r="AE441" s="151"/>
      <c r="AF441" s="151"/>
      <c r="AG441" s="151" t="s">
        <v>190</v>
      </c>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row>
    <row r="442" spans="1:60" ht="21" outlineLevel="1" x14ac:dyDescent="0.25">
      <c r="A442" s="158"/>
      <c r="B442" s="159"/>
      <c r="C442" s="271" t="s">
        <v>2122</v>
      </c>
      <c r="D442" s="272"/>
      <c r="E442" s="272"/>
      <c r="F442" s="272"/>
      <c r="G442" s="272"/>
      <c r="H442" s="160"/>
      <c r="I442" s="160"/>
      <c r="J442" s="160"/>
      <c r="K442" s="160"/>
      <c r="L442" s="160"/>
      <c r="M442" s="160"/>
      <c r="N442" s="160"/>
      <c r="O442" s="160"/>
      <c r="P442" s="160"/>
      <c r="Q442" s="160"/>
      <c r="R442" s="160"/>
      <c r="S442" s="160"/>
      <c r="T442" s="160"/>
      <c r="U442" s="160"/>
      <c r="V442" s="160"/>
      <c r="W442" s="160"/>
      <c r="X442" s="160"/>
      <c r="Y442" s="151"/>
      <c r="Z442" s="151"/>
      <c r="AA442" s="151"/>
      <c r="AB442" s="151"/>
      <c r="AC442" s="151"/>
      <c r="AD442" s="151"/>
      <c r="AE442" s="151"/>
      <c r="AF442" s="151"/>
      <c r="AG442" s="151" t="s">
        <v>190</v>
      </c>
      <c r="AH442" s="151"/>
      <c r="AI442" s="151"/>
      <c r="AJ442" s="151"/>
      <c r="AK442" s="151"/>
      <c r="AL442" s="151"/>
      <c r="AM442" s="151"/>
      <c r="AN442" s="151"/>
      <c r="AO442" s="151"/>
      <c r="AP442" s="151"/>
      <c r="AQ442" s="151"/>
      <c r="AR442" s="151"/>
      <c r="AS442" s="151"/>
      <c r="AT442" s="151"/>
      <c r="AU442" s="151"/>
      <c r="AV442" s="151"/>
      <c r="AW442" s="151"/>
      <c r="AX442" s="151"/>
      <c r="AY442" s="151"/>
      <c r="AZ442" s="151"/>
      <c r="BA442" s="184" t="str">
        <f>C442</f>
        <v>Jednoduché jednokřídlé čtyřtabulkové okno s jednou svislou a jednou vodorovnou příčkou, v dřevěném rámu, dovnitř otvíravé. Dva kované kuličkové závěsy, zajištění jedním kovaným obrtlíkem s protikusem na křídle. Povrchová úprava: černý krycí nátěr.</v>
      </c>
      <c r="BB442" s="151"/>
      <c r="BC442" s="151"/>
      <c r="BD442" s="151"/>
      <c r="BE442" s="151"/>
      <c r="BF442" s="151"/>
      <c r="BG442" s="151"/>
      <c r="BH442" s="151"/>
    </row>
    <row r="443" spans="1:60" outlineLevel="1" x14ac:dyDescent="0.25">
      <c r="A443" s="158"/>
      <c r="B443" s="159"/>
      <c r="C443" s="192" t="s">
        <v>204</v>
      </c>
      <c r="D443" s="161"/>
      <c r="E443" s="162"/>
      <c r="F443" s="163"/>
      <c r="G443" s="163"/>
      <c r="H443" s="160"/>
      <c r="I443" s="160"/>
      <c r="J443" s="160"/>
      <c r="K443" s="160"/>
      <c r="L443" s="160"/>
      <c r="M443" s="160"/>
      <c r="N443" s="160"/>
      <c r="O443" s="160"/>
      <c r="P443" s="160"/>
      <c r="Q443" s="160"/>
      <c r="R443" s="160"/>
      <c r="S443" s="160"/>
      <c r="T443" s="160"/>
      <c r="U443" s="160"/>
      <c r="V443" s="160"/>
      <c r="W443" s="160"/>
      <c r="X443" s="160"/>
      <c r="Y443" s="151"/>
      <c r="Z443" s="151"/>
      <c r="AA443" s="151"/>
      <c r="AB443" s="151"/>
      <c r="AC443" s="151"/>
      <c r="AD443" s="151"/>
      <c r="AE443" s="151"/>
      <c r="AF443" s="151"/>
      <c r="AG443" s="151" t="s">
        <v>190</v>
      </c>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row>
    <row r="444" spans="1:60" outlineLevel="1" x14ac:dyDescent="0.25">
      <c r="A444" s="158"/>
      <c r="B444" s="159"/>
      <c r="C444" s="271" t="s">
        <v>913</v>
      </c>
      <c r="D444" s="272"/>
      <c r="E444" s="272"/>
      <c r="F444" s="272"/>
      <c r="G444" s="272"/>
      <c r="H444" s="160"/>
      <c r="I444" s="160"/>
      <c r="J444" s="160"/>
      <c r="K444" s="160"/>
      <c r="L444" s="160"/>
      <c r="M444" s="160"/>
      <c r="N444" s="160"/>
      <c r="O444" s="160"/>
      <c r="P444" s="160"/>
      <c r="Q444" s="160"/>
      <c r="R444" s="160"/>
      <c r="S444" s="160"/>
      <c r="T444" s="160"/>
      <c r="U444" s="160"/>
      <c r="V444" s="160"/>
      <c r="W444" s="160"/>
      <c r="X444" s="160"/>
      <c r="Y444" s="151"/>
      <c r="Z444" s="151"/>
      <c r="AA444" s="151"/>
      <c r="AB444" s="151"/>
      <c r="AC444" s="151"/>
      <c r="AD444" s="151"/>
      <c r="AE444" s="151"/>
      <c r="AF444" s="151"/>
      <c r="AG444" s="151" t="s">
        <v>190</v>
      </c>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row>
    <row r="445" spans="1:60" outlineLevel="1" x14ac:dyDescent="0.25">
      <c r="A445" s="158"/>
      <c r="B445" s="159"/>
      <c r="C445" s="271" t="s">
        <v>978</v>
      </c>
      <c r="D445" s="272"/>
      <c r="E445" s="272"/>
      <c r="F445" s="272"/>
      <c r="G445" s="272"/>
      <c r="H445" s="160"/>
      <c r="I445" s="160"/>
      <c r="J445" s="160"/>
      <c r="K445" s="160"/>
      <c r="L445" s="160"/>
      <c r="M445" s="160"/>
      <c r="N445" s="160"/>
      <c r="O445" s="160"/>
      <c r="P445" s="160"/>
      <c r="Q445" s="160"/>
      <c r="R445" s="160"/>
      <c r="S445" s="160"/>
      <c r="T445" s="160"/>
      <c r="U445" s="160"/>
      <c r="V445" s="160"/>
      <c r="W445" s="160"/>
      <c r="X445" s="160"/>
      <c r="Y445" s="151"/>
      <c r="Z445" s="151"/>
      <c r="AA445" s="151"/>
      <c r="AB445" s="151"/>
      <c r="AC445" s="151"/>
      <c r="AD445" s="151"/>
      <c r="AE445" s="151"/>
      <c r="AF445" s="151"/>
      <c r="AG445" s="151" t="s">
        <v>190</v>
      </c>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row>
    <row r="446" spans="1:60" outlineLevel="1" x14ac:dyDescent="0.25">
      <c r="A446" s="158"/>
      <c r="B446" s="159"/>
      <c r="C446" s="192" t="s">
        <v>204</v>
      </c>
      <c r="D446" s="161"/>
      <c r="E446" s="162"/>
      <c r="F446" s="163"/>
      <c r="G446" s="163"/>
      <c r="H446" s="160"/>
      <c r="I446" s="160"/>
      <c r="J446" s="160"/>
      <c r="K446" s="160"/>
      <c r="L446" s="160"/>
      <c r="M446" s="160"/>
      <c r="N446" s="160"/>
      <c r="O446" s="160"/>
      <c r="P446" s="160"/>
      <c r="Q446" s="160"/>
      <c r="R446" s="160"/>
      <c r="S446" s="160"/>
      <c r="T446" s="160"/>
      <c r="U446" s="160"/>
      <c r="V446" s="160"/>
      <c r="W446" s="160"/>
      <c r="X446" s="160"/>
      <c r="Y446" s="151"/>
      <c r="Z446" s="151"/>
      <c r="AA446" s="151"/>
      <c r="AB446" s="151"/>
      <c r="AC446" s="151"/>
      <c r="AD446" s="151"/>
      <c r="AE446" s="151"/>
      <c r="AF446" s="151"/>
      <c r="AG446" s="151" t="s">
        <v>190</v>
      </c>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row>
    <row r="447" spans="1:60" outlineLevel="1" x14ac:dyDescent="0.25">
      <c r="A447" s="158"/>
      <c r="B447" s="159"/>
      <c r="C447" s="271" t="s">
        <v>317</v>
      </c>
      <c r="D447" s="272"/>
      <c r="E447" s="272"/>
      <c r="F447" s="272"/>
      <c r="G447" s="272"/>
      <c r="H447" s="160"/>
      <c r="I447" s="160"/>
      <c r="J447" s="160"/>
      <c r="K447" s="160"/>
      <c r="L447" s="160"/>
      <c r="M447" s="160"/>
      <c r="N447" s="160"/>
      <c r="O447" s="160"/>
      <c r="P447" s="160"/>
      <c r="Q447" s="160"/>
      <c r="R447" s="160"/>
      <c r="S447" s="160"/>
      <c r="T447" s="160"/>
      <c r="U447" s="160"/>
      <c r="V447" s="160"/>
      <c r="W447" s="160"/>
      <c r="X447" s="160"/>
      <c r="Y447" s="151"/>
      <c r="Z447" s="151"/>
      <c r="AA447" s="151"/>
      <c r="AB447" s="151"/>
      <c r="AC447" s="151"/>
      <c r="AD447" s="151"/>
      <c r="AE447" s="151"/>
      <c r="AF447" s="151"/>
      <c r="AG447" s="151" t="s">
        <v>190</v>
      </c>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row>
    <row r="448" spans="1:60" outlineLevel="1" x14ac:dyDescent="0.25">
      <c r="A448" s="158"/>
      <c r="B448" s="159"/>
      <c r="C448" s="271" t="s">
        <v>953</v>
      </c>
      <c r="D448" s="272"/>
      <c r="E448" s="272"/>
      <c r="F448" s="272"/>
      <c r="G448" s="272"/>
      <c r="H448" s="160"/>
      <c r="I448" s="160"/>
      <c r="J448" s="160"/>
      <c r="K448" s="160"/>
      <c r="L448" s="160"/>
      <c r="M448" s="160"/>
      <c r="N448" s="160"/>
      <c r="O448" s="160"/>
      <c r="P448" s="160"/>
      <c r="Q448" s="160"/>
      <c r="R448" s="160"/>
      <c r="S448" s="160"/>
      <c r="T448" s="160"/>
      <c r="U448" s="160"/>
      <c r="V448" s="160"/>
      <c r="W448" s="160"/>
      <c r="X448" s="160"/>
      <c r="Y448" s="151"/>
      <c r="Z448" s="151"/>
      <c r="AA448" s="151"/>
      <c r="AB448" s="151"/>
      <c r="AC448" s="151"/>
      <c r="AD448" s="151"/>
      <c r="AE448" s="151"/>
      <c r="AF448" s="151"/>
      <c r="AG448" s="151" t="s">
        <v>190</v>
      </c>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row>
    <row r="449" spans="1:60" outlineLevel="1" x14ac:dyDescent="0.25">
      <c r="A449" s="158"/>
      <c r="B449" s="159"/>
      <c r="C449" s="271" t="s">
        <v>717</v>
      </c>
      <c r="D449" s="272"/>
      <c r="E449" s="272"/>
      <c r="F449" s="272"/>
      <c r="G449" s="272"/>
      <c r="H449" s="160"/>
      <c r="I449" s="160"/>
      <c r="J449" s="160"/>
      <c r="K449" s="160"/>
      <c r="L449" s="160"/>
      <c r="M449" s="160"/>
      <c r="N449" s="160"/>
      <c r="O449" s="160"/>
      <c r="P449" s="160"/>
      <c r="Q449" s="160"/>
      <c r="R449" s="160"/>
      <c r="S449" s="160"/>
      <c r="T449" s="160"/>
      <c r="U449" s="160"/>
      <c r="V449" s="160"/>
      <c r="W449" s="160"/>
      <c r="X449" s="160"/>
      <c r="Y449" s="151"/>
      <c r="Z449" s="151"/>
      <c r="AA449" s="151"/>
      <c r="AB449" s="151"/>
      <c r="AC449" s="151"/>
      <c r="AD449" s="151"/>
      <c r="AE449" s="151"/>
      <c r="AF449" s="151"/>
      <c r="AG449" s="151" t="s">
        <v>190</v>
      </c>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row>
    <row r="450" spans="1:60" outlineLevel="1" x14ac:dyDescent="0.25">
      <c r="A450" s="177">
        <v>55</v>
      </c>
      <c r="B450" s="178" t="s">
        <v>2123</v>
      </c>
      <c r="C450" s="187" t="s">
        <v>2124</v>
      </c>
      <c r="D450" s="179" t="s">
        <v>255</v>
      </c>
      <c r="E450" s="180">
        <v>1</v>
      </c>
      <c r="F450" s="181">
        <v>6144</v>
      </c>
      <c r="G450" s="182">
        <f>ROUND(E450*F450,2)</f>
        <v>6144</v>
      </c>
      <c r="H450" s="181"/>
      <c r="I450" s="182">
        <f>ROUND(E450*H450,2)</f>
        <v>0</v>
      </c>
      <c r="J450" s="181"/>
      <c r="K450" s="182">
        <f>ROUND(E450*J450,2)</f>
        <v>0</v>
      </c>
      <c r="L450" s="182">
        <v>21</v>
      </c>
      <c r="M450" s="182">
        <f>G450*(1+L450/100)</f>
        <v>7434.24</v>
      </c>
      <c r="N450" s="182">
        <v>1E-3</v>
      </c>
      <c r="O450" s="182">
        <f>ROUND(E450*N450,2)</f>
        <v>0</v>
      </c>
      <c r="P450" s="182">
        <v>0</v>
      </c>
      <c r="Q450" s="182">
        <f>ROUND(E450*P450,2)</f>
        <v>0</v>
      </c>
      <c r="R450" s="182"/>
      <c r="S450" s="182" t="s">
        <v>277</v>
      </c>
      <c r="T450" s="183" t="s">
        <v>186</v>
      </c>
      <c r="U450" s="160">
        <v>0</v>
      </c>
      <c r="V450" s="160">
        <f>ROUND(E450*U450,2)</f>
        <v>0</v>
      </c>
      <c r="W450" s="160"/>
      <c r="X450" s="160" t="s">
        <v>310</v>
      </c>
      <c r="Y450" s="151"/>
      <c r="Z450" s="151"/>
      <c r="AA450" s="151"/>
      <c r="AB450" s="151"/>
      <c r="AC450" s="151"/>
      <c r="AD450" s="151"/>
      <c r="AE450" s="151"/>
      <c r="AF450" s="151"/>
      <c r="AG450" s="151" t="s">
        <v>311</v>
      </c>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row>
    <row r="451" spans="1:60" outlineLevel="1" x14ac:dyDescent="0.25">
      <c r="A451" s="158"/>
      <c r="B451" s="159"/>
      <c r="C451" s="260" t="s">
        <v>2073</v>
      </c>
      <c r="D451" s="261"/>
      <c r="E451" s="261"/>
      <c r="F451" s="261"/>
      <c r="G451" s="261"/>
      <c r="H451" s="160"/>
      <c r="I451" s="160"/>
      <c r="J451" s="160"/>
      <c r="K451" s="160"/>
      <c r="L451" s="160"/>
      <c r="M451" s="160"/>
      <c r="N451" s="160"/>
      <c r="O451" s="160"/>
      <c r="P451" s="160"/>
      <c r="Q451" s="160"/>
      <c r="R451" s="160"/>
      <c r="S451" s="160"/>
      <c r="T451" s="160"/>
      <c r="U451" s="160"/>
      <c r="V451" s="160"/>
      <c r="W451" s="160"/>
      <c r="X451" s="160"/>
      <c r="Y451" s="151"/>
      <c r="Z451" s="151"/>
      <c r="AA451" s="151"/>
      <c r="AB451" s="151"/>
      <c r="AC451" s="151"/>
      <c r="AD451" s="151"/>
      <c r="AE451" s="151"/>
      <c r="AF451" s="151"/>
      <c r="AG451" s="151" t="s">
        <v>190</v>
      </c>
      <c r="AH451" s="151"/>
      <c r="AI451" s="151"/>
      <c r="AJ451" s="151"/>
      <c r="AK451" s="151"/>
      <c r="AL451" s="151"/>
      <c r="AM451" s="151"/>
      <c r="AN451" s="151"/>
      <c r="AO451" s="151"/>
      <c r="AP451" s="151"/>
      <c r="AQ451" s="151"/>
      <c r="AR451" s="151"/>
      <c r="AS451" s="151"/>
      <c r="AT451" s="151"/>
      <c r="AU451" s="151"/>
      <c r="AV451" s="151"/>
      <c r="AW451" s="151"/>
      <c r="AX451" s="151"/>
      <c r="AY451" s="151"/>
      <c r="AZ451" s="151"/>
      <c r="BA451" s="184" t="str">
        <f>C451</f>
        <v>4.NP - 3. patro, popis prvku a návrh na jeho opravu nebo restaurování viz D1.1.9 Tabulky truhlářských prvků</v>
      </c>
      <c r="BB451" s="151"/>
      <c r="BC451" s="151"/>
      <c r="BD451" s="151"/>
      <c r="BE451" s="151"/>
      <c r="BF451" s="151"/>
      <c r="BG451" s="151"/>
      <c r="BH451" s="151"/>
    </row>
    <row r="452" spans="1:60" outlineLevel="1" x14ac:dyDescent="0.25">
      <c r="A452" s="158"/>
      <c r="B452" s="159"/>
      <c r="C452" s="192" t="s">
        <v>204</v>
      </c>
      <c r="D452" s="161"/>
      <c r="E452" s="162"/>
      <c r="F452" s="163"/>
      <c r="G452" s="163"/>
      <c r="H452" s="160"/>
      <c r="I452" s="160"/>
      <c r="J452" s="160"/>
      <c r="K452" s="160"/>
      <c r="L452" s="160"/>
      <c r="M452" s="160"/>
      <c r="N452" s="160"/>
      <c r="O452" s="160"/>
      <c r="P452" s="160"/>
      <c r="Q452" s="160"/>
      <c r="R452" s="160"/>
      <c r="S452" s="160"/>
      <c r="T452" s="160"/>
      <c r="U452" s="160"/>
      <c r="V452" s="160"/>
      <c r="W452" s="160"/>
      <c r="X452" s="160"/>
      <c r="Y452" s="151"/>
      <c r="Z452" s="151"/>
      <c r="AA452" s="151"/>
      <c r="AB452" s="151"/>
      <c r="AC452" s="151"/>
      <c r="AD452" s="151"/>
      <c r="AE452" s="151"/>
      <c r="AF452" s="151"/>
      <c r="AG452" s="151" t="s">
        <v>190</v>
      </c>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row>
    <row r="453" spans="1:60" outlineLevel="1" x14ac:dyDescent="0.25">
      <c r="A453" s="158"/>
      <c r="B453" s="159"/>
      <c r="C453" s="271" t="s">
        <v>2125</v>
      </c>
      <c r="D453" s="272"/>
      <c r="E453" s="272"/>
      <c r="F453" s="272"/>
      <c r="G453" s="272"/>
      <c r="H453" s="160"/>
      <c r="I453" s="160"/>
      <c r="J453" s="160"/>
      <c r="K453" s="160"/>
      <c r="L453" s="160"/>
      <c r="M453" s="160"/>
      <c r="N453" s="160"/>
      <c r="O453" s="160"/>
      <c r="P453" s="160"/>
      <c r="Q453" s="160"/>
      <c r="R453" s="160"/>
      <c r="S453" s="160"/>
      <c r="T453" s="160"/>
      <c r="U453" s="160"/>
      <c r="V453" s="160"/>
      <c r="W453" s="160"/>
      <c r="X453" s="160"/>
      <c r="Y453" s="151"/>
      <c r="Z453" s="151"/>
      <c r="AA453" s="151"/>
      <c r="AB453" s="151"/>
      <c r="AC453" s="151"/>
      <c r="AD453" s="151"/>
      <c r="AE453" s="151"/>
      <c r="AF453" s="151"/>
      <c r="AG453" s="151" t="s">
        <v>190</v>
      </c>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row>
    <row r="454" spans="1:60" outlineLevel="1" x14ac:dyDescent="0.25">
      <c r="A454" s="158"/>
      <c r="B454" s="159"/>
      <c r="C454" s="271" t="s">
        <v>2126</v>
      </c>
      <c r="D454" s="272"/>
      <c r="E454" s="272"/>
      <c r="F454" s="272"/>
      <c r="G454" s="272"/>
      <c r="H454" s="160"/>
      <c r="I454" s="160"/>
      <c r="J454" s="160"/>
      <c r="K454" s="160"/>
      <c r="L454" s="160"/>
      <c r="M454" s="160"/>
      <c r="N454" s="160"/>
      <c r="O454" s="160"/>
      <c r="P454" s="160"/>
      <c r="Q454" s="160"/>
      <c r="R454" s="160"/>
      <c r="S454" s="160"/>
      <c r="T454" s="160"/>
      <c r="U454" s="160"/>
      <c r="V454" s="160"/>
      <c r="W454" s="160"/>
      <c r="X454" s="160"/>
      <c r="Y454" s="151"/>
      <c r="Z454" s="151"/>
      <c r="AA454" s="151"/>
      <c r="AB454" s="151"/>
      <c r="AC454" s="151"/>
      <c r="AD454" s="151"/>
      <c r="AE454" s="151"/>
      <c r="AF454" s="151"/>
      <c r="AG454" s="151" t="s">
        <v>190</v>
      </c>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row>
    <row r="455" spans="1:60" outlineLevel="1" x14ac:dyDescent="0.25">
      <c r="A455" s="158"/>
      <c r="B455" s="159"/>
      <c r="C455" s="271" t="s">
        <v>918</v>
      </c>
      <c r="D455" s="272"/>
      <c r="E455" s="272"/>
      <c r="F455" s="272"/>
      <c r="G455" s="272"/>
      <c r="H455" s="160"/>
      <c r="I455" s="160"/>
      <c r="J455" s="160"/>
      <c r="K455" s="160"/>
      <c r="L455" s="160"/>
      <c r="M455" s="160"/>
      <c r="N455" s="160"/>
      <c r="O455" s="160"/>
      <c r="P455" s="160"/>
      <c r="Q455" s="160"/>
      <c r="R455" s="160"/>
      <c r="S455" s="160"/>
      <c r="T455" s="160"/>
      <c r="U455" s="160"/>
      <c r="V455" s="160"/>
      <c r="W455" s="160"/>
      <c r="X455" s="160"/>
      <c r="Y455" s="151"/>
      <c r="Z455" s="151"/>
      <c r="AA455" s="151"/>
      <c r="AB455" s="151"/>
      <c r="AC455" s="151"/>
      <c r="AD455" s="151"/>
      <c r="AE455" s="151"/>
      <c r="AF455" s="151"/>
      <c r="AG455" s="151" t="s">
        <v>190</v>
      </c>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row>
    <row r="456" spans="1:60" outlineLevel="1" x14ac:dyDescent="0.25">
      <c r="A456" s="158"/>
      <c r="B456" s="159"/>
      <c r="C456" s="271" t="s">
        <v>1322</v>
      </c>
      <c r="D456" s="272"/>
      <c r="E456" s="272"/>
      <c r="F456" s="272"/>
      <c r="G456" s="272"/>
      <c r="H456" s="160"/>
      <c r="I456" s="160"/>
      <c r="J456" s="160"/>
      <c r="K456" s="160"/>
      <c r="L456" s="160"/>
      <c r="M456" s="160"/>
      <c r="N456" s="160"/>
      <c r="O456" s="160"/>
      <c r="P456" s="160"/>
      <c r="Q456" s="160"/>
      <c r="R456" s="160"/>
      <c r="S456" s="160"/>
      <c r="T456" s="160"/>
      <c r="U456" s="160"/>
      <c r="V456" s="160"/>
      <c r="W456" s="160"/>
      <c r="X456" s="160"/>
      <c r="Y456" s="151"/>
      <c r="Z456" s="151"/>
      <c r="AA456" s="151"/>
      <c r="AB456" s="151"/>
      <c r="AC456" s="151"/>
      <c r="AD456" s="151"/>
      <c r="AE456" s="151"/>
      <c r="AF456" s="151"/>
      <c r="AG456" s="151" t="s">
        <v>190</v>
      </c>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row>
    <row r="457" spans="1:60" outlineLevel="1" x14ac:dyDescent="0.25">
      <c r="A457" s="158"/>
      <c r="B457" s="159"/>
      <c r="C457" s="192" t="s">
        <v>204</v>
      </c>
      <c r="D457" s="161"/>
      <c r="E457" s="162"/>
      <c r="F457" s="163"/>
      <c r="G457" s="163"/>
      <c r="H457" s="160"/>
      <c r="I457" s="160"/>
      <c r="J457" s="160"/>
      <c r="K457" s="160"/>
      <c r="L457" s="160"/>
      <c r="M457" s="160"/>
      <c r="N457" s="160"/>
      <c r="O457" s="160"/>
      <c r="P457" s="160"/>
      <c r="Q457" s="160"/>
      <c r="R457" s="160"/>
      <c r="S457" s="160"/>
      <c r="T457" s="160"/>
      <c r="U457" s="160"/>
      <c r="V457" s="160"/>
      <c r="W457" s="160"/>
      <c r="X457" s="160"/>
      <c r="Y457" s="151"/>
      <c r="Z457" s="151"/>
      <c r="AA457" s="151"/>
      <c r="AB457" s="151"/>
      <c r="AC457" s="151"/>
      <c r="AD457" s="151"/>
      <c r="AE457" s="151"/>
      <c r="AF457" s="151"/>
      <c r="AG457" s="151" t="s">
        <v>190</v>
      </c>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row>
    <row r="458" spans="1:60" outlineLevel="1" x14ac:dyDescent="0.25">
      <c r="A458" s="158"/>
      <c r="B458" s="159"/>
      <c r="C458" s="271" t="s">
        <v>802</v>
      </c>
      <c r="D458" s="272"/>
      <c r="E458" s="272"/>
      <c r="F458" s="272"/>
      <c r="G458" s="272"/>
      <c r="H458" s="160"/>
      <c r="I458" s="160"/>
      <c r="J458" s="160"/>
      <c r="K458" s="160"/>
      <c r="L458" s="160"/>
      <c r="M458" s="160"/>
      <c r="N458" s="160"/>
      <c r="O458" s="160"/>
      <c r="P458" s="160"/>
      <c r="Q458" s="160"/>
      <c r="R458" s="160"/>
      <c r="S458" s="160"/>
      <c r="T458" s="160"/>
      <c r="U458" s="160"/>
      <c r="V458" s="160"/>
      <c r="W458" s="160"/>
      <c r="X458" s="160"/>
      <c r="Y458" s="151"/>
      <c r="Z458" s="151"/>
      <c r="AA458" s="151"/>
      <c r="AB458" s="151"/>
      <c r="AC458" s="151"/>
      <c r="AD458" s="151"/>
      <c r="AE458" s="151"/>
      <c r="AF458" s="151"/>
      <c r="AG458" s="151" t="s">
        <v>190</v>
      </c>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row>
    <row r="459" spans="1:60" ht="31.2" outlineLevel="1" x14ac:dyDescent="0.25">
      <c r="A459" s="158"/>
      <c r="B459" s="159"/>
      <c r="C459" s="271" t="s">
        <v>2127</v>
      </c>
      <c r="D459" s="272"/>
      <c r="E459" s="272"/>
      <c r="F459" s="272"/>
      <c r="G459" s="272"/>
      <c r="H459" s="160"/>
      <c r="I459" s="160"/>
      <c r="J459" s="160"/>
      <c r="K459" s="160"/>
      <c r="L459" s="160"/>
      <c r="M459" s="160"/>
      <c r="N459" s="160"/>
      <c r="O459" s="160"/>
      <c r="P459" s="160"/>
      <c r="Q459" s="160"/>
      <c r="R459" s="160"/>
      <c r="S459" s="160"/>
      <c r="T459" s="160"/>
      <c r="U459" s="160"/>
      <c r="V459" s="160"/>
      <c r="W459" s="160"/>
      <c r="X459" s="160"/>
      <c r="Y459" s="151"/>
      <c r="Z459" s="151"/>
      <c r="AA459" s="151"/>
      <c r="AB459" s="151"/>
      <c r="AC459" s="151"/>
      <c r="AD459" s="151"/>
      <c r="AE459" s="151"/>
      <c r="AF459" s="151"/>
      <c r="AG459" s="151" t="s">
        <v>190</v>
      </c>
      <c r="AH459" s="151"/>
      <c r="AI459" s="151"/>
      <c r="AJ459" s="151"/>
      <c r="AK459" s="151"/>
      <c r="AL459" s="151"/>
      <c r="AM459" s="151"/>
      <c r="AN459" s="151"/>
      <c r="AO459" s="151"/>
      <c r="AP459" s="151"/>
      <c r="AQ459" s="151"/>
      <c r="AR459" s="151"/>
      <c r="AS459" s="151"/>
      <c r="AT459" s="151"/>
      <c r="AU459" s="151"/>
      <c r="AV459" s="151"/>
      <c r="AW459" s="151"/>
      <c r="AX459" s="151"/>
      <c r="AY459" s="151"/>
      <c r="AZ459" s="151"/>
      <c r="BA459" s="184" t="str">
        <f>C459</f>
        <v>Dřevěná svlaková jednokřídlá okenice deskové konstrukce se dvěma svlaky v rámové tesané zárubni. Křídlo je vybaveno dvěma kovanými zdobenými táhlovými (pásovými) závěsy a kovanou zástrčí s protikusem. V křídle zasklený průhled. Povrchová úprava dřeva: světle hnědá lazura, povrchová úprava kovaných prvků: černá krycí barva.</v>
      </c>
      <c r="BB459" s="151"/>
      <c r="BC459" s="151"/>
      <c r="BD459" s="151"/>
      <c r="BE459" s="151"/>
      <c r="BF459" s="151"/>
      <c r="BG459" s="151"/>
      <c r="BH459" s="151"/>
    </row>
    <row r="460" spans="1:60" outlineLevel="1" x14ac:dyDescent="0.25">
      <c r="A460" s="158"/>
      <c r="B460" s="159"/>
      <c r="C460" s="192" t="s">
        <v>204</v>
      </c>
      <c r="D460" s="161"/>
      <c r="E460" s="162"/>
      <c r="F460" s="163"/>
      <c r="G460" s="163"/>
      <c r="H460" s="160"/>
      <c r="I460" s="160"/>
      <c r="J460" s="160"/>
      <c r="K460" s="160"/>
      <c r="L460" s="160"/>
      <c r="M460" s="160"/>
      <c r="N460" s="160"/>
      <c r="O460" s="160"/>
      <c r="P460" s="160"/>
      <c r="Q460" s="160"/>
      <c r="R460" s="160"/>
      <c r="S460" s="160"/>
      <c r="T460" s="160"/>
      <c r="U460" s="160"/>
      <c r="V460" s="160"/>
      <c r="W460" s="160"/>
      <c r="X460" s="160"/>
      <c r="Y460" s="151"/>
      <c r="Z460" s="151"/>
      <c r="AA460" s="151"/>
      <c r="AB460" s="151"/>
      <c r="AC460" s="151"/>
      <c r="AD460" s="151"/>
      <c r="AE460" s="151"/>
      <c r="AF460" s="151"/>
      <c r="AG460" s="151" t="s">
        <v>190</v>
      </c>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row>
    <row r="461" spans="1:60" outlineLevel="1" x14ac:dyDescent="0.25">
      <c r="A461" s="158"/>
      <c r="B461" s="159"/>
      <c r="C461" s="271" t="s">
        <v>913</v>
      </c>
      <c r="D461" s="272"/>
      <c r="E461" s="272"/>
      <c r="F461" s="272"/>
      <c r="G461" s="272"/>
      <c r="H461" s="160"/>
      <c r="I461" s="160"/>
      <c r="J461" s="160"/>
      <c r="K461" s="160"/>
      <c r="L461" s="160"/>
      <c r="M461" s="160"/>
      <c r="N461" s="160"/>
      <c r="O461" s="160"/>
      <c r="P461" s="160"/>
      <c r="Q461" s="160"/>
      <c r="R461" s="160"/>
      <c r="S461" s="160"/>
      <c r="T461" s="160"/>
      <c r="U461" s="160"/>
      <c r="V461" s="160"/>
      <c r="W461" s="160"/>
      <c r="X461" s="160"/>
      <c r="Y461" s="151"/>
      <c r="Z461" s="151"/>
      <c r="AA461" s="151"/>
      <c r="AB461" s="151"/>
      <c r="AC461" s="151"/>
      <c r="AD461" s="151"/>
      <c r="AE461" s="151"/>
      <c r="AF461" s="151"/>
      <c r="AG461" s="151" t="s">
        <v>190</v>
      </c>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row>
    <row r="462" spans="1:60" outlineLevel="1" x14ac:dyDescent="0.25">
      <c r="A462" s="158"/>
      <c r="B462" s="159"/>
      <c r="C462" s="271" t="s">
        <v>978</v>
      </c>
      <c r="D462" s="272"/>
      <c r="E462" s="272"/>
      <c r="F462" s="272"/>
      <c r="G462" s="272"/>
      <c r="H462" s="160"/>
      <c r="I462" s="160"/>
      <c r="J462" s="160"/>
      <c r="K462" s="160"/>
      <c r="L462" s="160"/>
      <c r="M462" s="160"/>
      <c r="N462" s="160"/>
      <c r="O462" s="160"/>
      <c r="P462" s="160"/>
      <c r="Q462" s="160"/>
      <c r="R462" s="160"/>
      <c r="S462" s="160"/>
      <c r="T462" s="160"/>
      <c r="U462" s="160"/>
      <c r="V462" s="160"/>
      <c r="W462" s="160"/>
      <c r="X462" s="160"/>
      <c r="Y462" s="151"/>
      <c r="Z462" s="151"/>
      <c r="AA462" s="151"/>
      <c r="AB462" s="151"/>
      <c r="AC462" s="151"/>
      <c r="AD462" s="151"/>
      <c r="AE462" s="151"/>
      <c r="AF462" s="151"/>
      <c r="AG462" s="151" t="s">
        <v>190</v>
      </c>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row>
    <row r="463" spans="1:60" outlineLevel="1" x14ac:dyDescent="0.25">
      <c r="A463" s="158"/>
      <c r="B463" s="159"/>
      <c r="C463" s="192" t="s">
        <v>204</v>
      </c>
      <c r="D463" s="161"/>
      <c r="E463" s="162"/>
      <c r="F463" s="163"/>
      <c r="G463" s="163"/>
      <c r="H463" s="160"/>
      <c r="I463" s="160"/>
      <c r="J463" s="160"/>
      <c r="K463" s="160"/>
      <c r="L463" s="160"/>
      <c r="M463" s="160"/>
      <c r="N463" s="160"/>
      <c r="O463" s="160"/>
      <c r="P463" s="160"/>
      <c r="Q463" s="160"/>
      <c r="R463" s="160"/>
      <c r="S463" s="160"/>
      <c r="T463" s="160"/>
      <c r="U463" s="160"/>
      <c r="V463" s="160"/>
      <c r="W463" s="160"/>
      <c r="X463" s="160"/>
      <c r="Y463" s="151"/>
      <c r="Z463" s="151"/>
      <c r="AA463" s="151"/>
      <c r="AB463" s="151"/>
      <c r="AC463" s="151"/>
      <c r="AD463" s="151"/>
      <c r="AE463" s="151"/>
      <c r="AF463" s="151"/>
      <c r="AG463" s="151" t="s">
        <v>190</v>
      </c>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row>
    <row r="464" spans="1:60" outlineLevel="1" x14ac:dyDescent="0.25">
      <c r="A464" s="158"/>
      <c r="B464" s="159"/>
      <c r="C464" s="271" t="s">
        <v>317</v>
      </c>
      <c r="D464" s="272"/>
      <c r="E464" s="272"/>
      <c r="F464" s="272"/>
      <c r="G464" s="272"/>
      <c r="H464" s="160"/>
      <c r="I464" s="160"/>
      <c r="J464" s="160"/>
      <c r="K464" s="160"/>
      <c r="L464" s="160"/>
      <c r="M464" s="160"/>
      <c r="N464" s="160"/>
      <c r="O464" s="160"/>
      <c r="P464" s="160"/>
      <c r="Q464" s="160"/>
      <c r="R464" s="160"/>
      <c r="S464" s="160"/>
      <c r="T464" s="160"/>
      <c r="U464" s="160"/>
      <c r="V464" s="160"/>
      <c r="W464" s="160"/>
      <c r="X464" s="160"/>
      <c r="Y464" s="151"/>
      <c r="Z464" s="151"/>
      <c r="AA464" s="151"/>
      <c r="AB464" s="151"/>
      <c r="AC464" s="151"/>
      <c r="AD464" s="151"/>
      <c r="AE464" s="151"/>
      <c r="AF464" s="151"/>
      <c r="AG464" s="151" t="s">
        <v>190</v>
      </c>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row>
    <row r="465" spans="1:60" outlineLevel="1" x14ac:dyDescent="0.25">
      <c r="A465" s="158"/>
      <c r="B465" s="159"/>
      <c r="C465" s="271" t="s">
        <v>941</v>
      </c>
      <c r="D465" s="272"/>
      <c r="E465" s="272"/>
      <c r="F465" s="272"/>
      <c r="G465" s="272"/>
      <c r="H465" s="160"/>
      <c r="I465" s="160"/>
      <c r="J465" s="160"/>
      <c r="K465" s="160"/>
      <c r="L465" s="160"/>
      <c r="M465" s="160"/>
      <c r="N465" s="160"/>
      <c r="O465" s="160"/>
      <c r="P465" s="160"/>
      <c r="Q465" s="160"/>
      <c r="R465" s="160"/>
      <c r="S465" s="160"/>
      <c r="T465" s="160"/>
      <c r="U465" s="160"/>
      <c r="V465" s="160"/>
      <c r="W465" s="160"/>
      <c r="X465" s="160"/>
      <c r="Y465" s="151"/>
      <c r="Z465" s="151"/>
      <c r="AA465" s="151"/>
      <c r="AB465" s="151"/>
      <c r="AC465" s="151"/>
      <c r="AD465" s="151"/>
      <c r="AE465" s="151"/>
      <c r="AF465" s="151"/>
      <c r="AG465" s="151" t="s">
        <v>190</v>
      </c>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row>
    <row r="466" spans="1:60" ht="21" outlineLevel="1" x14ac:dyDescent="0.25">
      <c r="A466" s="158"/>
      <c r="B466" s="159"/>
      <c r="C466" s="271" t="s">
        <v>942</v>
      </c>
      <c r="D466" s="272"/>
      <c r="E466" s="272"/>
      <c r="F466" s="272"/>
      <c r="G466" s="272"/>
      <c r="H466" s="160"/>
      <c r="I466" s="160"/>
      <c r="J466" s="160"/>
      <c r="K466" s="160"/>
      <c r="L466" s="160"/>
      <c r="M466" s="160"/>
      <c r="N466" s="160"/>
      <c r="O466" s="160"/>
      <c r="P466" s="160"/>
      <c r="Q466" s="160"/>
      <c r="R466" s="160"/>
      <c r="S466" s="160"/>
      <c r="T466" s="160"/>
      <c r="U466" s="160"/>
      <c r="V466" s="160"/>
      <c r="W466" s="160"/>
      <c r="X466" s="160"/>
      <c r="Y466" s="151"/>
      <c r="Z466" s="151"/>
      <c r="AA466" s="151"/>
      <c r="AB466" s="151"/>
      <c r="AC466" s="151"/>
      <c r="AD466" s="151"/>
      <c r="AE466" s="151"/>
      <c r="AF466" s="151"/>
      <c r="AG466" s="151" t="s">
        <v>190</v>
      </c>
      <c r="AH466" s="151"/>
      <c r="AI466" s="151"/>
      <c r="AJ466" s="151"/>
      <c r="AK466" s="151"/>
      <c r="AL466" s="151"/>
      <c r="AM466" s="151"/>
      <c r="AN466" s="151"/>
      <c r="AO466" s="151"/>
      <c r="AP466" s="151"/>
      <c r="AQ466" s="151"/>
      <c r="AR466" s="151"/>
      <c r="AS466" s="151"/>
      <c r="AT466" s="151"/>
      <c r="AU466" s="151"/>
      <c r="AV466" s="151"/>
      <c r="AW466" s="151"/>
      <c r="AX466" s="151"/>
      <c r="AY466" s="151"/>
      <c r="AZ466" s="151"/>
      <c r="BA466" s="184" t="str">
        <f>C466</f>
        <v>V místech poškození sanace bezbarvým ochranným fungicidním prostředkem proti dřevokazným škůdcům a plísním, jinak ponechat bez povrchové úpravy</v>
      </c>
      <c r="BB466" s="151"/>
      <c r="BC466" s="151"/>
      <c r="BD466" s="151"/>
      <c r="BE466" s="151"/>
      <c r="BF466" s="151"/>
      <c r="BG466" s="151"/>
      <c r="BH466" s="151"/>
    </row>
    <row r="467" spans="1:60" outlineLevel="1" x14ac:dyDescent="0.25">
      <c r="A467" s="158"/>
      <c r="B467" s="159"/>
      <c r="C467" s="271" t="s">
        <v>717</v>
      </c>
      <c r="D467" s="272"/>
      <c r="E467" s="272"/>
      <c r="F467" s="272"/>
      <c r="G467" s="272"/>
      <c r="H467" s="160"/>
      <c r="I467" s="160"/>
      <c r="J467" s="160"/>
      <c r="K467" s="160"/>
      <c r="L467" s="160"/>
      <c r="M467" s="160"/>
      <c r="N467" s="160"/>
      <c r="O467" s="160"/>
      <c r="P467" s="160"/>
      <c r="Q467" s="160"/>
      <c r="R467" s="160"/>
      <c r="S467" s="160"/>
      <c r="T467" s="160"/>
      <c r="U467" s="160"/>
      <c r="V467" s="160"/>
      <c r="W467" s="160"/>
      <c r="X467" s="160"/>
      <c r="Y467" s="151"/>
      <c r="Z467" s="151"/>
      <c r="AA467" s="151"/>
      <c r="AB467" s="151"/>
      <c r="AC467" s="151"/>
      <c r="AD467" s="151"/>
      <c r="AE467" s="151"/>
      <c r="AF467" s="151"/>
      <c r="AG467" s="151" t="s">
        <v>190</v>
      </c>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row>
    <row r="468" spans="1:60" outlineLevel="1" x14ac:dyDescent="0.25">
      <c r="A468" s="177">
        <v>56</v>
      </c>
      <c r="B468" s="178" t="s">
        <v>2128</v>
      </c>
      <c r="C468" s="187" t="s">
        <v>2129</v>
      </c>
      <c r="D468" s="179" t="s">
        <v>255</v>
      </c>
      <c r="E468" s="180">
        <v>1</v>
      </c>
      <c r="F468" s="181">
        <v>4224</v>
      </c>
      <c r="G468" s="182">
        <f>ROUND(E468*F468,2)</f>
        <v>4224</v>
      </c>
      <c r="H468" s="181"/>
      <c r="I468" s="182">
        <f>ROUND(E468*H468,2)</f>
        <v>0</v>
      </c>
      <c r="J468" s="181"/>
      <c r="K468" s="182">
        <f>ROUND(E468*J468,2)</f>
        <v>0</v>
      </c>
      <c r="L468" s="182">
        <v>21</v>
      </c>
      <c r="M468" s="182">
        <f>G468*(1+L468/100)</f>
        <v>5111.04</v>
      </c>
      <c r="N468" s="182">
        <v>1E-3</v>
      </c>
      <c r="O468" s="182">
        <f>ROUND(E468*N468,2)</f>
        <v>0</v>
      </c>
      <c r="P468" s="182">
        <v>0</v>
      </c>
      <c r="Q468" s="182">
        <f>ROUND(E468*P468,2)</f>
        <v>0</v>
      </c>
      <c r="R468" s="182"/>
      <c r="S468" s="182" t="s">
        <v>277</v>
      </c>
      <c r="T468" s="183" t="s">
        <v>186</v>
      </c>
      <c r="U468" s="160">
        <v>0</v>
      </c>
      <c r="V468" s="160">
        <f>ROUND(E468*U468,2)</f>
        <v>0</v>
      </c>
      <c r="W468" s="160"/>
      <c r="X468" s="160" t="s">
        <v>310</v>
      </c>
      <c r="Y468" s="151"/>
      <c r="Z468" s="151"/>
      <c r="AA468" s="151"/>
      <c r="AB468" s="151"/>
      <c r="AC468" s="151"/>
      <c r="AD468" s="151"/>
      <c r="AE468" s="151"/>
      <c r="AF468" s="151"/>
      <c r="AG468" s="151" t="s">
        <v>311</v>
      </c>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row>
    <row r="469" spans="1:60" outlineLevel="1" x14ac:dyDescent="0.25">
      <c r="A469" s="158"/>
      <c r="B469" s="159"/>
      <c r="C469" s="260" t="s">
        <v>2073</v>
      </c>
      <c r="D469" s="261"/>
      <c r="E469" s="261"/>
      <c r="F469" s="261"/>
      <c r="G469" s="261"/>
      <c r="H469" s="160"/>
      <c r="I469" s="160"/>
      <c r="J469" s="160"/>
      <c r="K469" s="160"/>
      <c r="L469" s="160"/>
      <c r="M469" s="160"/>
      <c r="N469" s="160"/>
      <c r="O469" s="160"/>
      <c r="P469" s="160"/>
      <c r="Q469" s="160"/>
      <c r="R469" s="160"/>
      <c r="S469" s="160"/>
      <c r="T469" s="160"/>
      <c r="U469" s="160"/>
      <c r="V469" s="160"/>
      <c r="W469" s="160"/>
      <c r="X469" s="160"/>
      <c r="Y469" s="151"/>
      <c r="Z469" s="151"/>
      <c r="AA469" s="151"/>
      <c r="AB469" s="151"/>
      <c r="AC469" s="151"/>
      <c r="AD469" s="151"/>
      <c r="AE469" s="151"/>
      <c r="AF469" s="151"/>
      <c r="AG469" s="151" t="s">
        <v>190</v>
      </c>
      <c r="AH469" s="151"/>
      <c r="AI469" s="151"/>
      <c r="AJ469" s="151"/>
      <c r="AK469" s="151"/>
      <c r="AL469" s="151"/>
      <c r="AM469" s="151"/>
      <c r="AN469" s="151"/>
      <c r="AO469" s="151"/>
      <c r="AP469" s="151"/>
      <c r="AQ469" s="151"/>
      <c r="AR469" s="151"/>
      <c r="AS469" s="151"/>
      <c r="AT469" s="151"/>
      <c r="AU469" s="151"/>
      <c r="AV469" s="151"/>
      <c r="AW469" s="151"/>
      <c r="AX469" s="151"/>
      <c r="AY469" s="151"/>
      <c r="AZ469" s="151"/>
      <c r="BA469" s="184" t="str">
        <f>C469</f>
        <v>4.NP - 3. patro, popis prvku a návrh na jeho opravu nebo restaurování viz D1.1.9 Tabulky truhlářských prvků</v>
      </c>
      <c r="BB469" s="151"/>
      <c r="BC469" s="151"/>
      <c r="BD469" s="151"/>
      <c r="BE469" s="151"/>
      <c r="BF469" s="151"/>
      <c r="BG469" s="151"/>
      <c r="BH469" s="151"/>
    </row>
    <row r="470" spans="1:60" outlineLevel="1" x14ac:dyDescent="0.25">
      <c r="A470" s="158"/>
      <c r="B470" s="159"/>
      <c r="C470" s="192" t="s">
        <v>204</v>
      </c>
      <c r="D470" s="161"/>
      <c r="E470" s="162"/>
      <c r="F470" s="163"/>
      <c r="G470" s="163"/>
      <c r="H470" s="160"/>
      <c r="I470" s="160"/>
      <c r="J470" s="160"/>
      <c r="K470" s="160"/>
      <c r="L470" s="160"/>
      <c r="M470" s="160"/>
      <c r="N470" s="160"/>
      <c r="O470" s="160"/>
      <c r="P470" s="160"/>
      <c r="Q470" s="160"/>
      <c r="R470" s="160"/>
      <c r="S470" s="160"/>
      <c r="T470" s="160"/>
      <c r="U470" s="160"/>
      <c r="V470" s="160"/>
      <c r="W470" s="160"/>
      <c r="X470" s="160"/>
      <c r="Y470" s="151"/>
      <c r="Z470" s="151"/>
      <c r="AA470" s="151"/>
      <c r="AB470" s="151"/>
      <c r="AC470" s="151"/>
      <c r="AD470" s="151"/>
      <c r="AE470" s="151"/>
      <c r="AF470" s="151"/>
      <c r="AG470" s="151" t="s">
        <v>190</v>
      </c>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row>
    <row r="471" spans="1:60" outlineLevel="1" x14ac:dyDescent="0.25">
      <c r="A471" s="158"/>
      <c r="B471" s="159"/>
      <c r="C471" s="271" t="s">
        <v>2130</v>
      </c>
      <c r="D471" s="272"/>
      <c r="E471" s="272"/>
      <c r="F471" s="272"/>
      <c r="G471" s="272"/>
      <c r="H471" s="160"/>
      <c r="I471" s="160"/>
      <c r="J471" s="160"/>
      <c r="K471" s="160"/>
      <c r="L471" s="160"/>
      <c r="M471" s="160"/>
      <c r="N471" s="160"/>
      <c r="O471" s="160"/>
      <c r="P471" s="160"/>
      <c r="Q471" s="160"/>
      <c r="R471" s="160"/>
      <c r="S471" s="160"/>
      <c r="T471" s="160"/>
      <c r="U471" s="160"/>
      <c r="V471" s="160"/>
      <c r="W471" s="160"/>
      <c r="X471" s="160"/>
      <c r="Y471" s="151"/>
      <c r="Z471" s="151"/>
      <c r="AA471" s="151"/>
      <c r="AB471" s="151"/>
      <c r="AC471" s="151"/>
      <c r="AD471" s="151"/>
      <c r="AE471" s="151"/>
      <c r="AF471" s="151"/>
      <c r="AG471" s="151" t="s">
        <v>190</v>
      </c>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row>
    <row r="472" spans="1:60" outlineLevel="1" x14ac:dyDescent="0.25">
      <c r="A472" s="158"/>
      <c r="B472" s="159"/>
      <c r="C472" s="271" t="s">
        <v>2131</v>
      </c>
      <c r="D472" s="272"/>
      <c r="E472" s="272"/>
      <c r="F472" s="272"/>
      <c r="G472" s="272"/>
      <c r="H472" s="160"/>
      <c r="I472" s="160"/>
      <c r="J472" s="160"/>
      <c r="K472" s="160"/>
      <c r="L472" s="160"/>
      <c r="M472" s="160"/>
      <c r="N472" s="160"/>
      <c r="O472" s="160"/>
      <c r="P472" s="160"/>
      <c r="Q472" s="160"/>
      <c r="R472" s="160"/>
      <c r="S472" s="160"/>
      <c r="T472" s="160"/>
      <c r="U472" s="160"/>
      <c r="V472" s="160"/>
      <c r="W472" s="160"/>
      <c r="X472" s="160"/>
      <c r="Y472" s="151"/>
      <c r="Z472" s="151"/>
      <c r="AA472" s="151"/>
      <c r="AB472" s="151"/>
      <c r="AC472" s="151"/>
      <c r="AD472" s="151"/>
      <c r="AE472" s="151"/>
      <c r="AF472" s="151"/>
      <c r="AG472" s="151" t="s">
        <v>190</v>
      </c>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row>
    <row r="473" spans="1:60" outlineLevel="1" x14ac:dyDescent="0.25">
      <c r="A473" s="158"/>
      <c r="B473" s="159"/>
      <c r="C473" s="271" t="s">
        <v>973</v>
      </c>
      <c r="D473" s="272"/>
      <c r="E473" s="272"/>
      <c r="F473" s="272"/>
      <c r="G473" s="272"/>
      <c r="H473" s="160"/>
      <c r="I473" s="160"/>
      <c r="J473" s="160"/>
      <c r="K473" s="160"/>
      <c r="L473" s="160"/>
      <c r="M473" s="160"/>
      <c r="N473" s="160"/>
      <c r="O473" s="160"/>
      <c r="P473" s="160"/>
      <c r="Q473" s="160"/>
      <c r="R473" s="160"/>
      <c r="S473" s="160"/>
      <c r="T473" s="160"/>
      <c r="U473" s="160"/>
      <c r="V473" s="160"/>
      <c r="W473" s="160"/>
      <c r="X473" s="160"/>
      <c r="Y473" s="151"/>
      <c r="Z473" s="151"/>
      <c r="AA473" s="151"/>
      <c r="AB473" s="151"/>
      <c r="AC473" s="151"/>
      <c r="AD473" s="151"/>
      <c r="AE473" s="151"/>
      <c r="AF473" s="151"/>
      <c r="AG473" s="151" t="s">
        <v>190</v>
      </c>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row>
    <row r="474" spans="1:60" outlineLevel="1" x14ac:dyDescent="0.25">
      <c r="A474" s="158"/>
      <c r="B474" s="159"/>
      <c r="C474" s="271" t="s">
        <v>771</v>
      </c>
      <c r="D474" s="272"/>
      <c r="E474" s="272"/>
      <c r="F474" s="272"/>
      <c r="G474" s="272"/>
      <c r="H474" s="160"/>
      <c r="I474" s="160"/>
      <c r="J474" s="160"/>
      <c r="K474" s="160"/>
      <c r="L474" s="160"/>
      <c r="M474" s="160"/>
      <c r="N474" s="160"/>
      <c r="O474" s="160"/>
      <c r="P474" s="160"/>
      <c r="Q474" s="160"/>
      <c r="R474" s="160"/>
      <c r="S474" s="160"/>
      <c r="T474" s="160"/>
      <c r="U474" s="160"/>
      <c r="V474" s="160"/>
      <c r="W474" s="160"/>
      <c r="X474" s="160"/>
      <c r="Y474" s="151"/>
      <c r="Z474" s="151"/>
      <c r="AA474" s="151"/>
      <c r="AB474" s="151"/>
      <c r="AC474" s="151"/>
      <c r="AD474" s="151"/>
      <c r="AE474" s="151"/>
      <c r="AF474" s="151"/>
      <c r="AG474" s="151" t="s">
        <v>190</v>
      </c>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row>
    <row r="475" spans="1:60" outlineLevel="1" x14ac:dyDescent="0.25">
      <c r="A475" s="158"/>
      <c r="B475" s="159"/>
      <c r="C475" s="192" t="s">
        <v>204</v>
      </c>
      <c r="D475" s="161"/>
      <c r="E475" s="162"/>
      <c r="F475" s="163"/>
      <c r="G475" s="163"/>
      <c r="H475" s="160"/>
      <c r="I475" s="160"/>
      <c r="J475" s="160"/>
      <c r="K475" s="160"/>
      <c r="L475" s="160"/>
      <c r="M475" s="160"/>
      <c r="N475" s="160"/>
      <c r="O475" s="160"/>
      <c r="P475" s="160"/>
      <c r="Q475" s="160"/>
      <c r="R475" s="160"/>
      <c r="S475" s="160"/>
      <c r="T475" s="160"/>
      <c r="U475" s="160"/>
      <c r="V475" s="160"/>
      <c r="W475" s="160"/>
      <c r="X475" s="160"/>
      <c r="Y475" s="151"/>
      <c r="Z475" s="151"/>
      <c r="AA475" s="151"/>
      <c r="AB475" s="151"/>
      <c r="AC475" s="151"/>
      <c r="AD475" s="151"/>
      <c r="AE475" s="151"/>
      <c r="AF475" s="151"/>
      <c r="AG475" s="151" t="s">
        <v>190</v>
      </c>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row>
    <row r="476" spans="1:60" outlineLevel="1" x14ac:dyDescent="0.25">
      <c r="A476" s="158"/>
      <c r="B476" s="159"/>
      <c r="C476" s="271" t="s">
        <v>802</v>
      </c>
      <c r="D476" s="272"/>
      <c r="E476" s="272"/>
      <c r="F476" s="272"/>
      <c r="G476" s="272"/>
      <c r="H476" s="160"/>
      <c r="I476" s="160"/>
      <c r="J476" s="160"/>
      <c r="K476" s="160"/>
      <c r="L476" s="160"/>
      <c r="M476" s="160"/>
      <c r="N476" s="160"/>
      <c r="O476" s="160"/>
      <c r="P476" s="160"/>
      <c r="Q476" s="160"/>
      <c r="R476" s="160"/>
      <c r="S476" s="160"/>
      <c r="T476" s="160"/>
      <c r="U476" s="160"/>
      <c r="V476" s="160"/>
      <c r="W476" s="160"/>
      <c r="X476" s="160"/>
      <c r="Y476" s="151"/>
      <c r="Z476" s="151"/>
      <c r="AA476" s="151"/>
      <c r="AB476" s="151"/>
      <c r="AC476" s="151"/>
      <c r="AD476" s="151"/>
      <c r="AE476" s="151"/>
      <c r="AF476" s="151"/>
      <c r="AG476" s="151" t="s">
        <v>190</v>
      </c>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row>
    <row r="477" spans="1:60" ht="21" outlineLevel="1" x14ac:dyDescent="0.25">
      <c r="A477" s="158"/>
      <c r="B477" s="159"/>
      <c r="C477" s="271" t="s">
        <v>2241</v>
      </c>
      <c r="D477" s="272"/>
      <c r="E477" s="272"/>
      <c r="F477" s="272"/>
      <c r="G477" s="272"/>
      <c r="H477" s="160"/>
      <c r="I477" s="160"/>
      <c r="J477" s="160"/>
      <c r="K477" s="160"/>
      <c r="L477" s="160"/>
      <c r="M477" s="160"/>
      <c r="N477" s="160"/>
      <c r="O477" s="160"/>
      <c r="P477" s="160"/>
      <c r="Q477" s="160"/>
      <c r="R477" s="160"/>
      <c r="S477" s="160"/>
      <c r="T477" s="160"/>
      <c r="U477" s="160"/>
      <c r="V477" s="160"/>
      <c r="W477" s="160"/>
      <c r="X477" s="160"/>
      <c r="Y477" s="151"/>
      <c r="Z477" s="151"/>
      <c r="AA477" s="151"/>
      <c r="AB477" s="151"/>
      <c r="AC477" s="151"/>
      <c r="AD477" s="151"/>
      <c r="AE477" s="151"/>
      <c r="AF477" s="151"/>
      <c r="AG477" s="151" t="s">
        <v>190</v>
      </c>
      <c r="AH477" s="151"/>
      <c r="AI477" s="151"/>
      <c r="AJ477" s="151"/>
      <c r="AK477" s="151"/>
      <c r="AL477" s="151"/>
      <c r="AM477" s="151"/>
      <c r="AN477" s="151"/>
      <c r="AO477" s="151"/>
      <c r="AP477" s="151"/>
      <c r="AQ477" s="151"/>
      <c r="AR477" s="151"/>
      <c r="AS477" s="151"/>
      <c r="AT477" s="151"/>
      <c r="AU477" s="151"/>
      <c r="AV477" s="151"/>
      <c r="AW477" s="151"/>
      <c r="AX477" s="151"/>
      <c r="AY477" s="151"/>
      <c r="AZ477" s="151"/>
      <c r="BA477" s="184" t="str">
        <f>C477</f>
        <v>Jednoduché jednokřídlé čtyřtabulkové okno s jednou svislou a jednou vodorovnou příčkou, dovnitř nasazovací, vsazené do kamenného ostění. Zajištění čtyřmi kovanými obrtlíky s protikusy na křídle.</v>
      </c>
      <c r="BB477" s="151"/>
      <c r="BC477" s="151"/>
      <c r="BD477" s="151"/>
      <c r="BE477" s="151"/>
      <c r="BF477" s="151"/>
      <c r="BG477" s="151"/>
      <c r="BH477" s="151"/>
    </row>
    <row r="478" spans="1:60" outlineLevel="1" x14ac:dyDescent="0.25">
      <c r="A478" s="158"/>
      <c r="B478" s="159"/>
      <c r="C478" s="271" t="s">
        <v>2132</v>
      </c>
      <c r="D478" s="272"/>
      <c r="E478" s="272"/>
      <c r="F478" s="272"/>
      <c r="G478" s="272"/>
      <c r="H478" s="160"/>
      <c r="I478" s="160"/>
      <c r="J478" s="160"/>
      <c r="K478" s="160"/>
      <c r="L478" s="160"/>
      <c r="M478" s="160"/>
      <c r="N478" s="160"/>
      <c r="O478" s="160"/>
      <c r="P478" s="160"/>
      <c r="Q478" s="160"/>
      <c r="R478" s="160"/>
      <c r="S478" s="160"/>
      <c r="T478" s="160"/>
      <c r="U478" s="160"/>
      <c r="V478" s="160"/>
      <c r="W478" s="160"/>
      <c r="X478" s="160"/>
      <c r="Y478" s="151"/>
      <c r="Z478" s="151"/>
      <c r="AA478" s="151"/>
      <c r="AB478" s="151"/>
      <c r="AC478" s="151"/>
      <c r="AD478" s="151"/>
      <c r="AE478" s="151"/>
      <c r="AF478" s="151"/>
      <c r="AG478" s="151" t="s">
        <v>190</v>
      </c>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row>
    <row r="479" spans="1:60" outlineLevel="1" x14ac:dyDescent="0.25">
      <c r="A479" s="158"/>
      <c r="B479" s="159"/>
      <c r="C479" s="192" t="s">
        <v>204</v>
      </c>
      <c r="D479" s="161"/>
      <c r="E479" s="162"/>
      <c r="F479" s="163"/>
      <c r="G479" s="163"/>
      <c r="H479" s="160"/>
      <c r="I479" s="160"/>
      <c r="J479" s="160"/>
      <c r="K479" s="160"/>
      <c r="L479" s="160"/>
      <c r="M479" s="160"/>
      <c r="N479" s="160"/>
      <c r="O479" s="160"/>
      <c r="P479" s="160"/>
      <c r="Q479" s="160"/>
      <c r="R479" s="160"/>
      <c r="S479" s="160"/>
      <c r="T479" s="160"/>
      <c r="U479" s="160"/>
      <c r="V479" s="160"/>
      <c r="W479" s="160"/>
      <c r="X479" s="160"/>
      <c r="Y479" s="151"/>
      <c r="Z479" s="151"/>
      <c r="AA479" s="151"/>
      <c r="AB479" s="151"/>
      <c r="AC479" s="151"/>
      <c r="AD479" s="151"/>
      <c r="AE479" s="151"/>
      <c r="AF479" s="151"/>
      <c r="AG479" s="151" t="s">
        <v>190</v>
      </c>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row>
    <row r="480" spans="1:60" outlineLevel="1" x14ac:dyDescent="0.25">
      <c r="A480" s="158"/>
      <c r="B480" s="159"/>
      <c r="C480" s="271" t="s">
        <v>913</v>
      </c>
      <c r="D480" s="272"/>
      <c r="E480" s="272"/>
      <c r="F480" s="272"/>
      <c r="G480" s="272"/>
      <c r="H480" s="160"/>
      <c r="I480" s="160"/>
      <c r="J480" s="160"/>
      <c r="K480" s="160"/>
      <c r="L480" s="160"/>
      <c r="M480" s="160"/>
      <c r="N480" s="160"/>
      <c r="O480" s="160"/>
      <c r="P480" s="160"/>
      <c r="Q480" s="160"/>
      <c r="R480" s="160"/>
      <c r="S480" s="160"/>
      <c r="T480" s="160"/>
      <c r="U480" s="160"/>
      <c r="V480" s="160"/>
      <c r="W480" s="160"/>
      <c r="X480" s="160"/>
      <c r="Y480" s="151"/>
      <c r="Z480" s="151"/>
      <c r="AA480" s="151"/>
      <c r="AB480" s="151"/>
      <c r="AC480" s="151"/>
      <c r="AD480" s="151"/>
      <c r="AE480" s="151"/>
      <c r="AF480" s="151"/>
      <c r="AG480" s="151" t="s">
        <v>190</v>
      </c>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row>
    <row r="481" spans="1:60" outlineLevel="1" x14ac:dyDescent="0.25">
      <c r="A481" s="158"/>
      <c r="B481" s="159"/>
      <c r="C481" s="271" t="s">
        <v>952</v>
      </c>
      <c r="D481" s="272"/>
      <c r="E481" s="272"/>
      <c r="F481" s="272"/>
      <c r="G481" s="272"/>
      <c r="H481" s="160"/>
      <c r="I481" s="160"/>
      <c r="J481" s="160"/>
      <c r="K481" s="160"/>
      <c r="L481" s="160"/>
      <c r="M481" s="160"/>
      <c r="N481" s="160"/>
      <c r="O481" s="160"/>
      <c r="P481" s="160"/>
      <c r="Q481" s="160"/>
      <c r="R481" s="160"/>
      <c r="S481" s="160"/>
      <c r="T481" s="160"/>
      <c r="U481" s="160"/>
      <c r="V481" s="160"/>
      <c r="W481" s="160"/>
      <c r="X481" s="160"/>
      <c r="Y481" s="151"/>
      <c r="Z481" s="151"/>
      <c r="AA481" s="151"/>
      <c r="AB481" s="151"/>
      <c r="AC481" s="151"/>
      <c r="AD481" s="151"/>
      <c r="AE481" s="151"/>
      <c r="AF481" s="151"/>
      <c r="AG481" s="151" t="s">
        <v>190</v>
      </c>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row>
    <row r="482" spans="1:60" outlineLevel="1" x14ac:dyDescent="0.25">
      <c r="A482" s="158"/>
      <c r="B482" s="159"/>
      <c r="C482" s="192" t="s">
        <v>204</v>
      </c>
      <c r="D482" s="161"/>
      <c r="E482" s="162"/>
      <c r="F482" s="163"/>
      <c r="G482" s="163"/>
      <c r="H482" s="160"/>
      <c r="I482" s="160"/>
      <c r="J482" s="160"/>
      <c r="K482" s="160"/>
      <c r="L482" s="160"/>
      <c r="M482" s="160"/>
      <c r="N482" s="160"/>
      <c r="O482" s="160"/>
      <c r="P482" s="160"/>
      <c r="Q482" s="160"/>
      <c r="R482" s="160"/>
      <c r="S482" s="160"/>
      <c r="T482" s="160"/>
      <c r="U482" s="160"/>
      <c r="V482" s="160"/>
      <c r="W482" s="160"/>
      <c r="X482" s="160"/>
      <c r="Y482" s="151"/>
      <c r="Z482" s="151"/>
      <c r="AA482" s="151"/>
      <c r="AB482" s="151"/>
      <c r="AC482" s="151"/>
      <c r="AD482" s="151"/>
      <c r="AE482" s="151"/>
      <c r="AF482" s="151"/>
      <c r="AG482" s="151" t="s">
        <v>190</v>
      </c>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row>
    <row r="483" spans="1:60" outlineLevel="1" x14ac:dyDescent="0.25">
      <c r="A483" s="158"/>
      <c r="B483" s="159"/>
      <c r="C483" s="271" t="s">
        <v>317</v>
      </c>
      <c r="D483" s="272"/>
      <c r="E483" s="272"/>
      <c r="F483" s="272"/>
      <c r="G483" s="272"/>
      <c r="H483" s="160"/>
      <c r="I483" s="160"/>
      <c r="J483" s="160"/>
      <c r="K483" s="160"/>
      <c r="L483" s="160"/>
      <c r="M483" s="160"/>
      <c r="N483" s="160"/>
      <c r="O483" s="160"/>
      <c r="P483" s="160"/>
      <c r="Q483" s="160"/>
      <c r="R483" s="160"/>
      <c r="S483" s="160"/>
      <c r="T483" s="160"/>
      <c r="U483" s="160"/>
      <c r="V483" s="160"/>
      <c r="W483" s="160"/>
      <c r="X483" s="160"/>
      <c r="Y483" s="151"/>
      <c r="Z483" s="151"/>
      <c r="AA483" s="151"/>
      <c r="AB483" s="151"/>
      <c r="AC483" s="151"/>
      <c r="AD483" s="151"/>
      <c r="AE483" s="151"/>
      <c r="AF483" s="151"/>
      <c r="AG483" s="151" t="s">
        <v>190</v>
      </c>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row>
    <row r="484" spans="1:60" outlineLevel="1" x14ac:dyDescent="0.25">
      <c r="A484" s="158"/>
      <c r="B484" s="159"/>
      <c r="C484" s="271" t="s">
        <v>953</v>
      </c>
      <c r="D484" s="272"/>
      <c r="E484" s="272"/>
      <c r="F484" s="272"/>
      <c r="G484" s="272"/>
      <c r="H484" s="160"/>
      <c r="I484" s="160"/>
      <c r="J484" s="160"/>
      <c r="K484" s="160"/>
      <c r="L484" s="160"/>
      <c r="M484" s="160"/>
      <c r="N484" s="160"/>
      <c r="O484" s="160"/>
      <c r="P484" s="160"/>
      <c r="Q484" s="160"/>
      <c r="R484" s="160"/>
      <c r="S484" s="160"/>
      <c r="T484" s="160"/>
      <c r="U484" s="160"/>
      <c r="V484" s="160"/>
      <c r="W484" s="160"/>
      <c r="X484" s="160"/>
      <c r="Y484" s="151"/>
      <c r="Z484" s="151"/>
      <c r="AA484" s="151"/>
      <c r="AB484" s="151"/>
      <c r="AC484" s="151"/>
      <c r="AD484" s="151"/>
      <c r="AE484" s="151"/>
      <c r="AF484" s="151"/>
      <c r="AG484" s="151" t="s">
        <v>190</v>
      </c>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row>
    <row r="485" spans="1:60" outlineLevel="1" x14ac:dyDescent="0.25">
      <c r="A485" s="158"/>
      <c r="B485" s="159"/>
      <c r="C485" s="271" t="s">
        <v>717</v>
      </c>
      <c r="D485" s="272"/>
      <c r="E485" s="272"/>
      <c r="F485" s="272"/>
      <c r="G485" s="272"/>
      <c r="H485" s="160"/>
      <c r="I485" s="160"/>
      <c r="J485" s="160"/>
      <c r="K485" s="160"/>
      <c r="L485" s="160"/>
      <c r="M485" s="160"/>
      <c r="N485" s="160"/>
      <c r="O485" s="160"/>
      <c r="P485" s="160"/>
      <c r="Q485" s="160"/>
      <c r="R485" s="160"/>
      <c r="S485" s="160"/>
      <c r="T485" s="160"/>
      <c r="U485" s="160"/>
      <c r="V485" s="160"/>
      <c r="W485" s="160"/>
      <c r="X485" s="160"/>
      <c r="Y485" s="151"/>
      <c r="Z485" s="151"/>
      <c r="AA485" s="151"/>
      <c r="AB485" s="151"/>
      <c r="AC485" s="151"/>
      <c r="AD485" s="151"/>
      <c r="AE485" s="151"/>
      <c r="AF485" s="151"/>
      <c r="AG485" s="151" t="s">
        <v>190</v>
      </c>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row>
    <row r="486" spans="1:60" outlineLevel="1" x14ac:dyDescent="0.25">
      <c r="A486" s="177">
        <v>57</v>
      </c>
      <c r="B486" s="178" t="s">
        <v>2133</v>
      </c>
      <c r="C486" s="187" t="s">
        <v>2129</v>
      </c>
      <c r="D486" s="179" t="s">
        <v>255</v>
      </c>
      <c r="E486" s="180">
        <v>1</v>
      </c>
      <c r="F486" s="181">
        <v>4224</v>
      </c>
      <c r="G486" s="182">
        <f>ROUND(E486*F486,2)</f>
        <v>4224</v>
      </c>
      <c r="H486" s="181"/>
      <c r="I486" s="182">
        <f>ROUND(E486*H486,2)</f>
        <v>0</v>
      </c>
      <c r="J486" s="181"/>
      <c r="K486" s="182">
        <f>ROUND(E486*J486,2)</f>
        <v>0</v>
      </c>
      <c r="L486" s="182">
        <v>21</v>
      </c>
      <c r="M486" s="182">
        <f>G486*(1+L486/100)</f>
        <v>5111.04</v>
      </c>
      <c r="N486" s="182">
        <v>1E-3</v>
      </c>
      <c r="O486" s="182">
        <f>ROUND(E486*N486,2)</f>
        <v>0</v>
      </c>
      <c r="P486" s="182">
        <v>0</v>
      </c>
      <c r="Q486" s="182">
        <f>ROUND(E486*P486,2)</f>
        <v>0</v>
      </c>
      <c r="R486" s="182"/>
      <c r="S486" s="182" t="s">
        <v>277</v>
      </c>
      <c r="T486" s="183" t="s">
        <v>186</v>
      </c>
      <c r="U486" s="160">
        <v>0</v>
      </c>
      <c r="V486" s="160">
        <f>ROUND(E486*U486,2)</f>
        <v>0</v>
      </c>
      <c r="W486" s="160"/>
      <c r="X486" s="160" t="s">
        <v>310</v>
      </c>
      <c r="Y486" s="151"/>
      <c r="Z486" s="151"/>
      <c r="AA486" s="151"/>
      <c r="AB486" s="151"/>
      <c r="AC486" s="151"/>
      <c r="AD486" s="151"/>
      <c r="AE486" s="151"/>
      <c r="AF486" s="151"/>
      <c r="AG486" s="151" t="s">
        <v>311</v>
      </c>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row>
    <row r="487" spans="1:60" outlineLevel="1" x14ac:dyDescent="0.25">
      <c r="A487" s="158"/>
      <c r="B487" s="159"/>
      <c r="C487" s="260" t="s">
        <v>2073</v>
      </c>
      <c r="D487" s="261"/>
      <c r="E487" s="261"/>
      <c r="F487" s="261"/>
      <c r="G487" s="261"/>
      <c r="H487" s="160"/>
      <c r="I487" s="160"/>
      <c r="J487" s="160"/>
      <c r="K487" s="160"/>
      <c r="L487" s="160"/>
      <c r="M487" s="160"/>
      <c r="N487" s="160"/>
      <c r="O487" s="160"/>
      <c r="P487" s="160"/>
      <c r="Q487" s="160"/>
      <c r="R487" s="160"/>
      <c r="S487" s="160"/>
      <c r="T487" s="160"/>
      <c r="U487" s="160"/>
      <c r="V487" s="160"/>
      <c r="W487" s="160"/>
      <c r="X487" s="160"/>
      <c r="Y487" s="151"/>
      <c r="Z487" s="151"/>
      <c r="AA487" s="151"/>
      <c r="AB487" s="151"/>
      <c r="AC487" s="151"/>
      <c r="AD487" s="151"/>
      <c r="AE487" s="151"/>
      <c r="AF487" s="151"/>
      <c r="AG487" s="151" t="s">
        <v>190</v>
      </c>
      <c r="AH487" s="151"/>
      <c r="AI487" s="151"/>
      <c r="AJ487" s="151"/>
      <c r="AK487" s="151"/>
      <c r="AL487" s="151"/>
      <c r="AM487" s="151"/>
      <c r="AN487" s="151"/>
      <c r="AO487" s="151"/>
      <c r="AP487" s="151"/>
      <c r="AQ487" s="151"/>
      <c r="AR487" s="151"/>
      <c r="AS487" s="151"/>
      <c r="AT487" s="151"/>
      <c r="AU487" s="151"/>
      <c r="AV487" s="151"/>
      <c r="AW487" s="151"/>
      <c r="AX487" s="151"/>
      <c r="AY487" s="151"/>
      <c r="AZ487" s="151"/>
      <c r="BA487" s="184" t="str">
        <f>C487</f>
        <v>4.NP - 3. patro, popis prvku a návrh na jeho opravu nebo restaurování viz D1.1.9 Tabulky truhlářských prvků</v>
      </c>
      <c r="BB487" s="151"/>
      <c r="BC487" s="151"/>
      <c r="BD487" s="151"/>
      <c r="BE487" s="151"/>
      <c r="BF487" s="151"/>
      <c r="BG487" s="151"/>
      <c r="BH487" s="151"/>
    </row>
    <row r="488" spans="1:60" outlineLevel="1" x14ac:dyDescent="0.25">
      <c r="A488" s="158"/>
      <c r="B488" s="159"/>
      <c r="C488" s="192" t="s">
        <v>204</v>
      </c>
      <c r="D488" s="161"/>
      <c r="E488" s="162"/>
      <c r="F488" s="163"/>
      <c r="G488" s="163"/>
      <c r="H488" s="160"/>
      <c r="I488" s="160"/>
      <c r="J488" s="160"/>
      <c r="K488" s="160"/>
      <c r="L488" s="160"/>
      <c r="M488" s="160"/>
      <c r="N488" s="160"/>
      <c r="O488" s="160"/>
      <c r="P488" s="160"/>
      <c r="Q488" s="160"/>
      <c r="R488" s="160"/>
      <c r="S488" s="160"/>
      <c r="T488" s="160"/>
      <c r="U488" s="160"/>
      <c r="V488" s="160"/>
      <c r="W488" s="160"/>
      <c r="X488" s="160"/>
      <c r="Y488" s="151"/>
      <c r="Z488" s="151"/>
      <c r="AA488" s="151"/>
      <c r="AB488" s="151"/>
      <c r="AC488" s="151"/>
      <c r="AD488" s="151"/>
      <c r="AE488" s="151"/>
      <c r="AF488" s="151"/>
      <c r="AG488" s="151" t="s">
        <v>190</v>
      </c>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row>
    <row r="489" spans="1:60" outlineLevel="1" x14ac:dyDescent="0.25">
      <c r="A489" s="158"/>
      <c r="B489" s="159"/>
      <c r="C489" s="271" t="s">
        <v>2130</v>
      </c>
      <c r="D489" s="272"/>
      <c r="E489" s="272"/>
      <c r="F489" s="272"/>
      <c r="G489" s="272"/>
      <c r="H489" s="160"/>
      <c r="I489" s="160"/>
      <c r="J489" s="160"/>
      <c r="K489" s="160"/>
      <c r="L489" s="160"/>
      <c r="M489" s="160"/>
      <c r="N489" s="160"/>
      <c r="O489" s="160"/>
      <c r="P489" s="160"/>
      <c r="Q489" s="160"/>
      <c r="R489" s="160"/>
      <c r="S489" s="160"/>
      <c r="T489" s="160"/>
      <c r="U489" s="160"/>
      <c r="V489" s="160"/>
      <c r="W489" s="160"/>
      <c r="X489" s="160"/>
      <c r="Y489" s="151"/>
      <c r="Z489" s="151"/>
      <c r="AA489" s="151"/>
      <c r="AB489" s="151"/>
      <c r="AC489" s="151"/>
      <c r="AD489" s="151"/>
      <c r="AE489" s="151"/>
      <c r="AF489" s="151"/>
      <c r="AG489" s="151" t="s">
        <v>190</v>
      </c>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row>
    <row r="490" spans="1:60" outlineLevel="1" x14ac:dyDescent="0.25">
      <c r="A490" s="158"/>
      <c r="B490" s="159"/>
      <c r="C490" s="271" t="s">
        <v>2131</v>
      </c>
      <c r="D490" s="272"/>
      <c r="E490" s="272"/>
      <c r="F490" s="272"/>
      <c r="G490" s="272"/>
      <c r="H490" s="160"/>
      <c r="I490" s="160"/>
      <c r="J490" s="160"/>
      <c r="K490" s="160"/>
      <c r="L490" s="160"/>
      <c r="M490" s="160"/>
      <c r="N490" s="160"/>
      <c r="O490" s="160"/>
      <c r="P490" s="160"/>
      <c r="Q490" s="160"/>
      <c r="R490" s="160"/>
      <c r="S490" s="160"/>
      <c r="T490" s="160"/>
      <c r="U490" s="160"/>
      <c r="V490" s="160"/>
      <c r="W490" s="160"/>
      <c r="X490" s="160"/>
      <c r="Y490" s="151"/>
      <c r="Z490" s="151"/>
      <c r="AA490" s="151"/>
      <c r="AB490" s="151"/>
      <c r="AC490" s="151"/>
      <c r="AD490" s="151"/>
      <c r="AE490" s="151"/>
      <c r="AF490" s="151"/>
      <c r="AG490" s="151" t="s">
        <v>190</v>
      </c>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row>
    <row r="491" spans="1:60" outlineLevel="1" x14ac:dyDescent="0.25">
      <c r="A491" s="158"/>
      <c r="B491" s="159"/>
      <c r="C491" s="271" t="s">
        <v>973</v>
      </c>
      <c r="D491" s="272"/>
      <c r="E491" s="272"/>
      <c r="F491" s="272"/>
      <c r="G491" s="272"/>
      <c r="H491" s="160"/>
      <c r="I491" s="160"/>
      <c r="J491" s="160"/>
      <c r="K491" s="160"/>
      <c r="L491" s="160"/>
      <c r="M491" s="160"/>
      <c r="N491" s="160"/>
      <c r="O491" s="160"/>
      <c r="P491" s="160"/>
      <c r="Q491" s="160"/>
      <c r="R491" s="160"/>
      <c r="S491" s="160"/>
      <c r="T491" s="160"/>
      <c r="U491" s="160"/>
      <c r="V491" s="160"/>
      <c r="W491" s="160"/>
      <c r="X491" s="160"/>
      <c r="Y491" s="151"/>
      <c r="Z491" s="151"/>
      <c r="AA491" s="151"/>
      <c r="AB491" s="151"/>
      <c r="AC491" s="151"/>
      <c r="AD491" s="151"/>
      <c r="AE491" s="151"/>
      <c r="AF491" s="151"/>
      <c r="AG491" s="151" t="s">
        <v>190</v>
      </c>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row>
    <row r="492" spans="1:60" outlineLevel="1" x14ac:dyDescent="0.25">
      <c r="A492" s="158"/>
      <c r="B492" s="159"/>
      <c r="C492" s="271" t="s">
        <v>771</v>
      </c>
      <c r="D492" s="272"/>
      <c r="E492" s="272"/>
      <c r="F492" s="272"/>
      <c r="G492" s="272"/>
      <c r="H492" s="160"/>
      <c r="I492" s="160"/>
      <c r="J492" s="160"/>
      <c r="K492" s="160"/>
      <c r="L492" s="160"/>
      <c r="M492" s="160"/>
      <c r="N492" s="160"/>
      <c r="O492" s="160"/>
      <c r="P492" s="160"/>
      <c r="Q492" s="160"/>
      <c r="R492" s="160"/>
      <c r="S492" s="160"/>
      <c r="T492" s="160"/>
      <c r="U492" s="160"/>
      <c r="V492" s="160"/>
      <c r="W492" s="160"/>
      <c r="X492" s="160"/>
      <c r="Y492" s="151"/>
      <c r="Z492" s="151"/>
      <c r="AA492" s="151"/>
      <c r="AB492" s="151"/>
      <c r="AC492" s="151"/>
      <c r="AD492" s="151"/>
      <c r="AE492" s="151"/>
      <c r="AF492" s="151"/>
      <c r="AG492" s="151" t="s">
        <v>190</v>
      </c>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row>
    <row r="493" spans="1:60" outlineLevel="1" x14ac:dyDescent="0.25">
      <c r="A493" s="158"/>
      <c r="B493" s="159"/>
      <c r="C493" s="192" t="s">
        <v>204</v>
      </c>
      <c r="D493" s="161"/>
      <c r="E493" s="162"/>
      <c r="F493" s="163"/>
      <c r="G493" s="163"/>
      <c r="H493" s="160"/>
      <c r="I493" s="160"/>
      <c r="J493" s="160"/>
      <c r="K493" s="160"/>
      <c r="L493" s="160"/>
      <c r="M493" s="160"/>
      <c r="N493" s="160"/>
      <c r="O493" s="160"/>
      <c r="P493" s="160"/>
      <c r="Q493" s="160"/>
      <c r="R493" s="160"/>
      <c r="S493" s="160"/>
      <c r="T493" s="160"/>
      <c r="U493" s="160"/>
      <c r="V493" s="160"/>
      <c r="W493" s="160"/>
      <c r="X493" s="160"/>
      <c r="Y493" s="151"/>
      <c r="Z493" s="151"/>
      <c r="AA493" s="151"/>
      <c r="AB493" s="151"/>
      <c r="AC493" s="151"/>
      <c r="AD493" s="151"/>
      <c r="AE493" s="151"/>
      <c r="AF493" s="151"/>
      <c r="AG493" s="151" t="s">
        <v>190</v>
      </c>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row>
    <row r="494" spans="1:60" outlineLevel="1" x14ac:dyDescent="0.25">
      <c r="A494" s="158"/>
      <c r="B494" s="159"/>
      <c r="C494" s="271" t="s">
        <v>802</v>
      </c>
      <c r="D494" s="272"/>
      <c r="E494" s="272"/>
      <c r="F494" s="272"/>
      <c r="G494" s="272"/>
      <c r="H494" s="160"/>
      <c r="I494" s="160"/>
      <c r="J494" s="160"/>
      <c r="K494" s="160"/>
      <c r="L494" s="160"/>
      <c r="M494" s="160"/>
      <c r="N494" s="160"/>
      <c r="O494" s="160"/>
      <c r="P494" s="160"/>
      <c r="Q494" s="160"/>
      <c r="R494" s="160"/>
      <c r="S494" s="160"/>
      <c r="T494" s="160"/>
      <c r="U494" s="160"/>
      <c r="V494" s="160"/>
      <c r="W494" s="160"/>
      <c r="X494" s="160"/>
      <c r="Y494" s="151"/>
      <c r="Z494" s="151"/>
      <c r="AA494" s="151"/>
      <c r="AB494" s="151"/>
      <c r="AC494" s="151"/>
      <c r="AD494" s="151"/>
      <c r="AE494" s="151"/>
      <c r="AF494" s="151"/>
      <c r="AG494" s="151" t="s">
        <v>190</v>
      </c>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row>
    <row r="495" spans="1:60" ht="21" outlineLevel="1" x14ac:dyDescent="0.25">
      <c r="A495" s="158"/>
      <c r="B495" s="159"/>
      <c r="C495" s="271" t="s">
        <v>2088</v>
      </c>
      <c r="D495" s="272"/>
      <c r="E495" s="272"/>
      <c r="F495" s="272"/>
      <c r="G495" s="272"/>
      <c r="H495" s="160"/>
      <c r="I495" s="160"/>
      <c r="J495" s="160"/>
      <c r="K495" s="160"/>
      <c r="L495" s="160"/>
      <c r="M495" s="160"/>
      <c r="N495" s="160"/>
      <c r="O495" s="160"/>
      <c r="P495" s="160"/>
      <c r="Q495" s="160"/>
      <c r="R495" s="160"/>
      <c r="S495" s="160"/>
      <c r="T495" s="160"/>
      <c r="U495" s="160"/>
      <c r="V495" s="160"/>
      <c r="W495" s="160"/>
      <c r="X495" s="160"/>
      <c r="Y495" s="151"/>
      <c r="Z495" s="151"/>
      <c r="AA495" s="151"/>
      <c r="AB495" s="151"/>
      <c r="AC495" s="151"/>
      <c r="AD495" s="151"/>
      <c r="AE495" s="151"/>
      <c r="AF495" s="151"/>
      <c r="AG495" s="151" t="s">
        <v>190</v>
      </c>
      <c r="AH495" s="151"/>
      <c r="AI495" s="151"/>
      <c r="AJ495" s="151"/>
      <c r="AK495" s="151"/>
      <c r="AL495" s="151"/>
      <c r="AM495" s="151"/>
      <c r="AN495" s="151"/>
      <c r="AO495" s="151"/>
      <c r="AP495" s="151"/>
      <c r="AQ495" s="151"/>
      <c r="AR495" s="151"/>
      <c r="AS495" s="151"/>
      <c r="AT495" s="151"/>
      <c r="AU495" s="151"/>
      <c r="AV495" s="151"/>
      <c r="AW495" s="151"/>
      <c r="AX495" s="151"/>
      <c r="AY495" s="151"/>
      <c r="AZ495" s="151"/>
      <c r="BA495" s="184" t="str">
        <f>C495</f>
        <v>Jednoduché jednokřídlé čtyřtabulkové okno s jednou svislou a jednou vodorovnou příčkou, dovnitř nasazovací, vsazené do kamenného ostění. Zajištění čtyřmi kovanými obrtlíky s protikusy na křídle. Povrchová úprava: černý krycí nátěr.</v>
      </c>
      <c r="BB495" s="151"/>
      <c r="BC495" s="151"/>
      <c r="BD495" s="151"/>
      <c r="BE495" s="151"/>
      <c r="BF495" s="151"/>
      <c r="BG495" s="151"/>
      <c r="BH495" s="151"/>
    </row>
    <row r="496" spans="1:60" outlineLevel="1" x14ac:dyDescent="0.25">
      <c r="A496" s="158"/>
      <c r="B496" s="159"/>
      <c r="C496" s="192" t="s">
        <v>204</v>
      </c>
      <c r="D496" s="161"/>
      <c r="E496" s="162"/>
      <c r="F496" s="163"/>
      <c r="G496" s="163"/>
      <c r="H496" s="160"/>
      <c r="I496" s="160"/>
      <c r="J496" s="160"/>
      <c r="K496" s="160"/>
      <c r="L496" s="160"/>
      <c r="M496" s="160"/>
      <c r="N496" s="160"/>
      <c r="O496" s="160"/>
      <c r="P496" s="160"/>
      <c r="Q496" s="160"/>
      <c r="R496" s="160"/>
      <c r="S496" s="160"/>
      <c r="T496" s="160"/>
      <c r="U496" s="160"/>
      <c r="V496" s="160"/>
      <c r="W496" s="160"/>
      <c r="X496" s="160"/>
      <c r="Y496" s="151"/>
      <c r="Z496" s="151"/>
      <c r="AA496" s="151"/>
      <c r="AB496" s="151"/>
      <c r="AC496" s="151"/>
      <c r="AD496" s="151"/>
      <c r="AE496" s="151"/>
      <c r="AF496" s="151"/>
      <c r="AG496" s="151" t="s">
        <v>190</v>
      </c>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row>
    <row r="497" spans="1:60" outlineLevel="1" x14ac:dyDescent="0.25">
      <c r="A497" s="158"/>
      <c r="B497" s="159"/>
      <c r="C497" s="271" t="s">
        <v>913</v>
      </c>
      <c r="D497" s="272"/>
      <c r="E497" s="272"/>
      <c r="F497" s="272"/>
      <c r="G497" s="272"/>
      <c r="H497" s="160"/>
      <c r="I497" s="160"/>
      <c r="J497" s="160"/>
      <c r="K497" s="160"/>
      <c r="L497" s="160"/>
      <c r="M497" s="160"/>
      <c r="N497" s="160"/>
      <c r="O497" s="160"/>
      <c r="P497" s="160"/>
      <c r="Q497" s="160"/>
      <c r="R497" s="160"/>
      <c r="S497" s="160"/>
      <c r="T497" s="160"/>
      <c r="U497" s="160"/>
      <c r="V497" s="160"/>
      <c r="W497" s="160"/>
      <c r="X497" s="160"/>
      <c r="Y497" s="151"/>
      <c r="Z497" s="151"/>
      <c r="AA497" s="151"/>
      <c r="AB497" s="151"/>
      <c r="AC497" s="151"/>
      <c r="AD497" s="151"/>
      <c r="AE497" s="151"/>
      <c r="AF497" s="151"/>
      <c r="AG497" s="151" t="s">
        <v>190</v>
      </c>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row>
    <row r="498" spans="1:60" outlineLevel="1" x14ac:dyDescent="0.25">
      <c r="A498" s="158"/>
      <c r="B498" s="159"/>
      <c r="C498" s="271" t="s">
        <v>952</v>
      </c>
      <c r="D498" s="272"/>
      <c r="E498" s="272"/>
      <c r="F498" s="272"/>
      <c r="G498" s="272"/>
      <c r="H498" s="160"/>
      <c r="I498" s="160"/>
      <c r="J498" s="160"/>
      <c r="K498" s="160"/>
      <c r="L498" s="160"/>
      <c r="M498" s="160"/>
      <c r="N498" s="160"/>
      <c r="O498" s="160"/>
      <c r="P498" s="160"/>
      <c r="Q498" s="160"/>
      <c r="R498" s="160"/>
      <c r="S498" s="160"/>
      <c r="T498" s="160"/>
      <c r="U498" s="160"/>
      <c r="V498" s="160"/>
      <c r="W498" s="160"/>
      <c r="X498" s="160"/>
      <c r="Y498" s="151"/>
      <c r="Z498" s="151"/>
      <c r="AA498" s="151"/>
      <c r="AB498" s="151"/>
      <c r="AC498" s="151"/>
      <c r="AD498" s="151"/>
      <c r="AE498" s="151"/>
      <c r="AF498" s="151"/>
      <c r="AG498" s="151" t="s">
        <v>190</v>
      </c>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row>
    <row r="499" spans="1:60" outlineLevel="1" x14ac:dyDescent="0.25">
      <c r="A499" s="158"/>
      <c r="B499" s="159"/>
      <c r="C499" s="192" t="s">
        <v>204</v>
      </c>
      <c r="D499" s="161"/>
      <c r="E499" s="162"/>
      <c r="F499" s="163"/>
      <c r="G499" s="163"/>
      <c r="H499" s="160"/>
      <c r="I499" s="160"/>
      <c r="J499" s="160"/>
      <c r="K499" s="160"/>
      <c r="L499" s="160"/>
      <c r="M499" s="160"/>
      <c r="N499" s="160"/>
      <c r="O499" s="160"/>
      <c r="P499" s="160"/>
      <c r="Q499" s="160"/>
      <c r="R499" s="160"/>
      <c r="S499" s="160"/>
      <c r="T499" s="160"/>
      <c r="U499" s="160"/>
      <c r="V499" s="160"/>
      <c r="W499" s="160"/>
      <c r="X499" s="160"/>
      <c r="Y499" s="151"/>
      <c r="Z499" s="151"/>
      <c r="AA499" s="151"/>
      <c r="AB499" s="151"/>
      <c r="AC499" s="151"/>
      <c r="AD499" s="151"/>
      <c r="AE499" s="151"/>
      <c r="AF499" s="151"/>
      <c r="AG499" s="151" t="s">
        <v>190</v>
      </c>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row>
    <row r="500" spans="1:60" outlineLevel="1" x14ac:dyDescent="0.25">
      <c r="A500" s="158"/>
      <c r="B500" s="159"/>
      <c r="C500" s="271" t="s">
        <v>317</v>
      </c>
      <c r="D500" s="272"/>
      <c r="E500" s="272"/>
      <c r="F500" s="272"/>
      <c r="G500" s="272"/>
      <c r="H500" s="160"/>
      <c r="I500" s="160"/>
      <c r="J500" s="160"/>
      <c r="K500" s="160"/>
      <c r="L500" s="160"/>
      <c r="M500" s="160"/>
      <c r="N500" s="160"/>
      <c r="O500" s="160"/>
      <c r="P500" s="160"/>
      <c r="Q500" s="160"/>
      <c r="R500" s="160"/>
      <c r="S500" s="160"/>
      <c r="T500" s="160"/>
      <c r="U500" s="160"/>
      <c r="V500" s="160"/>
      <c r="W500" s="160"/>
      <c r="X500" s="160"/>
      <c r="Y500" s="151"/>
      <c r="Z500" s="151"/>
      <c r="AA500" s="151"/>
      <c r="AB500" s="151"/>
      <c r="AC500" s="151"/>
      <c r="AD500" s="151"/>
      <c r="AE500" s="151"/>
      <c r="AF500" s="151"/>
      <c r="AG500" s="151" t="s">
        <v>190</v>
      </c>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row>
    <row r="501" spans="1:60" outlineLevel="1" x14ac:dyDescent="0.25">
      <c r="A501" s="158"/>
      <c r="B501" s="159"/>
      <c r="C501" s="271" t="s">
        <v>953</v>
      </c>
      <c r="D501" s="272"/>
      <c r="E501" s="272"/>
      <c r="F501" s="272"/>
      <c r="G501" s="272"/>
      <c r="H501" s="160"/>
      <c r="I501" s="160"/>
      <c r="J501" s="160"/>
      <c r="K501" s="160"/>
      <c r="L501" s="160"/>
      <c r="M501" s="160"/>
      <c r="N501" s="160"/>
      <c r="O501" s="160"/>
      <c r="P501" s="160"/>
      <c r="Q501" s="160"/>
      <c r="R501" s="160"/>
      <c r="S501" s="160"/>
      <c r="T501" s="160"/>
      <c r="U501" s="160"/>
      <c r="V501" s="160"/>
      <c r="W501" s="160"/>
      <c r="X501" s="160"/>
      <c r="Y501" s="151"/>
      <c r="Z501" s="151"/>
      <c r="AA501" s="151"/>
      <c r="AB501" s="151"/>
      <c r="AC501" s="151"/>
      <c r="AD501" s="151"/>
      <c r="AE501" s="151"/>
      <c r="AF501" s="151"/>
      <c r="AG501" s="151" t="s">
        <v>190</v>
      </c>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row>
    <row r="502" spans="1:60" outlineLevel="1" x14ac:dyDescent="0.25">
      <c r="A502" s="158"/>
      <c r="B502" s="159"/>
      <c r="C502" s="271" t="s">
        <v>717</v>
      </c>
      <c r="D502" s="272"/>
      <c r="E502" s="272"/>
      <c r="F502" s="272"/>
      <c r="G502" s="272"/>
      <c r="H502" s="160"/>
      <c r="I502" s="160"/>
      <c r="J502" s="160"/>
      <c r="K502" s="160"/>
      <c r="L502" s="160"/>
      <c r="M502" s="160"/>
      <c r="N502" s="160"/>
      <c r="O502" s="160"/>
      <c r="P502" s="160"/>
      <c r="Q502" s="160"/>
      <c r="R502" s="160"/>
      <c r="S502" s="160"/>
      <c r="T502" s="160"/>
      <c r="U502" s="160"/>
      <c r="V502" s="160"/>
      <c r="W502" s="160"/>
      <c r="X502" s="160"/>
      <c r="Y502" s="151"/>
      <c r="Z502" s="151"/>
      <c r="AA502" s="151"/>
      <c r="AB502" s="151"/>
      <c r="AC502" s="151"/>
      <c r="AD502" s="151"/>
      <c r="AE502" s="151"/>
      <c r="AF502" s="151"/>
      <c r="AG502" s="151" t="s">
        <v>190</v>
      </c>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row>
    <row r="503" spans="1:60" outlineLevel="1" x14ac:dyDescent="0.25">
      <c r="A503" s="177">
        <v>58</v>
      </c>
      <c r="B503" s="178" t="s">
        <v>2134</v>
      </c>
      <c r="C503" s="187" t="s">
        <v>2135</v>
      </c>
      <c r="D503" s="179" t="s">
        <v>255</v>
      </c>
      <c r="E503" s="180">
        <v>2</v>
      </c>
      <c r="F503" s="181">
        <v>2304</v>
      </c>
      <c r="G503" s="182">
        <f>ROUND(E503*F503,2)</f>
        <v>4608</v>
      </c>
      <c r="H503" s="181"/>
      <c r="I503" s="182">
        <f>ROUND(E503*H503,2)</f>
        <v>0</v>
      </c>
      <c r="J503" s="181"/>
      <c r="K503" s="182">
        <f>ROUND(E503*J503,2)</f>
        <v>0</v>
      </c>
      <c r="L503" s="182">
        <v>21</v>
      </c>
      <c r="M503" s="182">
        <f>G503*(1+L503/100)</f>
        <v>5575.68</v>
      </c>
      <c r="N503" s="182">
        <v>1E-3</v>
      </c>
      <c r="O503" s="182">
        <f>ROUND(E503*N503,2)</f>
        <v>0</v>
      </c>
      <c r="P503" s="182">
        <v>0</v>
      </c>
      <c r="Q503" s="182">
        <f>ROUND(E503*P503,2)</f>
        <v>0</v>
      </c>
      <c r="R503" s="182"/>
      <c r="S503" s="182" t="s">
        <v>277</v>
      </c>
      <c r="T503" s="183" t="s">
        <v>186</v>
      </c>
      <c r="U503" s="160">
        <v>0</v>
      </c>
      <c r="V503" s="160">
        <f>ROUND(E503*U503,2)</f>
        <v>0</v>
      </c>
      <c r="W503" s="160"/>
      <c r="X503" s="160" t="s">
        <v>310</v>
      </c>
      <c r="Y503" s="151"/>
      <c r="Z503" s="151"/>
      <c r="AA503" s="151"/>
      <c r="AB503" s="151"/>
      <c r="AC503" s="151"/>
      <c r="AD503" s="151"/>
      <c r="AE503" s="151"/>
      <c r="AF503" s="151"/>
      <c r="AG503" s="151" t="s">
        <v>311</v>
      </c>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row>
    <row r="504" spans="1:60" outlineLevel="1" x14ac:dyDescent="0.25">
      <c r="A504" s="158"/>
      <c r="B504" s="159"/>
      <c r="C504" s="260" t="s">
        <v>2073</v>
      </c>
      <c r="D504" s="261"/>
      <c r="E504" s="261"/>
      <c r="F504" s="261"/>
      <c r="G504" s="261"/>
      <c r="H504" s="160"/>
      <c r="I504" s="160"/>
      <c r="J504" s="160"/>
      <c r="K504" s="160"/>
      <c r="L504" s="160"/>
      <c r="M504" s="160"/>
      <c r="N504" s="160"/>
      <c r="O504" s="160"/>
      <c r="P504" s="160"/>
      <c r="Q504" s="160"/>
      <c r="R504" s="160"/>
      <c r="S504" s="160"/>
      <c r="T504" s="160"/>
      <c r="U504" s="160"/>
      <c r="V504" s="160"/>
      <c r="W504" s="160"/>
      <c r="X504" s="160"/>
      <c r="Y504" s="151"/>
      <c r="Z504" s="151"/>
      <c r="AA504" s="151"/>
      <c r="AB504" s="151"/>
      <c r="AC504" s="151"/>
      <c r="AD504" s="151"/>
      <c r="AE504" s="151"/>
      <c r="AF504" s="151"/>
      <c r="AG504" s="151" t="s">
        <v>190</v>
      </c>
      <c r="AH504" s="151"/>
      <c r="AI504" s="151"/>
      <c r="AJ504" s="151"/>
      <c r="AK504" s="151"/>
      <c r="AL504" s="151"/>
      <c r="AM504" s="151"/>
      <c r="AN504" s="151"/>
      <c r="AO504" s="151"/>
      <c r="AP504" s="151"/>
      <c r="AQ504" s="151"/>
      <c r="AR504" s="151"/>
      <c r="AS504" s="151"/>
      <c r="AT504" s="151"/>
      <c r="AU504" s="151"/>
      <c r="AV504" s="151"/>
      <c r="AW504" s="151"/>
      <c r="AX504" s="151"/>
      <c r="AY504" s="151"/>
      <c r="AZ504" s="151"/>
      <c r="BA504" s="184" t="str">
        <f>C504</f>
        <v>4.NP - 3. patro, popis prvku a návrh na jeho opravu nebo restaurování viz D1.1.9 Tabulky truhlářských prvků</v>
      </c>
      <c r="BB504" s="151"/>
      <c r="BC504" s="151"/>
      <c r="BD504" s="151"/>
      <c r="BE504" s="151"/>
      <c r="BF504" s="151"/>
      <c r="BG504" s="151"/>
      <c r="BH504" s="151"/>
    </row>
    <row r="505" spans="1:60" outlineLevel="1" x14ac:dyDescent="0.25">
      <c r="A505" s="158"/>
      <c r="B505" s="159"/>
      <c r="C505" s="192" t="s">
        <v>204</v>
      </c>
      <c r="D505" s="161"/>
      <c r="E505" s="162"/>
      <c r="F505" s="163"/>
      <c r="G505" s="163"/>
      <c r="H505" s="160"/>
      <c r="I505" s="160"/>
      <c r="J505" s="160"/>
      <c r="K505" s="160"/>
      <c r="L505" s="160"/>
      <c r="M505" s="160"/>
      <c r="N505" s="160"/>
      <c r="O505" s="160"/>
      <c r="P505" s="160"/>
      <c r="Q505" s="160"/>
      <c r="R505" s="160"/>
      <c r="S505" s="160"/>
      <c r="T505" s="160"/>
      <c r="U505" s="160"/>
      <c r="V505" s="160"/>
      <c r="W505" s="160"/>
      <c r="X505" s="160"/>
      <c r="Y505" s="151"/>
      <c r="Z505" s="151"/>
      <c r="AA505" s="151"/>
      <c r="AB505" s="151"/>
      <c r="AC505" s="151"/>
      <c r="AD505" s="151"/>
      <c r="AE505" s="151"/>
      <c r="AF505" s="151"/>
      <c r="AG505" s="151" t="s">
        <v>190</v>
      </c>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row>
    <row r="506" spans="1:60" outlineLevel="1" x14ac:dyDescent="0.25">
      <c r="A506" s="158"/>
      <c r="B506" s="159"/>
      <c r="C506" s="271" t="s">
        <v>2135</v>
      </c>
      <c r="D506" s="272"/>
      <c r="E506" s="272"/>
      <c r="F506" s="272"/>
      <c r="G506" s="272"/>
      <c r="H506" s="160"/>
      <c r="I506" s="160"/>
      <c r="J506" s="160"/>
      <c r="K506" s="160"/>
      <c r="L506" s="160"/>
      <c r="M506" s="160"/>
      <c r="N506" s="160"/>
      <c r="O506" s="160"/>
      <c r="P506" s="160"/>
      <c r="Q506" s="160"/>
      <c r="R506" s="160"/>
      <c r="S506" s="160"/>
      <c r="T506" s="160"/>
      <c r="U506" s="160"/>
      <c r="V506" s="160"/>
      <c r="W506" s="160"/>
      <c r="X506" s="160"/>
      <c r="Y506" s="151"/>
      <c r="Z506" s="151"/>
      <c r="AA506" s="151"/>
      <c r="AB506" s="151"/>
      <c r="AC506" s="151"/>
      <c r="AD506" s="151"/>
      <c r="AE506" s="151"/>
      <c r="AF506" s="151"/>
      <c r="AG506" s="151" t="s">
        <v>190</v>
      </c>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row>
    <row r="507" spans="1:60" outlineLevel="1" x14ac:dyDescent="0.25">
      <c r="A507" s="158"/>
      <c r="B507" s="159"/>
      <c r="C507" s="271" t="s">
        <v>2136</v>
      </c>
      <c r="D507" s="272"/>
      <c r="E507" s="272"/>
      <c r="F507" s="272"/>
      <c r="G507" s="272"/>
      <c r="H507" s="160"/>
      <c r="I507" s="160"/>
      <c r="J507" s="160"/>
      <c r="K507" s="160"/>
      <c r="L507" s="160"/>
      <c r="M507" s="160"/>
      <c r="N507" s="160"/>
      <c r="O507" s="160"/>
      <c r="P507" s="160"/>
      <c r="Q507" s="160"/>
      <c r="R507" s="160"/>
      <c r="S507" s="160"/>
      <c r="T507" s="160"/>
      <c r="U507" s="160"/>
      <c r="V507" s="160"/>
      <c r="W507" s="160"/>
      <c r="X507" s="160"/>
      <c r="Y507" s="151"/>
      <c r="Z507" s="151"/>
      <c r="AA507" s="151"/>
      <c r="AB507" s="151"/>
      <c r="AC507" s="151"/>
      <c r="AD507" s="151"/>
      <c r="AE507" s="151"/>
      <c r="AF507" s="151"/>
      <c r="AG507" s="151" t="s">
        <v>190</v>
      </c>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row>
    <row r="508" spans="1:60" outlineLevel="1" x14ac:dyDescent="0.25">
      <c r="A508" s="158"/>
      <c r="B508" s="159"/>
      <c r="C508" s="271" t="s">
        <v>946</v>
      </c>
      <c r="D508" s="272"/>
      <c r="E508" s="272"/>
      <c r="F508" s="272"/>
      <c r="G508" s="272"/>
      <c r="H508" s="160"/>
      <c r="I508" s="160"/>
      <c r="J508" s="160"/>
      <c r="K508" s="160"/>
      <c r="L508" s="160"/>
      <c r="M508" s="160"/>
      <c r="N508" s="160"/>
      <c r="O508" s="160"/>
      <c r="P508" s="160"/>
      <c r="Q508" s="160"/>
      <c r="R508" s="160"/>
      <c r="S508" s="160"/>
      <c r="T508" s="160"/>
      <c r="U508" s="160"/>
      <c r="V508" s="160"/>
      <c r="W508" s="160"/>
      <c r="X508" s="160"/>
      <c r="Y508" s="151"/>
      <c r="Z508" s="151"/>
      <c r="AA508" s="151"/>
      <c r="AB508" s="151"/>
      <c r="AC508" s="151"/>
      <c r="AD508" s="151"/>
      <c r="AE508" s="151"/>
      <c r="AF508" s="151"/>
      <c r="AG508" s="151" t="s">
        <v>190</v>
      </c>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row>
    <row r="509" spans="1:60" outlineLevel="1" x14ac:dyDescent="0.25">
      <c r="A509" s="158"/>
      <c r="B509" s="159"/>
      <c r="C509" s="271" t="s">
        <v>929</v>
      </c>
      <c r="D509" s="272"/>
      <c r="E509" s="272"/>
      <c r="F509" s="272"/>
      <c r="G509" s="272"/>
      <c r="H509" s="160"/>
      <c r="I509" s="160"/>
      <c r="J509" s="160"/>
      <c r="K509" s="160"/>
      <c r="L509" s="160"/>
      <c r="M509" s="160"/>
      <c r="N509" s="160"/>
      <c r="O509" s="160"/>
      <c r="P509" s="160"/>
      <c r="Q509" s="160"/>
      <c r="R509" s="160"/>
      <c r="S509" s="160"/>
      <c r="T509" s="160"/>
      <c r="U509" s="160"/>
      <c r="V509" s="160"/>
      <c r="W509" s="160"/>
      <c r="X509" s="160"/>
      <c r="Y509" s="151"/>
      <c r="Z509" s="151"/>
      <c r="AA509" s="151"/>
      <c r="AB509" s="151"/>
      <c r="AC509" s="151"/>
      <c r="AD509" s="151"/>
      <c r="AE509" s="151"/>
      <c r="AF509" s="151"/>
      <c r="AG509" s="151" t="s">
        <v>190</v>
      </c>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row>
    <row r="510" spans="1:60" outlineLevel="1" x14ac:dyDescent="0.25">
      <c r="A510" s="158"/>
      <c r="B510" s="159"/>
      <c r="C510" s="192" t="s">
        <v>204</v>
      </c>
      <c r="D510" s="161"/>
      <c r="E510" s="162"/>
      <c r="F510" s="163"/>
      <c r="G510" s="163"/>
      <c r="H510" s="160"/>
      <c r="I510" s="160"/>
      <c r="J510" s="160"/>
      <c r="K510" s="160"/>
      <c r="L510" s="160"/>
      <c r="M510" s="160"/>
      <c r="N510" s="160"/>
      <c r="O510" s="160"/>
      <c r="P510" s="160"/>
      <c r="Q510" s="160"/>
      <c r="R510" s="160"/>
      <c r="S510" s="160"/>
      <c r="T510" s="160"/>
      <c r="U510" s="160"/>
      <c r="V510" s="160"/>
      <c r="W510" s="160"/>
      <c r="X510" s="160"/>
      <c r="Y510" s="151"/>
      <c r="Z510" s="151"/>
      <c r="AA510" s="151"/>
      <c r="AB510" s="151"/>
      <c r="AC510" s="151"/>
      <c r="AD510" s="151"/>
      <c r="AE510" s="151"/>
      <c r="AF510" s="151"/>
      <c r="AG510" s="151" t="s">
        <v>190</v>
      </c>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row>
    <row r="511" spans="1:60" outlineLevel="1" x14ac:dyDescent="0.25">
      <c r="A511" s="158"/>
      <c r="B511" s="159"/>
      <c r="C511" s="271" t="s">
        <v>802</v>
      </c>
      <c r="D511" s="272"/>
      <c r="E511" s="272"/>
      <c r="F511" s="272"/>
      <c r="G511" s="272"/>
      <c r="H511" s="160"/>
      <c r="I511" s="160"/>
      <c r="J511" s="160"/>
      <c r="K511" s="160"/>
      <c r="L511" s="160"/>
      <c r="M511" s="160"/>
      <c r="N511" s="160"/>
      <c r="O511" s="160"/>
      <c r="P511" s="160"/>
      <c r="Q511" s="160"/>
      <c r="R511" s="160"/>
      <c r="S511" s="160"/>
      <c r="T511" s="160"/>
      <c r="U511" s="160"/>
      <c r="V511" s="160"/>
      <c r="W511" s="160"/>
      <c r="X511" s="160"/>
      <c r="Y511" s="151"/>
      <c r="Z511" s="151"/>
      <c r="AA511" s="151"/>
      <c r="AB511" s="151"/>
      <c r="AC511" s="151"/>
      <c r="AD511" s="151"/>
      <c r="AE511" s="151"/>
      <c r="AF511" s="151"/>
      <c r="AG511" s="151" t="s">
        <v>190</v>
      </c>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row>
    <row r="512" spans="1:60" outlineLevel="1" x14ac:dyDescent="0.25">
      <c r="A512" s="158"/>
      <c r="B512" s="159"/>
      <c r="C512" s="271" t="s">
        <v>2137</v>
      </c>
      <c r="D512" s="272"/>
      <c r="E512" s="272"/>
      <c r="F512" s="272"/>
      <c r="G512" s="272"/>
      <c r="H512" s="160"/>
      <c r="I512" s="160"/>
      <c r="J512" s="160"/>
      <c r="K512" s="160"/>
      <c r="L512" s="160"/>
      <c r="M512" s="160"/>
      <c r="N512" s="160"/>
      <c r="O512" s="160"/>
      <c r="P512" s="160"/>
      <c r="Q512" s="160"/>
      <c r="R512" s="160"/>
      <c r="S512" s="160"/>
      <c r="T512" s="160"/>
      <c r="U512" s="160"/>
      <c r="V512" s="160"/>
      <c r="W512" s="160"/>
      <c r="X512" s="160"/>
      <c r="Y512" s="151"/>
      <c r="Z512" s="151"/>
      <c r="AA512" s="151"/>
      <c r="AB512" s="151"/>
      <c r="AC512" s="151"/>
      <c r="AD512" s="151"/>
      <c r="AE512" s="151"/>
      <c r="AF512" s="151"/>
      <c r="AG512" s="151" t="s">
        <v>190</v>
      </c>
      <c r="AH512" s="151"/>
      <c r="AI512" s="151"/>
      <c r="AJ512" s="151"/>
      <c r="AK512" s="151"/>
      <c r="AL512" s="151"/>
      <c r="AM512" s="151"/>
      <c r="AN512" s="151"/>
      <c r="AO512" s="151"/>
      <c r="AP512" s="151"/>
      <c r="AQ512" s="151"/>
      <c r="AR512" s="151"/>
      <c r="AS512" s="151"/>
      <c r="AT512" s="151"/>
      <c r="AU512" s="151"/>
      <c r="AV512" s="151"/>
      <c r="AW512" s="151"/>
      <c r="AX512" s="151"/>
      <c r="AY512" s="151"/>
      <c r="AZ512" s="151"/>
      <c r="BA512" s="184" t="str">
        <f>C512</f>
        <v>Zazděné válcové tyče O cca 100 mm (patrně výztuž nebo kulatina bývalého lešení) zaříznuté zároveň s lícem stěny.</v>
      </c>
      <c r="BB512" s="151"/>
      <c r="BC512" s="151"/>
      <c r="BD512" s="151"/>
      <c r="BE512" s="151"/>
      <c r="BF512" s="151"/>
      <c r="BG512" s="151"/>
      <c r="BH512" s="151"/>
    </row>
    <row r="513" spans="1:60" outlineLevel="1" x14ac:dyDescent="0.25">
      <c r="A513" s="158"/>
      <c r="B513" s="159"/>
      <c r="C513" s="192" t="s">
        <v>204</v>
      </c>
      <c r="D513" s="161"/>
      <c r="E513" s="162"/>
      <c r="F513" s="163"/>
      <c r="G513" s="163"/>
      <c r="H513" s="160"/>
      <c r="I513" s="160"/>
      <c r="J513" s="160"/>
      <c r="K513" s="160"/>
      <c r="L513" s="160"/>
      <c r="M513" s="160"/>
      <c r="N513" s="160"/>
      <c r="O513" s="160"/>
      <c r="P513" s="160"/>
      <c r="Q513" s="160"/>
      <c r="R513" s="160"/>
      <c r="S513" s="160"/>
      <c r="T513" s="160"/>
      <c r="U513" s="160"/>
      <c r="V513" s="160"/>
      <c r="W513" s="160"/>
      <c r="X513" s="160"/>
      <c r="Y513" s="151"/>
      <c r="Z513" s="151"/>
      <c r="AA513" s="151"/>
      <c r="AB513" s="151"/>
      <c r="AC513" s="151"/>
      <c r="AD513" s="151"/>
      <c r="AE513" s="151"/>
      <c r="AF513" s="151"/>
      <c r="AG513" s="151" t="s">
        <v>190</v>
      </c>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row>
    <row r="514" spans="1:60" outlineLevel="1" x14ac:dyDescent="0.25">
      <c r="A514" s="158"/>
      <c r="B514" s="159"/>
      <c r="C514" s="271" t="s">
        <v>913</v>
      </c>
      <c r="D514" s="272"/>
      <c r="E514" s="272"/>
      <c r="F514" s="272"/>
      <c r="G514" s="272"/>
      <c r="H514" s="160"/>
      <c r="I514" s="160"/>
      <c r="J514" s="160"/>
      <c r="K514" s="160"/>
      <c r="L514" s="160"/>
      <c r="M514" s="160"/>
      <c r="N514" s="160"/>
      <c r="O514" s="160"/>
      <c r="P514" s="160"/>
      <c r="Q514" s="160"/>
      <c r="R514" s="160"/>
      <c r="S514" s="160"/>
      <c r="T514" s="160"/>
      <c r="U514" s="160"/>
      <c r="V514" s="160"/>
      <c r="W514" s="160"/>
      <c r="X514" s="160"/>
      <c r="Y514" s="151"/>
      <c r="Z514" s="151"/>
      <c r="AA514" s="151"/>
      <c r="AB514" s="151"/>
      <c r="AC514" s="151"/>
      <c r="AD514" s="151"/>
      <c r="AE514" s="151"/>
      <c r="AF514" s="151"/>
      <c r="AG514" s="151" t="s">
        <v>190</v>
      </c>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row>
    <row r="515" spans="1:60" outlineLevel="1" x14ac:dyDescent="0.25">
      <c r="A515" s="158"/>
      <c r="B515" s="159"/>
      <c r="C515" s="271" t="s">
        <v>978</v>
      </c>
      <c r="D515" s="272"/>
      <c r="E515" s="272"/>
      <c r="F515" s="272"/>
      <c r="G515" s="272"/>
      <c r="H515" s="160"/>
      <c r="I515" s="160"/>
      <c r="J515" s="160"/>
      <c r="K515" s="160"/>
      <c r="L515" s="160"/>
      <c r="M515" s="160"/>
      <c r="N515" s="160"/>
      <c r="O515" s="160"/>
      <c r="P515" s="160"/>
      <c r="Q515" s="160"/>
      <c r="R515" s="160"/>
      <c r="S515" s="160"/>
      <c r="T515" s="160"/>
      <c r="U515" s="160"/>
      <c r="V515" s="160"/>
      <c r="W515" s="160"/>
      <c r="X515" s="160"/>
      <c r="Y515" s="151"/>
      <c r="Z515" s="151"/>
      <c r="AA515" s="151"/>
      <c r="AB515" s="151"/>
      <c r="AC515" s="151"/>
      <c r="AD515" s="151"/>
      <c r="AE515" s="151"/>
      <c r="AF515" s="151"/>
      <c r="AG515" s="151" t="s">
        <v>190</v>
      </c>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row>
    <row r="516" spans="1:60" outlineLevel="1" x14ac:dyDescent="0.25">
      <c r="A516" s="158"/>
      <c r="B516" s="159"/>
      <c r="C516" s="192" t="s">
        <v>204</v>
      </c>
      <c r="D516" s="161"/>
      <c r="E516" s="162"/>
      <c r="F516" s="163"/>
      <c r="G516" s="163"/>
      <c r="H516" s="160"/>
      <c r="I516" s="160"/>
      <c r="J516" s="160"/>
      <c r="K516" s="160"/>
      <c r="L516" s="160"/>
      <c r="M516" s="160"/>
      <c r="N516" s="160"/>
      <c r="O516" s="160"/>
      <c r="P516" s="160"/>
      <c r="Q516" s="160"/>
      <c r="R516" s="160"/>
      <c r="S516" s="160"/>
      <c r="T516" s="160"/>
      <c r="U516" s="160"/>
      <c r="V516" s="160"/>
      <c r="W516" s="160"/>
      <c r="X516" s="160"/>
      <c r="Y516" s="151"/>
      <c r="Z516" s="151"/>
      <c r="AA516" s="151"/>
      <c r="AB516" s="151"/>
      <c r="AC516" s="151"/>
      <c r="AD516" s="151"/>
      <c r="AE516" s="151"/>
      <c r="AF516" s="151"/>
      <c r="AG516" s="151" t="s">
        <v>190</v>
      </c>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row>
    <row r="517" spans="1:60" outlineLevel="1" x14ac:dyDescent="0.25">
      <c r="A517" s="158"/>
      <c r="B517" s="159"/>
      <c r="C517" s="271" t="s">
        <v>317</v>
      </c>
      <c r="D517" s="272"/>
      <c r="E517" s="272"/>
      <c r="F517" s="272"/>
      <c r="G517" s="272"/>
      <c r="H517" s="160"/>
      <c r="I517" s="160"/>
      <c r="J517" s="160"/>
      <c r="K517" s="160"/>
      <c r="L517" s="160"/>
      <c r="M517" s="160"/>
      <c r="N517" s="160"/>
      <c r="O517" s="160"/>
      <c r="P517" s="160"/>
      <c r="Q517" s="160"/>
      <c r="R517" s="160"/>
      <c r="S517" s="160"/>
      <c r="T517" s="160"/>
      <c r="U517" s="160"/>
      <c r="V517" s="160"/>
      <c r="W517" s="160"/>
      <c r="X517" s="160"/>
      <c r="Y517" s="151"/>
      <c r="Z517" s="151"/>
      <c r="AA517" s="151"/>
      <c r="AB517" s="151"/>
      <c r="AC517" s="151"/>
      <c r="AD517" s="151"/>
      <c r="AE517" s="151"/>
      <c r="AF517" s="151"/>
      <c r="AG517" s="151" t="s">
        <v>190</v>
      </c>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row>
    <row r="518" spans="1:60" outlineLevel="1" x14ac:dyDescent="0.25">
      <c r="A518" s="158"/>
      <c r="B518" s="159"/>
      <c r="C518" s="271" t="s">
        <v>1343</v>
      </c>
      <c r="D518" s="272"/>
      <c r="E518" s="272"/>
      <c r="F518" s="272"/>
      <c r="G518" s="272"/>
      <c r="H518" s="160"/>
      <c r="I518" s="160"/>
      <c r="J518" s="160"/>
      <c r="K518" s="160"/>
      <c r="L518" s="160"/>
      <c r="M518" s="160"/>
      <c r="N518" s="160"/>
      <c r="O518" s="160"/>
      <c r="P518" s="160"/>
      <c r="Q518" s="160"/>
      <c r="R518" s="160"/>
      <c r="S518" s="160"/>
      <c r="T518" s="160"/>
      <c r="U518" s="160"/>
      <c r="V518" s="160"/>
      <c r="W518" s="160"/>
      <c r="X518" s="160"/>
      <c r="Y518" s="151"/>
      <c r="Z518" s="151"/>
      <c r="AA518" s="151"/>
      <c r="AB518" s="151"/>
      <c r="AC518" s="151"/>
      <c r="AD518" s="151"/>
      <c r="AE518" s="151"/>
      <c r="AF518" s="151"/>
      <c r="AG518" s="151" t="s">
        <v>190</v>
      </c>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row>
    <row r="519" spans="1:60" outlineLevel="1" x14ac:dyDescent="0.25">
      <c r="A519" s="158"/>
      <c r="B519" s="159"/>
      <c r="C519" s="271" t="s">
        <v>1344</v>
      </c>
      <c r="D519" s="272"/>
      <c r="E519" s="272"/>
      <c r="F519" s="272"/>
      <c r="G519" s="272"/>
      <c r="H519" s="160"/>
      <c r="I519" s="160"/>
      <c r="J519" s="160"/>
      <c r="K519" s="160"/>
      <c r="L519" s="160"/>
      <c r="M519" s="160"/>
      <c r="N519" s="160"/>
      <c r="O519" s="160"/>
      <c r="P519" s="160"/>
      <c r="Q519" s="160"/>
      <c r="R519" s="160"/>
      <c r="S519" s="160"/>
      <c r="T519" s="160"/>
      <c r="U519" s="160"/>
      <c r="V519" s="160"/>
      <c r="W519" s="160"/>
      <c r="X519" s="160"/>
      <c r="Y519" s="151"/>
      <c r="Z519" s="151"/>
      <c r="AA519" s="151"/>
      <c r="AB519" s="151"/>
      <c r="AC519" s="151"/>
      <c r="AD519" s="151"/>
      <c r="AE519" s="151"/>
      <c r="AF519" s="151"/>
      <c r="AG519" s="151" t="s">
        <v>190</v>
      </c>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row>
    <row r="520" spans="1:60" outlineLevel="1" x14ac:dyDescent="0.25">
      <c r="A520" s="158"/>
      <c r="B520" s="159"/>
      <c r="C520" s="271" t="s">
        <v>923</v>
      </c>
      <c r="D520" s="272"/>
      <c r="E520" s="272"/>
      <c r="F520" s="272"/>
      <c r="G520" s="272"/>
      <c r="H520" s="160"/>
      <c r="I520" s="160"/>
      <c r="J520" s="160"/>
      <c r="K520" s="160"/>
      <c r="L520" s="160"/>
      <c r="M520" s="160"/>
      <c r="N520" s="160"/>
      <c r="O520" s="160"/>
      <c r="P520" s="160"/>
      <c r="Q520" s="160"/>
      <c r="R520" s="160"/>
      <c r="S520" s="160"/>
      <c r="T520" s="160"/>
      <c r="U520" s="160"/>
      <c r="V520" s="160"/>
      <c r="W520" s="160"/>
      <c r="X520" s="160"/>
      <c r="Y520" s="151"/>
      <c r="Z520" s="151"/>
      <c r="AA520" s="151"/>
      <c r="AB520" s="151"/>
      <c r="AC520" s="151"/>
      <c r="AD520" s="151"/>
      <c r="AE520" s="151"/>
      <c r="AF520" s="151"/>
      <c r="AG520" s="151" t="s">
        <v>190</v>
      </c>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row>
    <row r="521" spans="1:60" outlineLevel="1" x14ac:dyDescent="0.25">
      <c r="A521" s="158"/>
      <c r="B521" s="159"/>
      <c r="C521" s="271" t="s">
        <v>722</v>
      </c>
      <c r="D521" s="272"/>
      <c r="E521" s="272"/>
      <c r="F521" s="272"/>
      <c r="G521" s="272"/>
      <c r="H521" s="160"/>
      <c r="I521" s="160"/>
      <c r="J521" s="160"/>
      <c r="K521" s="160"/>
      <c r="L521" s="160"/>
      <c r="M521" s="160"/>
      <c r="N521" s="160"/>
      <c r="O521" s="160"/>
      <c r="P521" s="160"/>
      <c r="Q521" s="160"/>
      <c r="R521" s="160"/>
      <c r="S521" s="160"/>
      <c r="T521" s="160"/>
      <c r="U521" s="160"/>
      <c r="V521" s="160"/>
      <c r="W521" s="160"/>
      <c r="X521" s="160"/>
      <c r="Y521" s="151"/>
      <c r="Z521" s="151"/>
      <c r="AA521" s="151"/>
      <c r="AB521" s="151"/>
      <c r="AC521" s="151"/>
      <c r="AD521" s="151"/>
      <c r="AE521" s="151"/>
      <c r="AF521" s="151"/>
      <c r="AG521" s="151" t="s">
        <v>190</v>
      </c>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row>
    <row r="522" spans="1:60" ht="20.399999999999999" outlineLevel="1" x14ac:dyDescent="0.25">
      <c r="A522" s="177">
        <v>59</v>
      </c>
      <c r="B522" s="178" t="s">
        <v>2138</v>
      </c>
      <c r="C522" s="187" t="s">
        <v>2139</v>
      </c>
      <c r="D522" s="179" t="s">
        <v>255</v>
      </c>
      <c r="E522" s="180">
        <v>1</v>
      </c>
      <c r="F522" s="181">
        <v>103476</v>
      </c>
      <c r="G522" s="182">
        <f>ROUND(E522*F522,2)</f>
        <v>103476</v>
      </c>
      <c r="H522" s="181"/>
      <c r="I522" s="182">
        <f>ROUND(E522*H522,2)</f>
        <v>0</v>
      </c>
      <c r="J522" s="181"/>
      <c r="K522" s="182">
        <f>ROUND(E522*J522,2)</f>
        <v>0</v>
      </c>
      <c r="L522" s="182">
        <v>21</v>
      </c>
      <c r="M522" s="182">
        <f>G522*(1+L522/100)</f>
        <v>125205.95999999999</v>
      </c>
      <c r="N522" s="182">
        <v>0.55000000000000004</v>
      </c>
      <c r="O522" s="182">
        <f>ROUND(E522*N522,2)</f>
        <v>0.55000000000000004</v>
      </c>
      <c r="P522" s="182">
        <v>0</v>
      </c>
      <c r="Q522" s="182">
        <f>ROUND(E522*P522,2)</f>
        <v>0</v>
      </c>
      <c r="R522" s="182"/>
      <c r="S522" s="182" t="s">
        <v>277</v>
      </c>
      <c r="T522" s="183" t="s">
        <v>186</v>
      </c>
      <c r="U522" s="160">
        <v>0</v>
      </c>
      <c r="V522" s="160">
        <f>ROUND(E522*U522,2)</f>
        <v>0</v>
      </c>
      <c r="W522" s="160"/>
      <c r="X522" s="160" t="s">
        <v>310</v>
      </c>
      <c r="Y522" s="151"/>
      <c r="Z522" s="151"/>
      <c r="AA522" s="151"/>
      <c r="AB522" s="151"/>
      <c r="AC522" s="151"/>
      <c r="AD522" s="151"/>
      <c r="AE522" s="151"/>
      <c r="AF522" s="151"/>
      <c r="AG522" s="151" t="s">
        <v>311</v>
      </c>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row>
    <row r="523" spans="1:60" outlineLevel="1" x14ac:dyDescent="0.25">
      <c r="A523" s="158"/>
      <c r="B523" s="159"/>
      <c r="C523" s="260" t="s">
        <v>2073</v>
      </c>
      <c r="D523" s="261"/>
      <c r="E523" s="261"/>
      <c r="F523" s="261"/>
      <c r="G523" s="261"/>
      <c r="H523" s="160"/>
      <c r="I523" s="160"/>
      <c r="J523" s="160"/>
      <c r="K523" s="160"/>
      <c r="L523" s="160"/>
      <c r="M523" s="160"/>
      <c r="N523" s="160"/>
      <c r="O523" s="160"/>
      <c r="P523" s="160"/>
      <c r="Q523" s="160"/>
      <c r="R523" s="160"/>
      <c r="S523" s="160"/>
      <c r="T523" s="160"/>
      <c r="U523" s="160"/>
      <c r="V523" s="160"/>
      <c r="W523" s="160"/>
      <c r="X523" s="160"/>
      <c r="Y523" s="151"/>
      <c r="Z523" s="151"/>
      <c r="AA523" s="151"/>
      <c r="AB523" s="151"/>
      <c r="AC523" s="151"/>
      <c r="AD523" s="151"/>
      <c r="AE523" s="151"/>
      <c r="AF523" s="151"/>
      <c r="AG523" s="151" t="s">
        <v>190</v>
      </c>
      <c r="AH523" s="151"/>
      <c r="AI523" s="151"/>
      <c r="AJ523" s="151"/>
      <c r="AK523" s="151"/>
      <c r="AL523" s="151"/>
      <c r="AM523" s="151"/>
      <c r="AN523" s="151"/>
      <c r="AO523" s="151"/>
      <c r="AP523" s="151"/>
      <c r="AQ523" s="151"/>
      <c r="AR523" s="151"/>
      <c r="AS523" s="151"/>
      <c r="AT523" s="151"/>
      <c r="AU523" s="151"/>
      <c r="AV523" s="151"/>
      <c r="AW523" s="151"/>
      <c r="AX523" s="151"/>
      <c r="AY523" s="151"/>
      <c r="AZ523" s="151"/>
      <c r="BA523" s="184" t="str">
        <f>C523</f>
        <v>4.NP - 3. patro, popis prvku a návrh na jeho opravu nebo restaurování viz D1.1.9 Tabulky truhlářských prvků</v>
      </c>
      <c r="BB523" s="151"/>
      <c r="BC523" s="151"/>
      <c r="BD523" s="151"/>
      <c r="BE523" s="151"/>
      <c r="BF523" s="151"/>
      <c r="BG523" s="151"/>
      <c r="BH523" s="151"/>
    </row>
    <row r="524" spans="1:60" outlineLevel="1" x14ac:dyDescent="0.25">
      <c r="A524" s="158"/>
      <c r="B524" s="159"/>
      <c r="C524" s="192" t="s">
        <v>204</v>
      </c>
      <c r="D524" s="161"/>
      <c r="E524" s="162"/>
      <c r="F524" s="163"/>
      <c r="G524" s="163"/>
      <c r="H524" s="160"/>
      <c r="I524" s="160"/>
      <c r="J524" s="160"/>
      <c r="K524" s="160"/>
      <c r="L524" s="160"/>
      <c r="M524" s="160"/>
      <c r="N524" s="160"/>
      <c r="O524" s="160"/>
      <c r="P524" s="160"/>
      <c r="Q524" s="160"/>
      <c r="R524" s="160"/>
      <c r="S524" s="160"/>
      <c r="T524" s="160"/>
      <c r="U524" s="160"/>
      <c r="V524" s="160"/>
      <c r="W524" s="160"/>
      <c r="X524" s="160"/>
      <c r="Y524" s="151"/>
      <c r="Z524" s="151"/>
      <c r="AA524" s="151"/>
      <c r="AB524" s="151"/>
      <c r="AC524" s="151"/>
      <c r="AD524" s="151"/>
      <c r="AE524" s="151"/>
      <c r="AF524" s="151"/>
      <c r="AG524" s="151" t="s">
        <v>190</v>
      </c>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row>
    <row r="525" spans="1:60" outlineLevel="1" x14ac:dyDescent="0.25">
      <c r="A525" s="158"/>
      <c r="B525" s="159"/>
      <c r="C525" s="271" t="s">
        <v>2140</v>
      </c>
      <c r="D525" s="272"/>
      <c r="E525" s="272"/>
      <c r="F525" s="272"/>
      <c r="G525" s="272"/>
      <c r="H525" s="160"/>
      <c r="I525" s="160"/>
      <c r="J525" s="160"/>
      <c r="K525" s="160"/>
      <c r="L525" s="160"/>
      <c r="M525" s="160"/>
      <c r="N525" s="160"/>
      <c r="O525" s="160"/>
      <c r="P525" s="160"/>
      <c r="Q525" s="160"/>
      <c r="R525" s="160"/>
      <c r="S525" s="160"/>
      <c r="T525" s="160"/>
      <c r="U525" s="160"/>
      <c r="V525" s="160"/>
      <c r="W525" s="160"/>
      <c r="X525" s="160"/>
      <c r="Y525" s="151"/>
      <c r="Z525" s="151"/>
      <c r="AA525" s="151"/>
      <c r="AB525" s="151"/>
      <c r="AC525" s="151"/>
      <c r="AD525" s="151"/>
      <c r="AE525" s="151"/>
      <c r="AF525" s="151"/>
      <c r="AG525" s="151" t="s">
        <v>190</v>
      </c>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row>
    <row r="526" spans="1:60" outlineLevel="1" x14ac:dyDescent="0.25">
      <c r="A526" s="158"/>
      <c r="B526" s="159"/>
      <c r="C526" s="271" t="s">
        <v>2141</v>
      </c>
      <c r="D526" s="272"/>
      <c r="E526" s="272"/>
      <c r="F526" s="272"/>
      <c r="G526" s="272"/>
      <c r="H526" s="160"/>
      <c r="I526" s="160"/>
      <c r="J526" s="160"/>
      <c r="K526" s="160"/>
      <c r="L526" s="160"/>
      <c r="M526" s="160"/>
      <c r="N526" s="160"/>
      <c r="O526" s="160"/>
      <c r="P526" s="160"/>
      <c r="Q526" s="160"/>
      <c r="R526" s="160"/>
      <c r="S526" s="160"/>
      <c r="T526" s="160"/>
      <c r="U526" s="160"/>
      <c r="V526" s="160"/>
      <c r="W526" s="160"/>
      <c r="X526" s="160"/>
      <c r="Y526" s="151"/>
      <c r="Z526" s="151"/>
      <c r="AA526" s="151"/>
      <c r="AB526" s="151"/>
      <c r="AC526" s="151"/>
      <c r="AD526" s="151"/>
      <c r="AE526" s="151"/>
      <c r="AF526" s="151"/>
      <c r="AG526" s="151" t="s">
        <v>190</v>
      </c>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row>
    <row r="527" spans="1:60" outlineLevel="1" x14ac:dyDescent="0.25">
      <c r="A527" s="158"/>
      <c r="B527" s="159"/>
      <c r="C527" s="192" t="s">
        <v>204</v>
      </c>
      <c r="D527" s="161"/>
      <c r="E527" s="162"/>
      <c r="F527" s="163"/>
      <c r="G527" s="163"/>
      <c r="H527" s="160"/>
      <c r="I527" s="160"/>
      <c r="J527" s="160"/>
      <c r="K527" s="160"/>
      <c r="L527" s="160"/>
      <c r="M527" s="160"/>
      <c r="N527" s="160"/>
      <c r="O527" s="160"/>
      <c r="P527" s="160"/>
      <c r="Q527" s="160"/>
      <c r="R527" s="160"/>
      <c r="S527" s="160"/>
      <c r="T527" s="160"/>
      <c r="U527" s="160"/>
      <c r="V527" s="160"/>
      <c r="W527" s="160"/>
      <c r="X527" s="160"/>
      <c r="Y527" s="151"/>
      <c r="Z527" s="151"/>
      <c r="AA527" s="151"/>
      <c r="AB527" s="151"/>
      <c r="AC527" s="151"/>
      <c r="AD527" s="151"/>
      <c r="AE527" s="151"/>
      <c r="AF527" s="151"/>
      <c r="AG527" s="151" t="s">
        <v>190</v>
      </c>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row>
    <row r="528" spans="1:60" outlineLevel="1" x14ac:dyDescent="0.25">
      <c r="A528" s="158"/>
      <c r="B528" s="159"/>
      <c r="C528" s="271" t="s">
        <v>804</v>
      </c>
      <c r="D528" s="272"/>
      <c r="E528" s="272"/>
      <c r="F528" s="272"/>
      <c r="G528" s="272"/>
      <c r="H528" s="160"/>
      <c r="I528" s="160"/>
      <c r="J528" s="160"/>
      <c r="K528" s="160"/>
      <c r="L528" s="160"/>
      <c r="M528" s="160"/>
      <c r="N528" s="160"/>
      <c r="O528" s="160"/>
      <c r="P528" s="160"/>
      <c r="Q528" s="160"/>
      <c r="R528" s="160"/>
      <c r="S528" s="160"/>
      <c r="T528" s="160"/>
      <c r="U528" s="160"/>
      <c r="V528" s="160"/>
      <c r="W528" s="160"/>
      <c r="X528" s="160"/>
      <c r="Y528" s="151"/>
      <c r="Z528" s="151"/>
      <c r="AA528" s="151"/>
      <c r="AB528" s="151"/>
      <c r="AC528" s="151"/>
      <c r="AD528" s="151"/>
      <c r="AE528" s="151"/>
      <c r="AF528" s="151"/>
      <c r="AG528" s="151" t="s">
        <v>190</v>
      </c>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row>
    <row r="529" spans="1:60" outlineLevel="1" x14ac:dyDescent="0.25">
      <c r="A529" s="158"/>
      <c r="B529" s="159"/>
      <c r="C529" s="192" t="s">
        <v>204</v>
      </c>
      <c r="D529" s="161"/>
      <c r="E529" s="162"/>
      <c r="F529" s="163"/>
      <c r="G529" s="163"/>
      <c r="H529" s="160"/>
      <c r="I529" s="160"/>
      <c r="J529" s="160"/>
      <c r="K529" s="160"/>
      <c r="L529" s="160"/>
      <c r="M529" s="160"/>
      <c r="N529" s="160"/>
      <c r="O529" s="160"/>
      <c r="P529" s="160"/>
      <c r="Q529" s="160"/>
      <c r="R529" s="160"/>
      <c r="S529" s="160"/>
      <c r="T529" s="160"/>
      <c r="U529" s="160"/>
      <c r="V529" s="160"/>
      <c r="W529" s="160"/>
      <c r="X529" s="160"/>
      <c r="Y529" s="151"/>
      <c r="Z529" s="151"/>
      <c r="AA529" s="151"/>
      <c r="AB529" s="151"/>
      <c r="AC529" s="151"/>
      <c r="AD529" s="151"/>
      <c r="AE529" s="151"/>
      <c r="AF529" s="151"/>
      <c r="AG529" s="151" t="s">
        <v>190</v>
      </c>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row>
    <row r="530" spans="1:60" outlineLevel="1" x14ac:dyDescent="0.25">
      <c r="A530" s="158"/>
      <c r="B530" s="159"/>
      <c r="C530" s="271" t="s">
        <v>785</v>
      </c>
      <c r="D530" s="272"/>
      <c r="E530" s="272"/>
      <c r="F530" s="272"/>
      <c r="G530" s="272"/>
      <c r="H530" s="160"/>
      <c r="I530" s="160"/>
      <c r="J530" s="160"/>
      <c r="K530" s="160"/>
      <c r="L530" s="160"/>
      <c r="M530" s="160"/>
      <c r="N530" s="160"/>
      <c r="O530" s="160"/>
      <c r="P530" s="160"/>
      <c r="Q530" s="160"/>
      <c r="R530" s="160"/>
      <c r="S530" s="160"/>
      <c r="T530" s="160"/>
      <c r="U530" s="160"/>
      <c r="V530" s="160"/>
      <c r="W530" s="160"/>
      <c r="X530" s="160"/>
      <c r="Y530" s="151"/>
      <c r="Z530" s="151"/>
      <c r="AA530" s="151"/>
      <c r="AB530" s="151"/>
      <c r="AC530" s="151"/>
      <c r="AD530" s="151"/>
      <c r="AE530" s="151"/>
      <c r="AF530" s="151"/>
      <c r="AG530" s="151" t="s">
        <v>190</v>
      </c>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row>
    <row r="531" spans="1:60" outlineLevel="1" x14ac:dyDescent="0.25">
      <c r="A531" s="158"/>
      <c r="B531" s="159"/>
      <c r="C531" s="271" t="s">
        <v>725</v>
      </c>
      <c r="D531" s="272"/>
      <c r="E531" s="272"/>
      <c r="F531" s="272"/>
      <c r="G531" s="272"/>
      <c r="H531" s="160"/>
      <c r="I531" s="160"/>
      <c r="J531" s="160"/>
      <c r="K531" s="160"/>
      <c r="L531" s="160"/>
      <c r="M531" s="160"/>
      <c r="N531" s="160"/>
      <c r="O531" s="160"/>
      <c r="P531" s="160"/>
      <c r="Q531" s="160"/>
      <c r="R531" s="160"/>
      <c r="S531" s="160"/>
      <c r="T531" s="160"/>
      <c r="U531" s="160"/>
      <c r="V531" s="160"/>
      <c r="W531" s="160"/>
      <c r="X531" s="160"/>
      <c r="Y531" s="151"/>
      <c r="Z531" s="151"/>
      <c r="AA531" s="151"/>
      <c r="AB531" s="151"/>
      <c r="AC531" s="151"/>
      <c r="AD531" s="151"/>
      <c r="AE531" s="151"/>
      <c r="AF531" s="151"/>
      <c r="AG531" s="151" t="s">
        <v>190</v>
      </c>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row>
    <row r="532" spans="1:60" outlineLevel="1" x14ac:dyDescent="0.25">
      <c r="A532" s="158"/>
      <c r="B532" s="159"/>
      <c r="C532" s="271" t="s">
        <v>726</v>
      </c>
      <c r="D532" s="272"/>
      <c r="E532" s="272"/>
      <c r="F532" s="272"/>
      <c r="G532" s="272"/>
      <c r="H532" s="160"/>
      <c r="I532" s="160"/>
      <c r="J532" s="160"/>
      <c r="K532" s="160"/>
      <c r="L532" s="160"/>
      <c r="M532" s="160"/>
      <c r="N532" s="160"/>
      <c r="O532" s="160"/>
      <c r="P532" s="160"/>
      <c r="Q532" s="160"/>
      <c r="R532" s="160"/>
      <c r="S532" s="160"/>
      <c r="T532" s="160"/>
      <c r="U532" s="160"/>
      <c r="V532" s="160"/>
      <c r="W532" s="160"/>
      <c r="X532" s="160"/>
      <c r="Y532" s="151"/>
      <c r="Z532" s="151"/>
      <c r="AA532" s="151"/>
      <c r="AB532" s="151"/>
      <c r="AC532" s="151"/>
      <c r="AD532" s="151"/>
      <c r="AE532" s="151"/>
      <c r="AF532" s="151"/>
      <c r="AG532" s="151" t="s">
        <v>190</v>
      </c>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row>
    <row r="533" spans="1:60" outlineLevel="1" x14ac:dyDescent="0.25">
      <c r="A533" s="158"/>
      <c r="B533" s="159"/>
      <c r="C533" s="192" t="s">
        <v>204</v>
      </c>
      <c r="D533" s="161"/>
      <c r="E533" s="162"/>
      <c r="F533" s="163"/>
      <c r="G533" s="163"/>
      <c r="H533" s="160"/>
      <c r="I533" s="160"/>
      <c r="J533" s="160"/>
      <c r="K533" s="160"/>
      <c r="L533" s="160"/>
      <c r="M533" s="160"/>
      <c r="N533" s="160"/>
      <c r="O533" s="160"/>
      <c r="P533" s="160"/>
      <c r="Q533" s="160"/>
      <c r="R533" s="160"/>
      <c r="S533" s="160"/>
      <c r="T533" s="160"/>
      <c r="U533" s="160"/>
      <c r="V533" s="160"/>
      <c r="W533" s="160"/>
      <c r="X533" s="160"/>
      <c r="Y533" s="151"/>
      <c r="Z533" s="151"/>
      <c r="AA533" s="151"/>
      <c r="AB533" s="151"/>
      <c r="AC533" s="151"/>
      <c r="AD533" s="151"/>
      <c r="AE533" s="151"/>
      <c r="AF533" s="151"/>
      <c r="AG533" s="151" t="s">
        <v>190</v>
      </c>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row>
    <row r="534" spans="1:60" outlineLevel="1" x14ac:dyDescent="0.25">
      <c r="A534" s="158"/>
      <c r="B534" s="159"/>
      <c r="C534" s="271" t="s">
        <v>1309</v>
      </c>
      <c r="D534" s="272"/>
      <c r="E534" s="272"/>
      <c r="F534" s="272"/>
      <c r="G534" s="272"/>
      <c r="H534" s="160"/>
      <c r="I534" s="160"/>
      <c r="J534" s="160"/>
      <c r="K534" s="160"/>
      <c r="L534" s="160"/>
      <c r="M534" s="160"/>
      <c r="N534" s="160"/>
      <c r="O534" s="160"/>
      <c r="P534" s="160"/>
      <c r="Q534" s="160"/>
      <c r="R534" s="160"/>
      <c r="S534" s="160"/>
      <c r="T534" s="160"/>
      <c r="U534" s="160"/>
      <c r="V534" s="160"/>
      <c r="W534" s="160"/>
      <c r="X534" s="160"/>
      <c r="Y534" s="151"/>
      <c r="Z534" s="151"/>
      <c r="AA534" s="151"/>
      <c r="AB534" s="151"/>
      <c r="AC534" s="151"/>
      <c r="AD534" s="151"/>
      <c r="AE534" s="151"/>
      <c r="AF534" s="151"/>
      <c r="AG534" s="151" t="s">
        <v>190</v>
      </c>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row>
    <row r="535" spans="1:60" outlineLevel="1" x14ac:dyDescent="0.25">
      <c r="A535" s="158"/>
      <c r="B535" s="159"/>
      <c r="C535" s="271" t="s">
        <v>1310</v>
      </c>
      <c r="D535" s="272"/>
      <c r="E535" s="272"/>
      <c r="F535" s="272"/>
      <c r="G535" s="272"/>
      <c r="H535" s="160"/>
      <c r="I535" s="160"/>
      <c r="J535" s="160"/>
      <c r="K535" s="160"/>
      <c r="L535" s="160"/>
      <c r="M535" s="160"/>
      <c r="N535" s="160"/>
      <c r="O535" s="160"/>
      <c r="P535" s="160"/>
      <c r="Q535" s="160"/>
      <c r="R535" s="160"/>
      <c r="S535" s="160"/>
      <c r="T535" s="160"/>
      <c r="U535" s="160"/>
      <c r="V535" s="160"/>
      <c r="W535" s="160"/>
      <c r="X535" s="160"/>
      <c r="Y535" s="151"/>
      <c r="Z535" s="151"/>
      <c r="AA535" s="151"/>
      <c r="AB535" s="151"/>
      <c r="AC535" s="151"/>
      <c r="AD535" s="151"/>
      <c r="AE535" s="151"/>
      <c r="AF535" s="151"/>
      <c r="AG535" s="151" t="s">
        <v>190</v>
      </c>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row>
    <row r="536" spans="1:60" outlineLevel="1" x14ac:dyDescent="0.25">
      <c r="A536" s="158"/>
      <c r="B536" s="159"/>
      <c r="C536" s="192" t="s">
        <v>204</v>
      </c>
      <c r="D536" s="161"/>
      <c r="E536" s="162"/>
      <c r="F536" s="163"/>
      <c r="G536" s="163"/>
      <c r="H536" s="160"/>
      <c r="I536" s="160"/>
      <c r="J536" s="160"/>
      <c r="K536" s="160"/>
      <c r="L536" s="160"/>
      <c r="M536" s="160"/>
      <c r="N536" s="160"/>
      <c r="O536" s="160"/>
      <c r="P536" s="160"/>
      <c r="Q536" s="160"/>
      <c r="R536" s="160"/>
      <c r="S536" s="160"/>
      <c r="T536" s="160"/>
      <c r="U536" s="160"/>
      <c r="V536" s="160"/>
      <c r="W536" s="160"/>
      <c r="X536" s="160"/>
      <c r="Y536" s="151"/>
      <c r="Z536" s="151"/>
      <c r="AA536" s="151"/>
      <c r="AB536" s="151"/>
      <c r="AC536" s="151"/>
      <c r="AD536" s="151"/>
      <c r="AE536" s="151"/>
      <c r="AF536" s="151"/>
      <c r="AG536" s="151" t="s">
        <v>190</v>
      </c>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row>
    <row r="537" spans="1:60" outlineLevel="1" x14ac:dyDescent="0.25">
      <c r="A537" s="158"/>
      <c r="B537" s="159"/>
      <c r="C537" s="271" t="s">
        <v>728</v>
      </c>
      <c r="D537" s="272"/>
      <c r="E537" s="272"/>
      <c r="F537" s="272"/>
      <c r="G537" s="272"/>
      <c r="H537" s="160"/>
      <c r="I537" s="160"/>
      <c r="J537" s="160"/>
      <c r="K537" s="160"/>
      <c r="L537" s="160"/>
      <c r="M537" s="160"/>
      <c r="N537" s="160"/>
      <c r="O537" s="160"/>
      <c r="P537" s="160"/>
      <c r="Q537" s="160"/>
      <c r="R537" s="160"/>
      <c r="S537" s="160"/>
      <c r="T537" s="160"/>
      <c r="U537" s="160"/>
      <c r="V537" s="160"/>
      <c r="W537" s="160"/>
      <c r="X537" s="160"/>
      <c r="Y537" s="151"/>
      <c r="Z537" s="151"/>
      <c r="AA537" s="151"/>
      <c r="AB537" s="151"/>
      <c r="AC537" s="151"/>
      <c r="AD537" s="151"/>
      <c r="AE537" s="151"/>
      <c r="AF537" s="151"/>
      <c r="AG537" s="151" t="s">
        <v>190</v>
      </c>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row>
    <row r="538" spans="1:60" outlineLevel="1" x14ac:dyDescent="0.25">
      <c r="A538" s="158"/>
      <c r="B538" s="159"/>
      <c r="C538" s="271" t="s">
        <v>2142</v>
      </c>
      <c r="D538" s="272"/>
      <c r="E538" s="272"/>
      <c r="F538" s="272"/>
      <c r="G538" s="272"/>
      <c r="H538" s="160"/>
      <c r="I538" s="160"/>
      <c r="J538" s="160"/>
      <c r="K538" s="160"/>
      <c r="L538" s="160"/>
      <c r="M538" s="160"/>
      <c r="N538" s="160"/>
      <c r="O538" s="160"/>
      <c r="P538" s="160"/>
      <c r="Q538" s="160"/>
      <c r="R538" s="160"/>
      <c r="S538" s="160"/>
      <c r="T538" s="160"/>
      <c r="U538" s="160"/>
      <c r="V538" s="160"/>
      <c r="W538" s="160"/>
      <c r="X538" s="160"/>
      <c r="Y538" s="151"/>
      <c r="Z538" s="151"/>
      <c r="AA538" s="151"/>
      <c r="AB538" s="151"/>
      <c r="AC538" s="151"/>
      <c r="AD538" s="151"/>
      <c r="AE538" s="151"/>
      <c r="AF538" s="151"/>
      <c r="AG538" s="151" t="s">
        <v>190</v>
      </c>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row>
    <row r="539" spans="1:60" outlineLevel="1" x14ac:dyDescent="0.25">
      <c r="A539" s="158"/>
      <c r="B539" s="159"/>
      <c r="C539" s="271" t="s">
        <v>1775</v>
      </c>
      <c r="D539" s="272"/>
      <c r="E539" s="272"/>
      <c r="F539" s="272"/>
      <c r="G539" s="272"/>
      <c r="H539" s="160"/>
      <c r="I539" s="160"/>
      <c r="J539" s="160"/>
      <c r="K539" s="160"/>
      <c r="L539" s="160"/>
      <c r="M539" s="160"/>
      <c r="N539" s="160"/>
      <c r="O539" s="160"/>
      <c r="P539" s="160"/>
      <c r="Q539" s="160"/>
      <c r="R539" s="160"/>
      <c r="S539" s="160"/>
      <c r="T539" s="160"/>
      <c r="U539" s="160"/>
      <c r="V539" s="160"/>
      <c r="W539" s="160"/>
      <c r="X539" s="160"/>
      <c r="Y539" s="151"/>
      <c r="Z539" s="151"/>
      <c r="AA539" s="151"/>
      <c r="AB539" s="151"/>
      <c r="AC539" s="151"/>
      <c r="AD539" s="151"/>
      <c r="AE539" s="151"/>
      <c r="AF539" s="151"/>
      <c r="AG539" s="151" t="s">
        <v>190</v>
      </c>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row>
    <row r="540" spans="1:60" outlineLevel="1" x14ac:dyDescent="0.25">
      <c r="A540" s="158"/>
      <c r="B540" s="159"/>
      <c r="C540" s="271" t="s">
        <v>2143</v>
      </c>
      <c r="D540" s="272"/>
      <c r="E540" s="272"/>
      <c r="F540" s="272"/>
      <c r="G540" s="272"/>
      <c r="H540" s="160"/>
      <c r="I540" s="160"/>
      <c r="J540" s="160"/>
      <c r="K540" s="160"/>
      <c r="L540" s="160"/>
      <c r="M540" s="160"/>
      <c r="N540" s="160"/>
      <c r="O540" s="160"/>
      <c r="P540" s="160"/>
      <c r="Q540" s="160"/>
      <c r="R540" s="160"/>
      <c r="S540" s="160"/>
      <c r="T540" s="160"/>
      <c r="U540" s="160"/>
      <c r="V540" s="160"/>
      <c r="W540" s="160"/>
      <c r="X540" s="160"/>
      <c r="Y540" s="151"/>
      <c r="Z540" s="151"/>
      <c r="AA540" s="151"/>
      <c r="AB540" s="151"/>
      <c r="AC540" s="151"/>
      <c r="AD540" s="151"/>
      <c r="AE540" s="151"/>
      <c r="AF540" s="151"/>
      <c r="AG540" s="151" t="s">
        <v>190</v>
      </c>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row>
    <row r="541" spans="1:60" outlineLevel="1" x14ac:dyDescent="0.25">
      <c r="A541" s="158"/>
      <c r="B541" s="159"/>
      <c r="C541" s="271" t="s">
        <v>1312</v>
      </c>
      <c r="D541" s="272"/>
      <c r="E541" s="272"/>
      <c r="F541" s="272"/>
      <c r="G541" s="272"/>
      <c r="H541" s="160"/>
      <c r="I541" s="160"/>
      <c r="J541" s="160"/>
      <c r="K541" s="160"/>
      <c r="L541" s="160"/>
      <c r="M541" s="160"/>
      <c r="N541" s="160"/>
      <c r="O541" s="160"/>
      <c r="P541" s="160"/>
      <c r="Q541" s="160"/>
      <c r="R541" s="160"/>
      <c r="S541" s="160"/>
      <c r="T541" s="160"/>
      <c r="U541" s="160"/>
      <c r="V541" s="160"/>
      <c r="W541" s="160"/>
      <c r="X541" s="160"/>
      <c r="Y541" s="151"/>
      <c r="Z541" s="151"/>
      <c r="AA541" s="151"/>
      <c r="AB541" s="151"/>
      <c r="AC541" s="151"/>
      <c r="AD541" s="151"/>
      <c r="AE541" s="151"/>
      <c r="AF541" s="151"/>
      <c r="AG541" s="151" t="s">
        <v>190</v>
      </c>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row>
    <row r="542" spans="1:60" outlineLevel="1" x14ac:dyDescent="0.25">
      <c r="A542" s="158"/>
      <c r="B542" s="159"/>
      <c r="C542" s="271" t="s">
        <v>1783</v>
      </c>
      <c r="D542" s="272"/>
      <c r="E542" s="272"/>
      <c r="F542" s="272"/>
      <c r="G542" s="272"/>
      <c r="H542" s="160"/>
      <c r="I542" s="160"/>
      <c r="J542" s="160"/>
      <c r="K542" s="160"/>
      <c r="L542" s="160"/>
      <c r="M542" s="160"/>
      <c r="N542" s="160"/>
      <c r="O542" s="160"/>
      <c r="P542" s="160"/>
      <c r="Q542" s="160"/>
      <c r="R542" s="160"/>
      <c r="S542" s="160"/>
      <c r="T542" s="160"/>
      <c r="U542" s="160"/>
      <c r="V542" s="160"/>
      <c r="W542" s="160"/>
      <c r="X542" s="160"/>
      <c r="Y542" s="151"/>
      <c r="Z542" s="151"/>
      <c r="AA542" s="151"/>
      <c r="AB542" s="151"/>
      <c r="AC542" s="151"/>
      <c r="AD542" s="151"/>
      <c r="AE542" s="151"/>
      <c r="AF542" s="151"/>
      <c r="AG542" s="151" t="s">
        <v>190</v>
      </c>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row>
    <row r="543" spans="1:60" outlineLevel="1" x14ac:dyDescent="0.25">
      <c r="A543" s="158"/>
      <c r="B543" s="159"/>
      <c r="C543" s="271" t="s">
        <v>1784</v>
      </c>
      <c r="D543" s="272"/>
      <c r="E543" s="272"/>
      <c r="F543" s="272"/>
      <c r="G543" s="272"/>
      <c r="H543" s="160"/>
      <c r="I543" s="160"/>
      <c r="J543" s="160"/>
      <c r="K543" s="160"/>
      <c r="L543" s="160"/>
      <c r="M543" s="160"/>
      <c r="N543" s="160"/>
      <c r="O543" s="160"/>
      <c r="P543" s="160"/>
      <c r="Q543" s="160"/>
      <c r="R543" s="160"/>
      <c r="S543" s="160"/>
      <c r="T543" s="160"/>
      <c r="U543" s="160"/>
      <c r="V543" s="160"/>
      <c r="W543" s="160"/>
      <c r="X543" s="160"/>
      <c r="Y543" s="151"/>
      <c r="Z543" s="151"/>
      <c r="AA543" s="151"/>
      <c r="AB543" s="151"/>
      <c r="AC543" s="151"/>
      <c r="AD543" s="151"/>
      <c r="AE543" s="151"/>
      <c r="AF543" s="151"/>
      <c r="AG543" s="151" t="s">
        <v>190</v>
      </c>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row>
    <row r="544" spans="1:60" outlineLevel="1" x14ac:dyDescent="0.25">
      <c r="A544" s="158"/>
      <c r="B544" s="159"/>
      <c r="C544" s="192" t="s">
        <v>204</v>
      </c>
      <c r="D544" s="161"/>
      <c r="E544" s="162"/>
      <c r="F544" s="163"/>
      <c r="G544" s="163"/>
      <c r="H544" s="160"/>
      <c r="I544" s="160"/>
      <c r="J544" s="160"/>
      <c r="K544" s="160"/>
      <c r="L544" s="160"/>
      <c r="M544" s="160"/>
      <c r="N544" s="160"/>
      <c r="O544" s="160"/>
      <c r="P544" s="160"/>
      <c r="Q544" s="160"/>
      <c r="R544" s="160"/>
      <c r="S544" s="160"/>
      <c r="T544" s="160"/>
      <c r="U544" s="160"/>
      <c r="V544" s="160"/>
      <c r="W544" s="160"/>
      <c r="X544" s="160"/>
      <c r="Y544" s="151"/>
      <c r="Z544" s="151"/>
      <c r="AA544" s="151"/>
      <c r="AB544" s="151"/>
      <c r="AC544" s="151"/>
      <c r="AD544" s="151"/>
      <c r="AE544" s="151"/>
      <c r="AF544" s="151"/>
      <c r="AG544" s="151" t="s">
        <v>190</v>
      </c>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row>
    <row r="545" spans="1:60" outlineLevel="1" x14ac:dyDescent="0.25">
      <c r="A545" s="158"/>
      <c r="B545" s="159"/>
      <c r="C545" s="271" t="s">
        <v>733</v>
      </c>
      <c r="D545" s="272"/>
      <c r="E545" s="272"/>
      <c r="F545" s="272"/>
      <c r="G545" s="272"/>
      <c r="H545" s="160"/>
      <c r="I545" s="160"/>
      <c r="J545" s="160"/>
      <c r="K545" s="160"/>
      <c r="L545" s="160"/>
      <c r="M545" s="160"/>
      <c r="N545" s="160"/>
      <c r="O545" s="160"/>
      <c r="P545" s="160"/>
      <c r="Q545" s="160"/>
      <c r="R545" s="160"/>
      <c r="S545" s="160"/>
      <c r="T545" s="160"/>
      <c r="U545" s="160"/>
      <c r="V545" s="160"/>
      <c r="W545" s="160"/>
      <c r="X545" s="160"/>
      <c r="Y545" s="151"/>
      <c r="Z545" s="151"/>
      <c r="AA545" s="151"/>
      <c r="AB545" s="151"/>
      <c r="AC545" s="151"/>
      <c r="AD545" s="151"/>
      <c r="AE545" s="151"/>
      <c r="AF545" s="151"/>
      <c r="AG545" s="151" t="s">
        <v>190</v>
      </c>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row>
    <row r="546" spans="1:60" outlineLevel="1" x14ac:dyDescent="0.25">
      <c r="A546" s="158"/>
      <c r="B546" s="159"/>
      <c r="C546" s="271" t="s">
        <v>734</v>
      </c>
      <c r="D546" s="272"/>
      <c r="E546" s="272"/>
      <c r="F546" s="272"/>
      <c r="G546" s="272"/>
      <c r="H546" s="160"/>
      <c r="I546" s="160"/>
      <c r="J546" s="160"/>
      <c r="K546" s="160"/>
      <c r="L546" s="160"/>
      <c r="M546" s="160"/>
      <c r="N546" s="160"/>
      <c r="O546" s="160"/>
      <c r="P546" s="160"/>
      <c r="Q546" s="160"/>
      <c r="R546" s="160"/>
      <c r="S546" s="160"/>
      <c r="T546" s="160"/>
      <c r="U546" s="160"/>
      <c r="V546" s="160"/>
      <c r="W546" s="160"/>
      <c r="X546" s="160"/>
      <c r="Y546" s="151"/>
      <c r="Z546" s="151"/>
      <c r="AA546" s="151"/>
      <c r="AB546" s="151"/>
      <c r="AC546" s="151"/>
      <c r="AD546" s="151"/>
      <c r="AE546" s="151"/>
      <c r="AF546" s="151"/>
      <c r="AG546" s="151" t="s">
        <v>190</v>
      </c>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row>
    <row r="547" spans="1:60" outlineLevel="1" x14ac:dyDescent="0.25">
      <c r="A547" s="158"/>
      <c r="B547" s="159"/>
      <c r="C547" s="271" t="s">
        <v>735</v>
      </c>
      <c r="D547" s="272"/>
      <c r="E547" s="272"/>
      <c r="F547" s="272"/>
      <c r="G547" s="272"/>
      <c r="H547" s="160"/>
      <c r="I547" s="160"/>
      <c r="J547" s="160"/>
      <c r="K547" s="160"/>
      <c r="L547" s="160"/>
      <c r="M547" s="160"/>
      <c r="N547" s="160"/>
      <c r="O547" s="160"/>
      <c r="P547" s="160"/>
      <c r="Q547" s="160"/>
      <c r="R547" s="160"/>
      <c r="S547" s="160"/>
      <c r="T547" s="160"/>
      <c r="U547" s="160"/>
      <c r="V547" s="160"/>
      <c r="W547" s="160"/>
      <c r="X547" s="160"/>
      <c r="Y547" s="151"/>
      <c r="Z547" s="151"/>
      <c r="AA547" s="151"/>
      <c r="AB547" s="151"/>
      <c r="AC547" s="151"/>
      <c r="AD547" s="151"/>
      <c r="AE547" s="151"/>
      <c r="AF547" s="151"/>
      <c r="AG547" s="151" t="s">
        <v>190</v>
      </c>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row>
    <row r="548" spans="1:60" outlineLevel="1" x14ac:dyDescent="0.25">
      <c r="A548" s="158"/>
      <c r="B548" s="159"/>
      <c r="C548" s="271" t="s">
        <v>1315</v>
      </c>
      <c r="D548" s="272"/>
      <c r="E548" s="272"/>
      <c r="F548" s="272"/>
      <c r="G548" s="272"/>
      <c r="H548" s="160"/>
      <c r="I548" s="160"/>
      <c r="J548" s="160"/>
      <c r="K548" s="160"/>
      <c r="L548" s="160"/>
      <c r="M548" s="160"/>
      <c r="N548" s="160"/>
      <c r="O548" s="160"/>
      <c r="P548" s="160"/>
      <c r="Q548" s="160"/>
      <c r="R548" s="160"/>
      <c r="S548" s="160"/>
      <c r="T548" s="160"/>
      <c r="U548" s="160"/>
      <c r="V548" s="160"/>
      <c r="W548" s="160"/>
      <c r="X548" s="160"/>
      <c r="Y548" s="151"/>
      <c r="Z548" s="151"/>
      <c r="AA548" s="151"/>
      <c r="AB548" s="151"/>
      <c r="AC548" s="151"/>
      <c r="AD548" s="151"/>
      <c r="AE548" s="151"/>
      <c r="AF548" s="151"/>
      <c r="AG548" s="151" t="s">
        <v>190</v>
      </c>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row>
    <row r="549" spans="1:60" outlineLevel="1" x14ac:dyDescent="0.25">
      <c r="A549" s="158"/>
      <c r="B549" s="159"/>
      <c r="C549" s="271" t="s">
        <v>1316</v>
      </c>
      <c r="D549" s="272"/>
      <c r="E549" s="272"/>
      <c r="F549" s="272"/>
      <c r="G549" s="272"/>
      <c r="H549" s="160"/>
      <c r="I549" s="160"/>
      <c r="J549" s="160"/>
      <c r="K549" s="160"/>
      <c r="L549" s="160"/>
      <c r="M549" s="160"/>
      <c r="N549" s="160"/>
      <c r="O549" s="160"/>
      <c r="P549" s="160"/>
      <c r="Q549" s="160"/>
      <c r="R549" s="160"/>
      <c r="S549" s="160"/>
      <c r="T549" s="160"/>
      <c r="U549" s="160"/>
      <c r="V549" s="160"/>
      <c r="W549" s="160"/>
      <c r="X549" s="160"/>
      <c r="Y549" s="151"/>
      <c r="Z549" s="151"/>
      <c r="AA549" s="151"/>
      <c r="AB549" s="151"/>
      <c r="AC549" s="151"/>
      <c r="AD549" s="151"/>
      <c r="AE549" s="151"/>
      <c r="AF549" s="151"/>
      <c r="AG549" s="151" t="s">
        <v>190</v>
      </c>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row>
    <row r="550" spans="1:60" outlineLevel="1" x14ac:dyDescent="0.25">
      <c r="A550" s="158"/>
      <c r="B550" s="159"/>
      <c r="C550" s="192" t="s">
        <v>204</v>
      </c>
      <c r="D550" s="161"/>
      <c r="E550" s="162"/>
      <c r="F550" s="163"/>
      <c r="G550" s="163"/>
      <c r="H550" s="160"/>
      <c r="I550" s="160"/>
      <c r="J550" s="160"/>
      <c r="K550" s="160"/>
      <c r="L550" s="160"/>
      <c r="M550" s="160"/>
      <c r="N550" s="160"/>
      <c r="O550" s="160"/>
      <c r="P550" s="160"/>
      <c r="Q550" s="160"/>
      <c r="R550" s="160"/>
      <c r="S550" s="160"/>
      <c r="T550" s="160"/>
      <c r="U550" s="160"/>
      <c r="V550" s="160"/>
      <c r="W550" s="160"/>
      <c r="X550" s="160"/>
      <c r="Y550" s="151"/>
      <c r="Z550" s="151"/>
      <c r="AA550" s="151"/>
      <c r="AB550" s="151"/>
      <c r="AC550" s="151"/>
      <c r="AD550" s="151"/>
      <c r="AE550" s="151"/>
      <c r="AF550" s="151"/>
      <c r="AG550" s="151" t="s">
        <v>190</v>
      </c>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row>
    <row r="551" spans="1:60" outlineLevel="1" x14ac:dyDescent="0.25">
      <c r="A551" s="158"/>
      <c r="B551" s="159"/>
      <c r="C551" s="271" t="s">
        <v>2144</v>
      </c>
      <c r="D551" s="272"/>
      <c r="E551" s="272"/>
      <c r="F551" s="272"/>
      <c r="G551" s="272"/>
      <c r="H551" s="160"/>
      <c r="I551" s="160"/>
      <c r="J551" s="160"/>
      <c r="K551" s="160"/>
      <c r="L551" s="160"/>
      <c r="M551" s="160"/>
      <c r="N551" s="160"/>
      <c r="O551" s="160"/>
      <c r="P551" s="160"/>
      <c r="Q551" s="160"/>
      <c r="R551" s="160"/>
      <c r="S551" s="160"/>
      <c r="T551" s="160"/>
      <c r="U551" s="160"/>
      <c r="V551" s="160"/>
      <c r="W551" s="160"/>
      <c r="X551" s="160"/>
      <c r="Y551" s="151"/>
      <c r="Z551" s="151"/>
      <c r="AA551" s="151"/>
      <c r="AB551" s="151"/>
      <c r="AC551" s="151"/>
      <c r="AD551" s="151"/>
      <c r="AE551" s="151"/>
      <c r="AF551" s="151"/>
      <c r="AG551" s="151" t="s">
        <v>190</v>
      </c>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row>
    <row r="552" spans="1:60" ht="20.399999999999999" outlineLevel="1" x14ac:dyDescent="0.25">
      <c r="A552" s="177">
        <v>60</v>
      </c>
      <c r="B552" s="178" t="s">
        <v>2145</v>
      </c>
      <c r="C552" s="187" t="s">
        <v>2146</v>
      </c>
      <c r="D552" s="179" t="s">
        <v>255</v>
      </c>
      <c r="E552" s="180">
        <v>1</v>
      </c>
      <c r="F552" s="181">
        <v>19008</v>
      </c>
      <c r="G552" s="182">
        <f>ROUND(E552*F552,2)</f>
        <v>19008</v>
      </c>
      <c r="H552" s="181"/>
      <c r="I552" s="182">
        <f>ROUND(E552*H552,2)</f>
        <v>0</v>
      </c>
      <c r="J552" s="181"/>
      <c r="K552" s="182">
        <f>ROUND(E552*J552,2)</f>
        <v>0</v>
      </c>
      <c r="L552" s="182">
        <v>21</v>
      </c>
      <c r="M552" s="182">
        <f>G552*(1+L552/100)</f>
        <v>22999.68</v>
      </c>
      <c r="N552" s="182">
        <v>0.03</v>
      </c>
      <c r="O552" s="182">
        <f>ROUND(E552*N552,2)</f>
        <v>0.03</v>
      </c>
      <c r="P552" s="182">
        <v>0</v>
      </c>
      <c r="Q552" s="182">
        <f>ROUND(E552*P552,2)</f>
        <v>0</v>
      </c>
      <c r="R552" s="182"/>
      <c r="S552" s="182" t="s">
        <v>277</v>
      </c>
      <c r="T552" s="183" t="s">
        <v>186</v>
      </c>
      <c r="U552" s="160">
        <v>0</v>
      </c>
      <c r="V552" s="160">
        <f>ROUND(E552*U552,2)</f>
        <v>0</v>
      </c>
      <c r="W552" s="160"/>
      <c r="X552" s="160" t="s">
        <v>310</v>
      </c>
      <c r="Y552" s="151"/>
      <c r="Z552" s="151"/>
      <c r="AA552" s="151"/>
      <c r="AB552" s="151"/>
      <c r="AC552" s="151"/>
      <c r="AD552" s="151"/>
      <c r="AE552" s="151"/>
      <c r="AF552" s="151"/>
      <c r="AG552" s="151" t="s">
        <v>311</v>
      </c>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row>
    <row r="553" spans="1:60" outlineLevel="1" x14ac:dyDescent="0.25">
      <c r="A553" s="158"/>
      <c r="B553" s="159"/>
      <c r="C553" s="260" t="s">
        <v>2073</v>
      </c>
      <c r="D553" s="261"/>
      <c r="E553" s="261"/>
      <c r="F553" s="261"/>
      <c r="G553" s="261"/>
      <c r="H553" s="160"/>
      <c r="I553" s="160"/>
      <c r="J553" s="160"/>
      <c r="K553" s="160"/>
      <c r="L553" s="160"/>
      <c r="M553" s="160"/>
      <c r="N553" s="160"/>
      <c r="O553" s="160"/>
      <c r="P553" s="160"/>
      <c r="Q553" s="160"/>
      <c r="R553" s="160"/>
      <c r="S553" s="160"/>
      <c r="T553" s="160"/>
      <c r="U553" s="160"/>
      <c r="V553" s="160"/>
      <c r="W553" s="160"/>
      <c r="X553" s="160"/>
      <c r="Y553" s="151"/>
      <c r="Z553" s="151"/>
      <c r="AA553" s="151"/>
      <c r="AB553" s="151"/>
      <c r="AC553" s="151"/>
      <c r="AD553" s="151"/>
      <c r="AE553" s="151"/>
      <c r="AF553" s="151"/>
      <c r="AG553" s="151" t="s">
        <v>190</v>
      </c>
      <c r="AH553" s="151"/>
      <c r="AI553" s="151"/>
      <c r="AJ553" s="151"/>
      <c r="AK553" s="151"/>
      <c r="AL553" s="151"/>
      <c r="AM553" s="151"/>
      <c r="AN553" s="151"/>
      <c r="AO553" s="151"/>
      <c r="AP553" s="151"/>
      <c r="AQ553" s="151"/>
      <c r="AR553" s="151"/>
      <c r="AS553" s="151"/>
      <c r="AT553" s="151"/>
      <c r="AU553" s="151"/>
      <c r="AV553" s="151"/>
      <c r="AW553" s="151"/>
      <c r="AX553" s="151"/>
      <c r="AY553" s="151"/>
      <c r="AZ553" s="151"/>
      <c r="BA553" s="184" t="str">
        <f>C553</f>
        <v>4.NP - 3. patro, popis prvku a návrh na jeho opravu nebo restaurování viz D1.1.9 Tabulky truhlářských prvků</v>
      </c>
      <c r="BB553" s="151"/>
      <c r="BC553" s="151"/>
      <c r="BD553" s="151"/>
      <c r="BE553" s="151"/>
      <c r="BF553" s="151"/>
      <c r="BG553" s="151"/>
      <c r="BH553" s="151"/>
    </row>
    <row r="554" spans="1:60" outlineLevel="1" x14ac:dyDescent="0.25">
      <c r="A554" s="158"/>
      <c r="B554" s="159"/>
      <c r="C554" s="192" t="s">
        <v>204</v>
      </c>
      <c r="D554" s="161"/>
      <c r="E554" s="162"/>
      <c r="F554" s="163"/>
      <c r="G554" s="163"/>
      <c r="H554" s="160"/>
      <c r="I554" s="160"/>
      <c r="J554" s="160"/>
      <c r="K554" s="160"/>
      <c r="L554" s="160"/>
      <c r="M554" s="160"/>
      <c r="N554" s="160"/>
      <c r="O554" s="160"/>
      <c r="P554" s="160"/>
      <c r="Q554" s="160"/>
      <c r="R554" s="160"/>
      <c r="S554" s="160"/>
      <c r="T554" s="160"/>
      <c r="U554" s="160"/>
      <c r="V554" s="160"/>
      <c r="W554" s="160"/>
      <c r="X554" s="160"/>
      <c r="Y554" s="151"/>
      <c r="Z554" s="151"/>
      <c r="AA554" s="151"/>
      <c r="AB554" s="151"/>
      <c r="AC554" s="151"/>
      <c r="AD554" s="151"/>
      <c r="AE554" s="151"/>
      <c r="AF554" s="151"/>
      <c r="AG554" s="151" t="s">
        <v>190</v>
      </c>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row>
    <row r="555" spans="1:60" outlineLevel="1" x14ac:dyDescent="0.25">
      <c r="A555" s="158"/>
      <c r="B555" s="159"/>
      <c r="C555" s="271" t="s">
        <v>2147</v>
      </c>
      <c r="D555" s="272"/>
      <c r="E555" s="272"/>
      <c r="F555" s="272"/>
      <c r="G555" s="272"/>
      <c r="H555" s="160"/>
      <c r="I555" s="160"/>
      <c r="J555" s="160"/>
      <c r="K555" s="160"/>
      <c r="L555" s="160"/>
      <c r="M555" s="160"/>
      <c r="N555" s="160"/>
      <c r="O555" s="160"/>
      <c r="P555" s="160"/>
      <c r="Q555" s="160"/>
      <c r="R555" s="160"/>
      <c r="S555" s="160"/>
      <c r="T555" s="160"/>
      <c r="U555" s="160"/>
      <c r="V555" s="160"/>
      <c r="W555" s="160"/>
      <c r="X555" s="160"/>
      <c r="Y555" s="151"/>
      <c r="Z555" s="151"/>
      <c r="AA555" s="151"/>
      <c r="AB555" s="151"/>
      <c r="AC555" s="151"/>
      <c r="AD555" s="151"/>
      <c r="AE555" s="151"/>
      <c r="AF555" s="151"/>
      <c r="AG555" s="151" t="s">
        <v>190</v>
      </c>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row>
    <row r="556" spans="1:60" outlineLevel="1" x14ac:dyDescent="0.25">
      <c r="A556" s="158"/>
      <c r="B556" s="159"/>
      <c r="C556" s="271" t="s">
        <v>2148</v>
      </c>
      <c r="D556" s="272"/>
      <c r="E556" s="272"/>
      <c r="F556" s="272"/>
      <c r="G556" s="272"/>
      <c r="H556" s="160"/>
      <c r="I556" s="160"/>
      <c r="J556" s="160"/>
      <c r="K556" s="160"/>
      <c r="L556" s="160"/>
      <c r="M556" s="160"/>
      <c r="N556" s="160"/>
      <c r="O556" s="160"/>
      <c r="P556" s="160"/>
      <c r="Q556" s="160"/>
      <c r="R556" s="160"/>
      <c r="S556" s="160"/>
      <c r="T556" s="160"/>
      <c r="U556" s="160"/>
      <c r="V556" s="160"/>
      <c r="W556" s="160"/>
      <c r="X556" s="160"/>
      <c r="Y556" s="151"/>
      <c r="Z556" s="151"/>
      <c r="AA556" s="151"/>
      <c r="AB556" s="151"/>
      <c r="AC556" s="151"/>
      <c r="AD556" s="151"/>
      <c r="AE556" s="151"/>
      <c r="AF556" s="151"/>
      <c r="AG556" s="151" t="s">
        <v>190</v>
      </c>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row>
    <row r="557" spans="1:60" outlineLevel="1" x14ac:dyDescent="0.25">
      <c r="A557" s="158"/>
      <c r="B557" s="159"/>
      <c r="C557" s="192" t="s">
        <v>204</v>
      </c>
      <c r="D557" s="161"/>
      <c r="E557" s="162"/>
      <c r="F557" s="163"/>
      <c r="G557" s="163"/>
      <c r="H557" s="160"/>
      <c r="I557" s="160"/>
      <c r="J557" s="160"/>
      <c r="K557" s="160"/>
      <c r="L557" s="160"/>
      <c r="M557" s="160"/>
      <c r="N557" s="160"/>
      <c r="O557" s="160"/>
      <c r="P557" s="160"/>
      <c r="Q557" s="160"/>
      <c r="R557" s="160"/>
      <c r="S557" s="160"/>
      <c r="T557" s="160"/>
      <c r="U557" s="160"/>
      <c r="V557" s="160"/>
      <c r="W557" s="160"/>
      <c r="X557" s="160"/>
      <c r="Y557" s="151"/>
      <c r="Z557" s="151"/>
      <c r="AA557" s="151"/>
      <c r="AB557" s="151"/>
      <c r="AC557" s="151"/>
      <c r="AD557" s="151"/>
      <c r="AE557" s="151"/>
      <c r="AF557" s="151"/>
      <c r="AG557" s="151" t="s">
        <v>190</v>
      </c>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row>
    <row r="558" spans="1:60" outlineLevel="1" x14ac:dyDescent="0.25">
      <c r="A558" s="158"/>
      <c r="B558" s="159"/>
      <c r="C558" s="271" t="s">
        <v>804</v>
      </c>
      <c r="D558" s="272"/>
      <c r="E558" s="272"/>
      <c r="F558" s="272"/>
      <c r="G558" s="272"/>
      <c r="H558" s="160"/>
      <c r="I558" s="160"/>
      <c r="J558" s="160"/>
      <c r="K558" s="160"/>
      <c r="L558" s="160"/>
      <c r="M558" s="160"/>
      <c r="N558" s="160"/>
      <c r="O558" s="160"/>
      <c r="P558" s="160"/>
      <c r="Q558" s="160"/>
      <c r="R558" s="160"/>
      <c r="S558" s="160"/>
      <c r="T558" s="160"/>
      <c r="U558" s="160"/>
      <c r="V558" s="160"/>
      <c r="W558" s="160"/>
      <c r="X558" s="160"/>
      <c r="Y558" s="151"/>
      <c r="Z558" s="151"/>
      <c r="AA558" s="151"/>
      <c r="AB558" s="151"/>
      <c r="AC558" s="151"/>
      <c r="AD558" s="151"/>
      <c r="AE558" s="151"/>
      <c r="AF558" s="151"/>
      <c r="AG558" s="151" t="s">
        <v>190</v>
      </c>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row>
    <row r="559" spans="1:60" outlineLevel="1" x14ac:dyDescent="0.25">
      <c r="A559" s="158"/>
      <c r="B559" s="159"/>
      <c r="C559" s="271" t="s">
        <v>782</v>
      </c>
      <c r="D559" s="272"/>
      <c r="E559" s="272"/>
      <c r="F559" s="272"/>
      <c r="G559" s="272"/>
      <c r="H559" s="160"/>
      <c r="I559" s="160"/>
      <c r="J559" s="160"/>
      <c r="K559" s="160"/>
      <c r="L559" s="160"/>
      <c r="M559" s="160"/>
      <c r="N559" s="160"/>
      <c r="O559" s="160"/>
      <c r="P559" s="160"/>
      <c r="Q559" s="160"/>
      <c r="R559" s="160"/>
      <c r="S559" s="160"/>
      <c r="T559" s="160"/>
      <c r="U559" s="160"/>
      <c r="V559" s="160"/>
      <c r="W559" s="160"/>
      <c r="X559" s="160"/>
      <c r="Y559" s="151"/>
      <c r="Z559" s="151"/>
      <c r="AA559" s="151"/>
      <c r="AB559" s="151"/>
      <c r="AC559" s="151"/>
      <c r="AD559" s="151"/>
      <c r="AE559" s="151"/>
      <c r="AF559" s="151"/>
      <c r="AG559" s="151" t="s">
        <v>190</v>
      </c>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row>
    <row r="560" spans="1:60" outlineLevel="1" x14ac:dyDescent="0.25">
      <c r="A560" s="158"/>
      <c r="B560" s="159"/>
      <c r="C560" s="271" t="s">
        <v>2149</v>
      </c>
      <c r="D560" s="272"/>
      <c r="E560" s="272"/>
      <c r="F560" s="272"/>
      <c r="G560" s="272"/>
      <c r="H560" s="160"/>
      <c r="I560" s="160"/>
      <c r="J560" s="160"/>
      <c r="K560" s="160"/>
      <c r="L560" s="160"/>
      <c r="M560" s="160"/>
      <c r="N560" s="160"/>
      <c r="O560" s="160"/>
      <c r="P560" s="160"/>
      <c r="Q560" s="160"/>
      <c r="R560" s="160"/>
      <c r="S560" s="160"/>
      <c r="T560" s="160"/>
      <c r="U560" s="160"/>
      <c r="V560" s="160"/>
      <c r="W560" s="160"/>
      <c r="X560" s="160"/>
      <c r="Y560" s="151"/>
      <c r="Z560" s="151"/>
      <c r="AA560" s="151"/>
      <c r="AB560" s="151"/>
      <c r="AC560" s="151"/>
      <c r="AD560" s="151"/>
      <c r="AE560" s="151"/>
      <c r="AF560" s="151"/>
      <c r="AG560" s="151" t="s">
        <v>190</v>
      </c>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row>
    <row r="561" spans="1:60" outlineLevel="1" x14ac:dyDescent="0.25">
      <c r="A561" s="158"/>
      <c r="B561" s="159"/>
      <c r="C561" s="271" t="s">
        <v>2150</v>
      </c>
      <c r="D561" s="272"/>
      <c r="E561" s="272"/>
      <c r="F561" s="272"/>
      <c r="G561" s="272"/>
      <c r="H561" s="160"/>
      <c r="I561" s="160"/>
      <c r="J561" s="160"/>
      <c r="K561" s="160"/>
      <c r="L561" s="160"/>
      <c r="M561" s="160"/>
      <c r="N561" s="160"/>
      <c r="O561" s="160"/>
      <c r="P561" s="160"/>
      <c r="Q561" s="160"/>
      <c r="R561" s="160"/>
      <c r="S561" s="160"/>
      <c r="T561" s="160"/>
      <c r="U561" s="160"/>
      <c r="V561" s="160"/>
      <c r="W561" s="160"/>
      <c r="X561" s="160"/>
      <c r="Y561" s="151"/>
      <c r="Z561" s="151"/>
      <c r="AA561" s="151"/>
      <c r="AB561" s="151"/>
      <c r="AC561" s="151"/>
      <c r="AD561" s="151"/>
      <c r="AE561" s="151"/>
      <c r="AF561" s="151"/>
      <c r="AG561" s="151" t="s">
        <v>190</v>
      </c>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row>
    <row r="562" spans="1:60" outlineLevel="1" x14ac:dyDescent="0.25">
      <c r="A562" s="158"/>
      <c r="B562" s="159"/>
      <c r="C562" s="271" t="s">
        <v>2151</v>
      </c>
      <c r="D562" s="272"/>
      <c r="E562" s="272"/>
      <c r="F562" s="272"/>
      <c r="G562" s="272"/>
      <c r="H562" s="160"/>
      <c r="I562" s="160"/>
      <c r="J562" s="160"/>
      <c r="K562" s="160"/>
      <c r="L562" s="160"/>
      <c r="M562" s="160"/>
      <c r="N562" s="160"/>
      <c r="O562" s="160"/>
      <c r="P562" s="160"/>
      <c r="Q562" s="160"/>
      <c r="R562" s="160"/>
      <c r="S562" s="160"/>
      <c r="T562" s="160"/>
      <c r="U562" s="160"/>
      <c r="V562" s="160"/>
      <c r="W562" s="160"/>
      <c r="X562" s="160"/>
      <c r="Y562" s="151"/>
      <c r="Z562" s="151"/>
      <c r="AA562" s="151"/>
      <c r="AB562" s="151"/>
      <c r="AC562" s="151"/>
      <c r="AD562" s="151"/>
      <c r="AE562" s="151"/>
      <c r="AF562" s="151"/>
      <c r="AG562" s="151" t="s">
        <v>190</v>
      </c>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row>
    <row r="563" spans="1:60" outlineLevel="1" x14ac:dyDescent="0.25">
      <c r="A563" s="158"/>
      <c r="B563" s="159"/>
      <c r="C563" s="192" t="s">
        <v>204</v>
      </c>
      <c r="D563" s="161"/>
      <c r="E563" s="162"/>
      <c r="F563" s="163"/>
      <c r="G563" s="163"/>
      <c r="H563" s="160"/>
      <c r="I563" s="160"/>
      <c r="J563" s="160"/>
      <c r="K563" s="160"/>
      <c r="L563" s="160"/>
      <c r="M563" s="160"/>
      <c r="N563" s="160"/>
      <c r="O563" s="160"/>
      <c r="P563" s="160"/>
      <c r="Q563" s="160"/>
      <c r="R563" s="160"/>
      <c r="S563" s="160"/>
      <c r="T563" s="160"/>
      <c r="U563" s="160"/>
      <c r="V563" s="160"/>
      <c r="W563" s="160"/>
      <c r="X563" s="160"/>
      <c r="Y563" s="151"/>
      <c r="Z563" s="151"/>
      <c r="AA563" s="151"/>
      <c r="AB563" s="151"/>
      <c r="AC563" s="151"/>
      <c r="AD563" s="151"/>
      <c r="AE563" s="151"/>
      <c r="AF563" s="151"/>
      <c r="AG563" s="151" t="s">
        <v>190</v>
      </c>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row>
    <row r="564" spans="1:60" outlineLevel="1" x14ac:dyDescent="0.25">
      <c r="A564" s="158"/>
      <c r="B564" s="159"/>
      <c r="C564" s="271" t="s">
        <v>785</v>
      </c>
      <c r="D564" s="272"/>
      <c r="E564" s="272"/>
      <c r="F564" s="272"/>
      <c r="G564" s="272"/>
      <c r="H564" s="160"/>
      <c r="I564" s="160"/>
      <c r="J564" s="160"/>
      <c r="K564" s="160"/>
      <c r="L564" s="160"/>
      <c r="M564" s="160"/>
      <c r="N564" s="160"/>
      <c r="O564" s="160"/>
      <c r="P564" s="160"/>
      <c r="Q564" s="160"/>
      <c r="R564" s="160"/>
      <c r="S564" s="160"/>
      <c r="T564" s="160"/>
      <c r="U564" s="160"/>
      <c r="V564" s="160"/>
      <c r="W564" s="160"/>
      <c r="X564" s="160"/>
      <c r="Y564" s="151"/>
      <c r="Z564" s="151"/>
      <c r="AA564" s="151"/>
      <c r="AB564" s="151"/>
      <c r="AC564" s="151"/>
      <c r="AD564" s="151"/>
      <c r="AE564" s="151"/>
      <c r="AF564" s="151"/>
      <c r="AG564" s="151" t="s">
        <v>190</v>
      </c>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row>
    <row r="565" spans="1:60" outlineLevel="1" x14ac:dyDescent="0.25">
      <c r="A565" s="158"/>
      <c r="B565" s="159"/>
      <c r="C565" s="271" t="s">
        <v>725</v>
      </c>
      <c r="D565" s="272"/>
      <c r="E565" s="272"/>
      <c r="F565" s="272"/>
      <c r="G565" s="272"/>
      <c r="H565" s="160"/>
      <c r="I565" s="160"/>
      <c r="J565" s="160"/>
      <c r="K565" s="160"/>
      <c r="L565" s="160"/>
      <c r="M565" s="160"/>
      <c r="N565" s="160"/>
      <c r="O565" s="160"/>
      <c r="P565" s="160"/>
      <c r="Q565" s="160"/>
      <c r="R565" s="160"/>
      <c r="S565" s="160"/>
      <c r="T565" s="160"/>
      <c r="U565" s="160"/>
      <c r="V565" s="160"/>
      <c r="W565" s="160"/>
      <c r="X565" s="160"/>
      <c r="Y565" s="151"/>
      <c r="Z565" s="151"/>
      <c r="AA565" s="151"/>
      <c r="AB565" s="151"/>
      <c r="AC565" s="151"/>
      <c r="AD565" s="151"/>
      <c r="AE565" s="151"/>
      <c r="AF565" s="151"/>
      <c r="AG565" s="151" t="s">
        <v>190</v>
      </c>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row>
    <row r="566" spans="1:60" outlineLevel="1" x14ac:dyDescent="0.25">
      <c r="A566" s="158"/>
      <c r="B566" s="159"/>
      <c r="C566" s="271" t="s">
        <v>726</v>
      </c>
      <c r="D566" s="272"/>
      <c r="E566" s="272"/>
      <c r="F566" s="272"/>
      <c r="G566" s="272"/>
      <c r="H566" s="160"/>
      <c r="I566" s="160"/>
      <c r="J566" s="160"/>
      <c r="K566" s="160"/>
      <c r="L566" s="160"/>
      <c r="M566" s="160"/>
      <c r="N566" s="160"/>
      <c r="O566" s="160"/>
      <c r="P566" s="160"/>
      <c r="Q566" s="160"/>
      <c r="R566" s="160"/>
      <c r="S566" s="160"/>
      <c r="T566" s="160"/>
      <c r="U566" s="160"/>
      <c r="V566" s="160"/>
      <c r="W566" s="160"/>
      <c r="X566" s="160"/>
      <c r="Y566" s="151"/>
      <c r="Z566" s="151"/>
      <c r="AA566" s="151"/>
      <c r="AB566" s="151"/>
      <c r="AC566" s="151"/>
      <c r="AD566" s="151"/>
      <c r="AE566" s="151"/>
      <c r="AF566" s="151"/>
      <c r="AG566" s="151" t="s">
        <v>190</v>
      </c>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row>
    <row r="567" spans="1:60" outlineLevel="1" x14ac:dyDescent="0.25">
      <c r="A567" s="158"/>
      <c r="B567" s="159"/>
      <c r="C567" s="192" t="s">
        <v>204</v>
      </c>
      <c r="D567" s="161"/>
      <c r="E567" s="162"/>
      <c r="F567" s="163"/>
      <c r="G567" s="163"/>
      <c r="H567" s="160"/>
      <c r="I567" s="160"/>
      <c r="J567" s="160"/>
      <c r="K567" s="160"/>
      <c r="L567" s="160"/>
      <c r="M567" s="160"/>
      <c r="N567" s="160"/>
      <c r="O567" s="160"/>
      <c r="P567" s="160"/>
      <c r="Q567" s="160"/>
      <c r="R567" s="160"/>
      <c r="S567" s="160"/>
      <c r="T567" s="160"/>
      <c r="U567" s="160"/>
      <c r="V567" s="160"/>
      <c r="W567" s="160"/>
      <c r="X567" s="160"/>
      <c r="Y567" s="151"/>
      <c r="Z567" s="151"/>
      <c r="AA567" s="151"/>
      <c r="AB567" s="151"/>
      <c r="AC567" s="151"/>
      <c r="AD567" s="151"/>
      <c r="AE567" s="151"/>
      <c r="AF567" s="151"/>
      <c r="AG567" s="151" t="s">
        <v>190</v>
      </c>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row>
    <row r="568" spans="1:60" outlineLevel="1" x14ac:dyDescent="0.25">
      <c r="A568" s="158"/>
      <c r="B568" s="159"/>
      <c r="C568" s="271" t="s">
        <v>1309</v>
      </c>
      <c r="D568" s="272"/>
      <c r="E568" s="272"/>
      <c r="F568" s="272"/>
      <c r="G568" s="272"/>
      <c r="H568" s="160"/>
      <c r="I568" s="160"/>
      <c r="J568" s="160"/>
      <c r="K568" s="160"/>
      <c r="L568" s="160"/>
      <c r="M568" s="160"/>
      <c r="N568" s="160"/>
      <c r="O568" s="160"/>
      <c r="P568" s="160"/>
      <c r="Q568" s="160"/>
      <c r="R568" s="160"/>
      <c r="S568" s="160"/>
      <c r="T568" s="160"/>
      <c r="U568" s="160"/>
      <c r="V568" s="160"/>
      <c r="W568" s="160"/>
      <c r="X568" s="160"/>
      <c r="Y568" s="151"/>
      <c r="Z568" s="151"/>
      <c r="AA568" s="151"/>
      <c r="AB568" s="151"/>
      <c r="AC568" s="151"/>
      <c r="AD568" s="151"/>
      <c r="AE568" s="151"/>
      <c r="AF568" s="151"/>
      <c r="AG568" s="151" t="s">
        <v>190</v>
      </c>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row>
    <row r="569" spans="1:60" outlineLevel="1" x14ac:dyDescent="0.25">
      <c r="A569" s="158"/>
      <c r="B569" s="159"/>
      <c r="C569" s="271" t="s">
        <v>1310</v>
      </c>
      <c r="D569" s="272"/>
      <c r="E569" s="272"/>
      <c r="F569" s="272"/>
      <c r="G569" s="272"/>
      <c r="H569" s="160"/>
      <c r="I569" s="160"/>
      <c r="J569" s="160"/>
      <c r="K569" s="160"/>
      <c r="L569" s="160"/>
      <c r="M569" s="160"/>
      <c r="N569" s="160"/>
      <c r="O569" s="160"/>
      <c r="P569" s="160"/>
      <c r="Q569" s="160"/>
      <c r="R569" s="160"/>
      <c r="S569" s="160"/>
      <c r="T569" s="160"/>
      <c r="U569" s="160"/>
      <c r="V569" s="160"/>
      <c r="W569" s="160"/>
      <c r="X569" s="160"/>
      <c r="Y569" s="151"/>
      <c r="Z569" s="151"/>
      <c r="AA569" s="151"/>
      <c r="AB569" s="151"/>
      <c r="AC569" s="151"/>
      <c r="AD569" s="151"/>
      <c r="AE569" s="151"/>
      <c r="AF569" s="151"/>
      <c r="AG569" s="151" t="s">
        <v>190</v>
      </c>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row>
    <row r="570" spans="1:60" outlineLevel="1" x14ac:dyDescent="0.25">
      <c r="A570" s="158"/>
      <c r="B570" s="159"/>
      <c r="C570" s="271" t="s">
        <v>728</v>
      </c>
      <c r="D570" s="272"/>
      <c r="E570" s="272"/>
      <c r="F570" s="272"/>
      <c r="G570" s="272"/>
      <c r="H570" s="160"/>
      <c r="I570" s="160"/>
      <c r="J570" s="160"/>
      <c r="K570" s="160"/>
      <c r="L570" s="160"/>
      <c r="M570" s="160"/>
      <c r="N570" s="160"/>
      <c r="O570" s="160"/>
      <c r="P570" s="160"/>
      <c r="Q570" s="160"/>
      <c r="R570" s="160"/>
      <c r="S570" s="160"/>
      <c r="T570" s="160"/>
      <c r="U570" s="160"/>
      <c r="V570" s="160"/>
      <c r="W570" s="160"/>
      <c r="X570" s="160"/>
      <c r="Y570" s="151"/>
      <c r="Z570" s="151"/>
      <c r="AA570" s="151"/>
      <c r="AB570" s="151"/>
      <c r="AC570" s="151"/>
      <c r="AD570" s="151"/>
      <c r="AE570" s="151"/>
      <c r="AF570" s="151"/>
      <c r="AG570" s="151" t="s">
        <v>190</v>
      </c>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row>
    <row r="571" spans="1:60" outlineLevel="1" x14ac:dyDescent="0.25">
      <c r="A571" s="158"/>
      <c r="B571" s="159"/>
      <c r="C571" s="271" t="s">
        <v>2152</v>
      </c>
      <c r="D571" s="272"/>
      <c r="E571" s="272"/>
      <c r="F571" s="272"/>
      <c r="G571" s="272"/>
      <c r="H571" s="160"/>
      <c r="I571" s="160"/>
      <c r="J571" s="160"/>
      <c r="K571" s="160"/>
      <c r="L571" s="160"/>
      <c r="M571" s="160"/>
      <c r="N571" s="160"/>
      <c r="O571" s="160"/>
      <c r="P571" s="160"/>
      <c r="Q571" s="160"/>
      <c r="R571" s="160"/>
      <c r="S571" s="160"/>
      <c r="T571" s="160"/>
      <c r="U571" s="160"/>
      <c r="V571" s="160"/>
      <c r="W571" s="160"/>
      <c r="X571" s="160"/>
      <c r="Y571" s="151"/>
      <c r="Z571" s="151"/>
      <c r="AA571" s="151"/>
      <c r="AB571" s="151"/>
      <c r="AC571" s="151"/>
      <c r="AD571" s="151"/>
      <c r="AE571" s="151"/>
      <c r="AF571" s="151"/>
      <c r="AG571" s="151" t="s">
        <v>190</v>
      </c>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row>
    <row r="572" spans="1:60" outlineLevel="1" x14ac:dyDescent="0.25">
      <c r="A572" s="158"/>
      <c r="B572" s="159"/>
      <c r="C572" s="271" t="s">
        <v>2153</v>
      </c>
      <c r="D572" s="272"/>
      <c r="E572" s="272"/>
      <c r="F572" s="272"/>
      <c r="G572" s="272"/>
      <c r="H572" s="160"/>
      <c r="I572" s="160"/>
      <c r="J572" s="160"/>
      <c r="K572" s="160"/>
      <c r="L572" s="160"/>
      <c r="M572" s="160"/>
      <c r="N572" s="160"/>
      <c r="O572" s="160"/>
      <c r="P572" s="160"/>
      <c r="Q572" s="160"/>
      <c r="R572" s="160"/>
      <c r="S572" s="160"/>
      <c r="T572" s="160"/>
      <c r="U572" s="160"/>
      <c r="V572" s="160"/>
      <c r="W572" s="160"/>
      <c r="X572" s="160"/>
      <c r="Y572" s="151"/>
      <c r="Z572" s="151"/>
      <c r="AA572" s="151"/>
      <c r="AB572" s="151"/>
      <c r="AC572" s="151"/>
      <c r="AD572" s="151"/>
      <c r="AE572" s="151"/>
      <c r="AF572" s="151"/>
      <c r="AG572" s="151" t="s">
        <v>190</v>
      </c>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row>
    <row r="573" spans="1:60" outlineLevel="1" x14ac:dyDescent="0.25">
      <c r="A573" s="158"/>
      <c r="B573" s="159"/>
      <c r="C573" s="192" t="s">
        <v>204</v>
      </c>
      <c r="D573" s="161"/>
      <c r="E573" s="162"/>
      <c r="F573" s="163"/>
      <c r="G573" s="163"/>
      <c r="H573" s="160"/>
      <c r="I573" s="160"/>
      <c r="J573" s="160"/>
      <c r="K573" s="160"/>
      <c r="L573" s="160"/>
      <c r="M573" s="160"/>
      <c r="N573" s="160"/>
      <c r="O573" s="160"/>
      <c r="P573" s="160"/>
      <c r="Q573" s="160"/>
      <c r="R573" s="160"/>
      <c r="S573" s="160"/>
      <c r="T573" s="160"/>
      <c r="U573" s="160"/>
      <c r="V573" s="160"/>
      <c r="W573" s="160"/>
      <c r="X573" s="160"/>
      <c r="Y573" s="151"/>
      <c r="Z573" s="151"/>
      <c r="AA573" s="151"/>
      <c r="AB573" s="151"/>
      <c r="AC573" s="151"/>
      <c r="AD573" s="151"/>
      <c r="AE573" s="151"/>
      <c r="AF573" s="151"/>
      <c r="AG573" s="151" t="s">
        <v>190</v>
      </c>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row>
    <row r="574" spans="1:60" outlineLevel="1" x14ac:dyDescent="0.25">
      <c r="A574" s="158"/>
      <c r="B574" s="159"/>
      <c r="C574" s="271" t="s">
        <v>733</v>
      </c>
      <c r="D574" s="272"/>
      <c r="E574" s="272"/>
      <c r="F574" s="272"/>
      <c r="G574" s="272"/>
      <c r="H574" s="160"/>
      <c r="I574" s="160"/>
      <c r="J574" s="160"/>
      <c r="K574" s="160"/>
      <c r="L574" s="160"/>
      <c r="M574" s="160"/>
      <c r="N574" s="160"/>
      <c r="O574" s="160"/>
      <c r="P574" s="160"/>
      <c r="Q574" s="160"/>
      <c r="R574" s="160"/>
      <c r="S574" s="160"/>
      <c r="T574" s="160"/>
      <c r="U574" s="160"/>
      <c r="V574" s="160"/>
      <c r="W574" s="160"/>
      <c r="X574" s="160"/>
      <c r="Y574" s="151"/>
      <c r="Z574" s="151"/>
      <c r="AA574" s="151"/>
      <c r="AB574" s="151"/>
      <c r="AC574" s="151"/>
      <c r="AD574" s="151"/>
      <c r="AE574" s="151"/>
      <c r="AF574" s="151"/>
      <c r="AG574" s="151" t="s">
        <v>190</v>
      </c>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row>
    <row r="575" spans="1:60" outlineLevel="1" x14ac:dyDescent="0.25">
      <c r="A575" s="158"/>
      <c r="B575" s="159"/>
      <c r="C575" s="271" t="s">
        <v>734</v>
      </c>
      <c r="D575" s="272"/>
      <c r="E575" s="272"/>
      <c r="F575" s="272"/>
      <c r="G575" s="272"/>
      <c r="H575" s="160"/>
      <c r="I575" s="160"/>
      <c r="J575" s="160"/>
      <c r="K575" s="160"/>
      <c r="L575" s="160"/>
      <c r="M575" s="160"/>
      <c r="N575" s="160"/>
      <c r="O575" s="160"/>
      <c r="P575" s="160"/>
      <c r="Q575" s="160"/>
      <c r="R575" s="160"/>
      <c r="S575" s="160"/>
      <c r="T575" s="160"/>
      <c r="U575" s="160"/>
      <c r="V575" s="160"/>
      <c r="W575" s="160"/>
      <c r="X575" s="160"/>
      <c r="Y575" s="151"/>
      <c r="Z575" s="151"/>
      <c r="AA575" s="151"/>
      <c r="AB575" s="151"/>
      <c r="AC575" s="151"/>
      <c r="AD575" s="151"/>
      <c r="AE575" s="151"/>
      <c r="AF575" s="151"/>
      <c r="AG575" s="151" t="s">
        <v>190</v>
      </c>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row>
    <row r="576" spans="1:60" outlineLevel="1" x14ac:dyDescent="0.25">
      <c r="A576" s="158"/>
      <c r="B576" s="159"/>
      <c r="C576" s="271" t="s">
        <v>735</v>
      </c>
      <c r="D576" s="272"/>
      <c r="E576" s="272"/>
      <c r="F576" s="272"/>
      <c r="G576" s="272"/>
      <c r="H576" s="160"/>
      <c r="I576" s="160"/>
      <c r="J576" s="160"/>
      <c r="K576" s="160"/>
      <c r="L576" s="160"/>
      <c r="M576" s="160"/>
      <c r="N576" s="160"/>
      <c r="O576" s="160"/>
      <c r="P576" s="160"/>
      <c r="Q576" s="160"/>
      <c r="R576" s="160"/>
      <c r="S576" s="160"/>
      <c r="T576" s="160"/>
      <c r="U576" s="160"/>
      <c r="V576" s="160"/>
      <c r="W576" s="160"/>
      <c r="X576" s="160"/>
      <c r="Y576" s="151"/>
      <c r="Z576" s="151"/>
      <c r="AA576" s="151"/>
      <c r="AB576" s="151"/>
      <c r="AC576" s="151"/>
      <c r="AD576" s="151"/>
      <c r="AE576" s="151"/>
      <c r="AF576" s="151"/>
      <c r="AG576" s="151" t="s">
        <v>190</v>
      </c>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row>
    <row r="577" spans="1:60" outlineLevel="1" x14ac:dyDescent="0.25">
      <c r="A577" s="158"/>
      <c r="B577" s="159"/>
      <c r="C577" s="271" t="s">
        <v>1315</v>
      </c>
      <c r="D577" s="272"/>
      <c r="E577" s="272"/>
      <c r="F577" s="272"/>
      <c r="G577" s="272"/>
      <c r="H577" s="160"/>
      <c r="I577" s="160"/>
      <c r="J577" s="160"/>
      <c r="K577" s="160"/>
      <c r="L577" s="160"/>
      <c r="M577" s="160"/>
      <c r="N577" s="160"/>
      <c r="O577" s="160"/>
      <c r="P577" s="160"/>
      <c r="Q577" s="160"/>
      <c r="R577" s="160"/>
      <c r="S577" s="160"/>
      <c r="T577" s="160"/>
      <c r="U577" s="160"/>
      <c r="V577" s="160"/>
      <c r="W577" s="160"/>
      <c r="X577" s="160"/>
      <c r="Y577" s="151"/>
      <c r="Z577" s="151"/>
      <c r="AA577" s="151"/>
      <c r="AB577" s="151"/>
      <c r="AC577" s="151"/>
      <c r="AD577" s="151"/>
      <c r="AE577" s="151"/>
      <c r="AF577" s="151"/>
      <c r="AG577" s="151" t="s">
        <v>190</v>
      </c>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row>
    <row r="578" spans="1:60" outlineLevel="1" x14ac:dyDescent="0.25">
      <c r="A578" s="158"/>
      <c r="B578" s="159"/>
      <c r="C578" s="271" t="s">
        <v>1316</v>
      </c>
      <c r="D578" s="272"/>
      <c r="E578" s="272"/>
      <c r="F578" s="272"/>
      <c r="G578" s="272"/>
      <c r="H578" s="160"/>
      <c r="I578" s="160"/>
      <c r="J578" s="160"/>
      <c r="K578" s="160"/>
      <c r="L578" s="160"/>
      <c r="M578" s="160"/>
      <c r="N578" s="160"/>
      <c r="O578" s="160"/>
      <c r="P578" s="160"/>
      <c r="Q578" s="160"/>
      <c r="R578" s="160"/>
      <c r="S578" s="160"/>
      <c r="T578" s="160"/>
      <c r="U578" s="160"/>
      <c r="V578" s="160"/>
      <c r="W578" s="160"/>
      <c r="X578" s="160"/>
      <c r="Y578" s="151"/>
      <c r="Z578" s="151"/>
      <c r="AA578" s="151"/>
      <c r="AB578" s="151"/>
      <c r="AC578" s="151"/>
      <c r="AD578" s="151"/>
      <c r="AE578" s="151"/>
      <c r="AF578" s="151"/>
      <c r="AG578" s="151" t="s">
        <v>190</v>
      </c>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row>
    <row r="579" spans="1:60" outlineLevel="1" x14ac:dyDescent="0.25">
      <c r="A579" s="158"/>
      <c r="B579" s="159"/>
      <c r="C579" s="192" t="s">
        <v>204</v>
      </c>
      <c r="D579" s="161"/>
      <c r="E579" s="162"/>
      <c r="F579" s="163"/>
      <c r="G579" s="163"/>
      <c r="H579" s="160"/>
      <c r="I579" s="160"/>
      <c r="J579" s="160"/>
      <c r="K579" s="160"/>
      <c r="L579" s="160"/>
      <c r="M579" s="160"/>
      <c r="N579" s="160"/>
      <c r="O579" s="160"/>
      <c r="P579" s="160"/>
      <c r="Q579" s="160"/>
      <c r="R579" s="160"/>
      <c r="S579" s="160"/>
      <c r="T579" s="160"/>
      <c r="U579" s="160"/>
      <c r="V579" s="160"/>
      <c r="W579" s="160"/>
      <c r="X579" s="160"/>
      <c r="Y579" s="151"/>
      <c r="Z579" s="151"/>
      <c r="AA579" s="151"/>
      <c r="AB579" s="151"/>
      <c r="AC579" s="151"/>
      <c r="AD579" s="151"/>
      <c r="AE579" s="151"/>
      <c r="AF579" s="151"/>
      <c r="AG579" s="151" t="s">
        <v>190</v>
      </c>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row>
    <row r="580" spans="1:60" outlineLevel="1" x14ac:dyDescent="0.25">
      <c r="A580" s="158"/>
      <c r="B580" s="159"/>
      <c r="C580" s="271" t="s">
        <v>2154</v>
      </c>
      <c r="D580" s="272"/>
      <c r="E580" s="272"/>
      <c r="F580" s="272"/>
      <c r="G580" s="272"/>
      <c r="H580" s="160"/>
      <c r="I580" s="160"/>
      <c r="J580" s="160"/>
      <c r="K580" s="160"/>
      <c r="L580" s="160"/>
      <c r="M580" s="160"/>
      <c r="N580" s="160"/>
      <c r="O580" s="160"/>
      <c r="P580" s="160"/>
      <c r="Q580" s="160"/>
      <c r="R580" s="160"/>
      <c r="S580" s="160"/>
      <c r="T580" s="160"/>
      <c r="U580" s="160"/>
      <c r="V580" s="160"/>
      <c r="W580" s="160"/>
      <c r="X580" s="160"/>
      <c r="Y580" s="151"/>
      <c r="Z580" s="151"/>
      <c r="AA580" s="151"/>
      <c r="AB580" s="151"/>
      <c r="AC580" s="151"/>
      <c r="AD580" s="151"/>
      <c r="AE580" s="151"/>
      <c r="AF580" s="151"/>
      <c r="AG580" s="151" t="s">
        <v>190</v>
      </c>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row>
    <row r="581" spans="1:60" outlineLevel="1" x14ac:dyDescent="0.25">
      <c r="A581" s="177">
        <v>61</v>
      </c>
      <c r="B581" s="178" t="s">
        <v>810</v>
      </c>
      <c r="C581" s="187" t="s">
        <v>811</v>
      </c>
      <c r="D581" s="179" t="s">
        <v>299</v>
      </c>
      <c r="E581" s="180">
        <v>0.622</v>
      </c>
      <c r="F581" s="181">
        <v>1347</v>
      </c>
      <c r="G581" s="182">
        <f>ROUND(E581*F581,2)</f>
        <v>837.83</v>
      </c>
      <c r="H581" s="181"/>
      <c r="I581" s="182">
        <f>ROUND(E581*H581,2)</f>
        <v>0</v>
      </c>
      <c r="J581" s="181"/>
      <c r="K581" s="182">
        <f>ROUND(E581*J581,2)</f>
        <v>0</v>
      </c>
      <c r="L581" s="182">
        <v>21</v>
      </c>
      <c r="M581" s="182">
        <f>G581*(1+L581/100)</f>
        <v>1013.7743</v>
      </c>
      <c r="N581" s="182">
        <v>0</v>
      </c>
      <c r="O581" s="182">
        <f>ROUND(E581*N581,2)</f>
        <v>0</v>
      </c>
      <c r="P581" s="182">
        <v>0</v>
      </c>
      <c r="Q581" s="182">
        <f>ROUND(E581*P581,2)</f>
        <v>0</v>
      </c>
      <c r="R581" s="182" t="s">
        <v>812</v>
      </c>
      <c r="S581" s="182" t="s">
        <v>185</v>
      </c>
      <c r="T581" s="183" t="s">
        <v>185</v>
      </c>
      <c r="U581" s="160">
        <v>2.4940000000000002</v>
      </c>
      <c r="V581" s="160">
        <f>ROUND(E581*U581,2)</f>
        <v>1.55</v>
      </c>
      <c r="W581" s="160"/>
      <c r="X581" s="160" t="s">
        <v>300</v>
      </c>
      <c r="Y581" s="151"/>
      <c r="Z581" s="151"/>
      <c r="AA581" s="151"/>
      <c r="AB581" s="151"/>
      <c r="AC581" s="151"/>
      <c r="AD581" s="151"/>
      <c r="AE581" s="151"/>
      <c r="AF581" s="151"/>
      <c r="AG581" s="151" t="s">
        <v>301</v>
      </c>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row>
    <row r="582" spans="1:60" outlineLevel="1" x14ac:dyDescent="0.25">
      <c r="A582" s="158"/>
      <c r="B582" s="159"/>
      <c r="C582" s="269" t="s">
        <v>323</v>
      </c>
      <c r="D582" s="270"/>
      <c r="E582" s="270"/>
      <c r="F582" s="270"/>
      <c r="G582" s="270"/>
      <c r="H582" s="160"/>
      <c r="I582" s="160"/>
      <c r="J582" s="160"/>
      <c r="K582" s="160"/>
      <c r="L582" s="160"/>
      <c r="M582" s="160"/>
      <c r="N582" s="160"/>
      <c r="O582" s="160"/>
      <c r="P582" s="160"/>
      <c r="Q582" s="160"/>
      <c r="R582" s="160"/>
      <c r="S582" s="160"/>
      <c r="T582" s="160"/>
      <c r="U582" s="160"/>
      <c r="V582" s="160"/>
      <c r="W582" s="160"/>
      <c r="X582" s="160"/>
      <c r="Y582" s="151"/>
      <c r="Z582" s="151"/>
      <c r="AA582" s="151"/>
      <c r="AB582" s="151"/>
      <c r="AC582" s="151"/>
      <c r="AD582" s="151"/>
      <c r="AE582" s="151"/>
      <c r="AF582" s="151"/>
      <c r="AG582" s="151" t="s">
        <v>251</v>
      </c>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row>
    <row r="583" spans="1:60" outlineLevel="1" x14ac:dyDescent="0.25">
      <c r="A583" s="158"/>
      <c r="B583" s="159"/>
      <c r="C583" s="188" t="s">
        <v>303</v>
      </c>
      <c r="D583" s="164"/>
      <c r="E583" s="165"/>
      <c r="F583" s="160"/>
      <c r="G583" s="160"/>
      <c r="H583" s="160"/>
      <c r="I583" s="160"/>
      <c r="J583" s="160"/>
      <c r="K583" s="160"/>
      <c r="L583" s="160"/>
      <c r="M583" s="160"/>
      <c r="N583" s="160"/>
      <c r="O583" s="160"/>
      <c r="P583" s="160"/>
      <c r="Q583" s="160"/>
      <c r="R583" s="160"/>
      <c r="S583" s="160"/>
      <c r="T583" s="160"/>
      <c r="U583" s="160"/>
      <c r="V583" s="160"/>
      <c r="W583" s="160"/>
      <c r="X583" s="160"/>
      <c r="Y583" s="151"/>
      <c r="Z583" s="151"/>
      <c r="AA583" s="151"/>
      <c r="AB583" s="151"/>
      <c r="AC583" s="151"/>
      <c r="AD583" s="151"/>
      <c r="AE583" s="151"/>
      <c r="AF583" s="151"/>
      <c r="AG583" s="151" t="s">
        <v>192</v>
      </c>
      <c r="AH583" s="151">
        <v>0</v>
      </c>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row>
    <row r="584" spans="1:60" outlineLevel="1" x14ac:dyDescent="0.25">
      <c r="A584" s="158"/>
      <c r="B584" s="159"/>
      <c r="C584" s="188" t="s">
        <v>2155</v>
      </c>
      <c r="D584" s="164"/>
      <c r="E584" s="165"/>
      <c r="F584" s="160"/>
      <c r="G584" s="160"/>
      <c r="H584" s="160"/>
      <c r="I584" s="160"/>
      <c r="J584" s="160"/>
      <c r="K584" s="160"/>
      <c r="L584" s="160"/>
      <c r="M584" s="160"/>
      <c r="N584" s="160"/>
      <c r="O584" s="160"/>
      <c r="P584" s="160"/>
      <c r="Q584" s="160"/>
      <c r="R584" s="160"/>
      <c r="S584" s="160"/>
      <c r="T584" s="160"/>
      <c r="U584" s="160"/>
      <c r="V584" s="160"/>
      <c r="W584" s="160"/>
      <c r="X584" s="160"/>
      <c r="Y584" s="151"/>
      <c r="Z584" s="151"/>
      <c r="AA584" s="151"/>
      <c r="AB584" s="151"/>
      <c r="AC584" s="151"/>
      <c r="AD584" s="151"/>
      <c r="AE584" s="151"/>
      <c r="AF584" s="151"/>
      <c r="AG584" s="151" t="s">
        <v>192</v>
      </c>
      <c r="AH584" s="151">
        <v>0</v>
      </c>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row>
    <row r="585" spans="1:60" outlineLevel="1" x14ac:dyDescent="0.25">
      <c r="A585" s="158"/>
      <c r="B585" s="159"/>
      <c r="C585" s="188" t="s">
        <v>2156</v>
      </c>
      <c r="D585" s="164"/>
      <c r="E585" s="165">
        <v>0.622</v>
      </c>
      <c r="F585" s="160"/>
      <c r="G585" s="160"/>
      <c r="H585" s="160"/>
      <c r="I585" s="160"/>
      <c r="J585" s="160"/>
      <c r="K585" s="160"/>
      <c r="L585" s="160"/>
      <c r="M585" s="160"/>
      <c r="N585" s="160"/>
      <c r="O585" s="160"/>
      <c r="P585" s="160"/>
      <c r="Q585" s="160"/>
      <c r="R585" s="160"/>
      <c r="S585" s="160"/>
      <c r="T585" s="160"/>
      <c r="U585" s="160"/>
      <c r="V585" s="160"/>
      <c r="W585" s="160"/>
      <c r="X585" s="160"/>
      <c r="Y585" s="151"/>
      <c r="Z585" s="151"/>
      <c r="AA585" s="151"/>
      <c r="AB585" s="151"/>
      <c r="AC585" s="151"/>
      <c r="AD585" s="151"/>
      <c r="AE585" s="151"/>
      <c r="AF585" s="151"/>
      <c r="AG585" s="151" t="s">
        <v>192</v>
      </c>
      <c r="AH585" s="151">
        <v>0</v>
      </c>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row>
    <row r="586" spans="1:60" ht="30.6" outlineLevel="1" x14ac:dyDescent="0.25">
      <c r="A586" s="177">
        <v>62</v>
      </c>
      <c r="B586" s="178" t="s">
        <v>815</v>
      </c>
      <c r="C586" s="187" t="s">
        <v>816</v>
      </c>
      <c r="D586" s="179" t="s">
        <v>299</v>
      </c>
      <c r="E586" s="180">
        <v>0.622</v>
      </c>
      <c r="F586" s="181">
        <v>860</v>
      </c>
      <c r="G586" s="182">
        <f>ROUND(E586*F586,2)</f>
        <v>534.91999999999996</v>
      </c>
      <c r="H586" s="181"/>
      <c r="I586" s="182">
        <f>ROUND(E586*H586,2)</f>
        <v>0</v>
      </c>
      <c r="J586" s="181"/>
      <c r="K586" s="182">
        <f>ROUND(E586*J586,2)</f>
        <v>0</v>
      </c>
      <c r="L586" s="182">
        <v>21</v>
      </c>
      <c r="M586" s="182">
        <f>G586*(1+L586/100)</f>
        <v>647.25319999999988</v>
      </c>
      <c r="N586" s="182">
        <v>0</v>
      </c>
      <c r="O586" s="182">
        <f>ROUND(E586*N586,2)</f>
        <v>0</v>
      </c>
      <c r="P586" s="182">
        <v>0</v>
      </c>
      <c r="Q586" s="182">
        <f>ROUND(E586*P586,2)</f>
        <v>0</v>
      </c>
      <c r="R586" s="182" t="s">
        <v>812</v>
      </c>
      <c r="S586" s="182" t="s">
        <v>185</v>
      </c>
      <c r="T586" s="183" t="s">
        <v>185</v>
      </c>
      <c r="U586" s="160">
        <v>0</v>
      </c>
      <c r="V586" s="160">
        <f>ROUND(E586*U586,2)</f>
        <v>0</v>
      </c>
      <c r="W586" s="160"/>
      <c r="X586" s="160" t="s">
        <v>300</v>
      </c>
      <c r="Y586" s="151"/>
      <c r="Z586" s="151"/>
      <c r="AA586" s="151"/>
      <c r="AB586" s="151"/>
      <c r="AC586" s="151"/>
      <c r="AD586" s="151"/>
      <c r="AE586" s="151"/>
      <c r="AF586" s="151"/>
      <c r="AG586" s="151" t="s">
        <v>301</v>
      </c>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row>
    <row r="587" spans="1:60" outlineLevel="1" x14ac:dyDescent="0.25">
      <c r="A587" s="158"/>
      <c r="B587" s="159"/>
      <c r="C587" s="269" t="s">
        <v>323</v>
      </c>
      <c r="D587" s="270"/>
      <c r="E587" s="270"/>
      <c r="F587" s="270"/>
      <c r="G587" s="270"/>
      <c r="H587" s="160"/>
      <c r="I587" s="160"/>
      <c r="J587" s="160"/>
      <c r="K587" s="160"/>
      <c r="L587" s="160"/>
      <c r="M587" s="160"/>
      <c r="N587" s="160"/>
      <c r="O587" s="160"/>
      <c r="P587" s="160"/>
      <c r="Q587" s="160"/>
      <c r="R587" s="160"/>
      <c r="S587" s="160"/>
      <c r="T587" s="160"/>
      <c r="U587" s="160"/>
      <c r="V587" s="160"/>
      <c r="W587" s="160"/>
      <c r="X587" s="160"/>
      <c r="Y587" s="151"/>
      <c r="Z587" s="151"/>
      <c r="AA587" s="151"/>
      <c r="AB587" s="151"/>
      <c r="AC587" s="151"/>
      <c r="AD587" s="151"/>
      <c r="AE587" s="151"/>
      <c r="AF587" s="151"/>
      <c r="AG587" s="151" t="s">
        <v>251</v>
      </c>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row>
    <row r="588" spans="1:60" outlineLevel="1" x14ac:dyDescent="0.25">
      <c r="A588" s="158"/>
      <c r="B588" s="159"/>
      <c r="C588" s="188" t="s">
        <v>303</v>
      </c>
      <c r="D588" s="164"/>
      <c r="E588" s="165"/>
      <c r="F588" s="160"/>
      <c r="G588" s="160"/>
      <c r="H588" s="160"/>
      <c r="I588" s="160"/>
      <c r="J588" s="160"/>
      <c r="K588" s="160"/>
      <c r="L588" s="160"/>
      <c r="M588" s="160"/>
      <c r="N588" s="160"/>
      <c r="O588" s="160"/>
      <c r="P588" s="160"/>
      <c r="Q588" s="160"/>
      <c r="R588" s="160"/>
      <c r="S588" s="160"/>
      <c r="T588" s="160"/>
      <c r="U588" s="160"/>
      <c r="V588" s="160"/>
      <c r="W588" s="160"/>
      <c r="X588" s="160"/>
      <c r="Y588" s="151"/>
      <c r="Z588" s="151"/>
      <c r="AA588" s="151"/>
      <c r="AB588" s="151"/>
      <c r="AC588" s="151"/>
      <c r="AD588" s="151"/>
      <c r="AE588" s="151"/>
      <c r="AF588" s="151"/>
      <c r="AG588" s="151" t="s">
        <v>192</v>
      </c>
      <c r="AH588" s="151">
        <v>0</v>
      </c>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row>
    <row r="589" spans="1:60" outlineLevel="1" x14ac:dyDescent="0.25">
      <c r="A589" s="158"/>
      <c r="B589" s="159"/>
      <c r="C589" s="188" t="s">
        <v>2155</v>
      </c>
      <c r="D589" s="164"/>
      <c r="E589" s="165"/>
      <c r="F589" s="160"/>
      <c r="G589" s="160"/>
      <c r="H589" s="160"/>
      <c r="I589" s="160"/>
      <c r="J589" s="160"/>
      <c r="K589" s="160"/>
      <c r="L589" s="160"/>
      <c r="M589" s="160"/>
      <c r="N589" s="160"/>
      <c r="O589" s="160"/>
      <c r="P589" s="160"/>
      <c r="Q589" s="160"/>
      <c r="R589" s="160"/>
      <c r="S589" s="160"/>
      <c r="T589" s="160"/>
      <c r="U589" s="160"/>
      <c r="V589" s="160"/>
      <c r="W589" s="160"/>
      <c r="X589" s="160"/>
      <c r="Y589" s="151"/>
      <c r="Z589" s="151"/>
      <c r="AA589" s="151"/>
      <c r="AB589" s="151"/>
      <c r="AC589" s="151"/>
      <c r="AD589" s="151"/>
      <c r="AE589" s="151"/>
      <c r="AF589" s="151"/>
      <c r="AG589" s="151" t="s">
        <v>192</v>
      </c>
      <c r="AH589" s="151">
        <v>0</v>
      </c>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row>
    <row r="590" spans="1:60" outlineLevel="1" x14ac:dyDescent="0.25">
      <c r="A590" s="158"/>
      <c r="B590" s="159"/>
      <c r="C590" s="188" t="s">
        <v>2156</v>
      </c>
      <c r="D590" s="164"/>
      <c r="E590" s="165">
        <v>0.622</v>
      </c>
      <c r="F590" s="160"/>
      <c r="G590" s="160"/>
      <c r="H590" s="160"/>
      <c r="I590" s="160"/>
      <c r="J590" s="160"/>
      <c r="K590" s="160"/>
      <c r="L590" s="160"/>
      <c r="M590" s="160"/>
      <c r="N590" s="160"/>
      <c r="O590" s="160"/>
      <c r="P590" s="160"/>
      <c r="Q590" s="160"/>
      <c r="R590" s="160"/>
      <c r="S590" s="160"/>
      <c r="T590" s="160"/>
      <c r="U590" s="160"/>
      <c r="V590" s="160"/>
      <c r="W590" s="160"/>
      <c r="X590" s="160"/>
      <c r="Y590" s="151"/>
      <c r="Z590" s="151"/>
      <c r="AA590" s="151"/>
      <c r="AB590" s="151"/>
      <c r="AC590" s="151"/>
      <c r="AD590" s="151"/>
      <c r="AE590" s="151"/>
      <c r="AF590" s="151"/>
      <c r="AG590" s="151" t="s">
        <v>192</v>
      </c>
      <c r="AH590" s="151">
        <v>0</v>
      </c>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row>
    <row r="591" spans="1:60" x14ac:dyDescent="0.25">
      <c r="A591" s="167" t="s">
        <v>181</v>
      </c>
      <c r="B591" s="168" t="s">
        <v>134</v>
      </c>
      <c r="C591" s="186" t="s">
        <v>135</v>
      </c>
      <c r="D591" s="169"/>
      <c r="E591" s="170"/>
      <c r="F591" s="171"/>
      <c r="G591" s="171">
        <f>SUMIF(AG592:AG623,"&lt;&gt;NOR",G592:G623)</f>
        <v>3614.23</v>
      </c>
      <c r="H591" s="171"/>
      <c r="I591" s="171">
        <f>SUM(I592:I623)</f>
        <v>0</v>
      </c>
      <c r="J591" s="171"/>
      <c r="K591" s="171">
        <f>SUM(K592:K623)</f>
        <v>0</v>
      </c>
      <c r="L591" s="171"/>
      <c r="M591" s="171">
        <f>SUM(M592:M623)</f>
        <v>4373.2182999999995</v>
      </c>
      <c r="N591" s="171"/>
      <c r="O591" s="171">
        <f>SUM(O592:O623)</f>
        <v>0.01</v>
      </c>
      <c r="P591" s="171"/>
      <c r="Q591" s="171">
        <f>SUM(Q592:Q623)</f>
        <v>0</v>
      </c>
      <c r="R591" s="171"/>
      <c r="S591" s="171"/>
      <c r="T591" s="172"/>
      <c r="U591" s="166"/>
      <c r="V591" s="166">
        <f>SUM(V592:V623)</f>
        <v>0.03</v>
      </c>
      <c r="W591" s="166"/>
      <c r="X591" s="166"/>
      <c r="AG591" t="s">
        <v>182</v>
      </c>
    </row>
    <row r="592" spans="1:60" ht="20.399999999999999" outlineLevel="1" x14ac:dyDescent="0.25">
      <c r="A592" s="177">
        <v>63</v>
      </c>
      <c r="B592" s="178" t="s">
        <v>2157</v>
      </c>
      <c r="C592" s="187" t="s">
        <v>2158</v>
      </c>
      <c r="D592" s="179" t="s">
        <v>255</v>
      </c>
      <c r="E592" s="180">
        <v>5</v>
      </c>
      <c r="F592" s="181">
        <v>600</v>
      </c>
      <c r="G592" s="182">
        <f>ROUND(E592*F592,2)</f>
        <v>3000</v>
      </c>
      <c r="H592" s="181"/>
      <c r="I592" s="182">
        <f>ROUND(E592*H592,2)</f>
        <v>0</v>
      </c>
      <c r="J592" s="181"/>
      <c r="K592" s="182">
        <f>ROUND(E592*J592,2)</f>
        <v>0</v>
      </c>
      <c r="L592" s="182">
        <v>21</v>
      </c>
      <c r="M592" s="182">
        <f>G592*(1+L592/100)</f>
        <v>3630</v>
      </c>
      <c r="N592" s="182">
        <v>1E-3</v>
      </c>
      <c r="O592" s="182">
        <f>ROUND(E592*N592,2)</f>
        <v>0.01</v>
      </c>
      <c r="P592" s="182">
        <v>0</v>
      </c>
      <c r="Q592" s="182">
        <f>ROUND(E592*P592,2)</f>
        <v>0</v>
      </c>
      <c r="R592" s="182"/>
      <c r="S592" s="182" t="s">
        <v>277</v>
      </c>
      <c r="T592" s="183" t="s">
        <v>186</v>
      </c>
      <c r="U592" s="160">
        <v>0</v>
      </c>
      <c r="V592" s="160">
        <f>ROUND(E592*U592,2)</f>
        <v>0</v>
      </c>
      <c r="W592" s="160"/>
      <c r="X592" s="160" t="s">
        <v>310</v>
      </c>
      <c r="Y592" s="151"/>
      <c r="Z592" s="151"/>
      <c r="AA592" s="151"/>
      <c r="AB592" s="151"/>
      <c r="AC592" s="151"/>
      <c r="AD592" s="151"/>
      <c r="AE592" s="151"/>
      <c r="AF592" s="151"/>
      <c r="AG592" s="151" t="s">
        <v>311</v>
      </c>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row>
    <row r="593" spans="1:60" outlineLevel="1" x14ac:dyDescent="0.25">
      <c r="A593" s="158"/>
      <c r="B593" s="159"/>
      <c r="C593" s="260" t="s">
        <v>1898</v>
      </c>
      <c r="D593" s="261"/>
      <c r="E593" s="261"/>
      <c r="F593" s="261"/>
      <c r="G593" s="261"/>
      <c r="H593" s="160"/>
      <c r="I593" s="160"/>
      <c r="J593" s="160"/>
      <c r="K593" s="160"/>
      <c r="L593" s="160"/>
      <c r="M593" s="160"/>
      <c r="N593" s="160"/>
      <c r="O593" s="160"/>
      <c r="P593" s="160"/>
      <c r="Q593" s="160"/>
      <c r="R593" s="160"/>
      <c r="S593" s="160"/>
      <c r="T593" s="160"/>
      <c r="U593" s="160"/>
      <c r="V593" s="160"/>
      <c r="W593" s="160"/>
      <c r="X593" s="160"/>
      <c r="Y593" s="151"/>
      <c r="Z593" s="151"/>
      <c r="AA593" s="151"/>
      <c r="AB593" s="151"/>
      <c r="AC593" s="151"/>
      <c r="AD593" s="151"/>
      <c r="AE593" s="151"/>
      <c r="AF593" s="151"/>
      <c r="AG593" s="151" t="s">
        <v>190</v>
      </c>
      <c r="AH593" s="151"/>
      <c r="AI593" s="151"/>
      <c r="AJ593" s="151"/>
      <c r="AK593" s="151"/>
      <c r="AL593" s="151"/>
      <c r="AM593" s="151"/>
      <c r="AN593" s="151"/>
      <c r="AO593" s="151"/>
      <c r="AP593" s="151"/>
      <c r="AQ593" s="151"/>
      <c r="AR593" s="151"/>
      <c r="AS593" s="151"/>
      <c r="AT593" s="151"/>
      <c r="AU593" s="151"/>
      <c r="AV593" s="151"/>
      <c r="AW593" s="151"/>
      <c r="AX593" s="151"/>
      <c r="AY593" s="151"/>
      <c r="AZ593" s="151"/>
      <c r="BA593" s="184" t="str">
        <f>C593</f>
        <v>4.NP - 3.patro, popis prvku a návrh na jeho opravu nebo restaurování viz D1.1.9 Tabulky kovářských a zámečnických prvků</v>
      </c>
      <c r="BB593" s="151"/>
      <c r="BC593" s="151"/>
      <c r="BD593" s="151"/>
      <c r="BE593" s="151"/>
      <c r="BF593" s="151"/>
      <c r="BG593" s="151"/>
      <c r="BH593" s="151"/>
    </row>
    <row r="594" spans="1:60" outlineLevel="1" x14ac:dyDescent="0.25">
      <c r="A594" s="158"/>
      <c r="B594" s="159"/>
      <c r="C594" s="192" t="s">
        <v>204</v>
      </c>
      <c r="D594" s="161"/>
      <c r="E594" s="162"/>
      <c r="F594" s="163"/>
      <c r="G594" s="163"/>
      <c r="H594" s="160"/>
      <c r="I594" s="160"/>
      <c r="J594" s="160"/>
      <c r="K594" s="160"/>
      <c r="L594" s="160"/>
      <c r="M594" s="160"/>
      <c r="N594" s="160"/>
      <c r="O594" s="160"/>
      <c r="P594" s="160"/>
      <c r="Q594" s="160"/>
      <c r="R594" s="160"/>
      <c r="S594" s="160"/>
      <c r="T594" s="160"/>
      <c r="U594" s="160"/>
      <c r="V594" s="160"/>
      <c r="W594" s="160"/>
      <c r="X594" s="160"/>
      <c r="Y594" s="151"/>
      <c r="Z594" s="151"/>
      <c r="AA594" s="151"/>
      <c r="AB594" s="151"/>
      <c r="AC594" s="151"/>
      <c r="AD594" s="151"/>
      <c r="AE594" s="151"/>
      <c r="AF594" s="151"/>
      <c r="AG594" s="151" t="s">
        <v>190</v>
      </c>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row>
    <row r="595" spans="1:60" outlineLevel="1" x14ac:dyDescent="0.25">
      <c r="A595" s="158"/>
      <c r="B595" s="159"/>
      <c r="C595" s="271" t="s">
        <v>313</v>
      </c>
      <c r="D595" s="272"/>
      <c r="E595" s="272"/>
      <c r="F595" s="272"/>
      <c r="G595" s="272"/>
      <c r="H595" s="160"/>
      <c r="I595" s="160"/>
      <c r="J595" s="160"/>
      <c r="K595" s="160"/>
      <c r="L595" s="160"/>
      <c r="M595" s="160"/>
      <c r="N595" s="160"/>
      <c r="O595" s="160"/>
      <c r="P595" s="160"/>
      <c r="Q595" s="160"/>
      <c r="R595" s="160"/>
      <c r="S595" s="160"/>
      <c r="T595" s="160"/>
      <c r="U595" s="160"/>
      <c r="V595" s="160"/>
      <c r="W595" s="160"/>
      <c r="X595" s="160"/>
      <c r="Y595" s="151"/>
      <c r="Z595" s="151"/>
      <c r="AA595" s="151"/>
      <c r="AB595" s="151"/>
      <c r="AC595" s="151"/>
      <c r="AD595" s="151"/>
      <c r="AE595" s="151"/>
      <c r="AF595" s="151"/>
      <c r="AG595" s="151" t="s">
        <v>190</v>
      </c>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row>
    <row r="596" spans="1:60" outlineLevel="1" x14ac:dyDescent="0.25">
      <c r="A596" s="158"/>
      <c r="B596" s="159"/>
      <c r="C596" s="271" t="s">
        <v>2159</v>
      </c>
      <c r="D596" s="272"/>
      <c r="E596" s="272"/>
      <c r="F596" s="272"/>
      <c r="G596" s="272"/>
      <c r="H596" s="160"/>
      <c r="I596" s="160"/>
      <c r="J596" s="160"/>
      <c r="K596" s="160"/>
      <c r="L596" s="160"/>
      <c r="M596" s="160"/>
      <c r="N596" s="160"/>
      <c r="O596" s="160"/>
      <c r="P596" s="160"/>
      <c r="Q596" s="160"/>
      <c r="R596" s="160"/>
      <c r="S596" s="160"/>
      <c r="T596" s="160"/>
      <c r="U596" s="160"/>
      <c r="V596" s="160"/>
      <c r="W596" s="160"/>
      <c r="X596" s="160"/>
      <c r="Y596" s="151"/>
      <c r="Z596" s="151"/>
      <c r="AA596" s="151"/>
      <c r="AB596" s="151"/>
      <c r="AC596" s="151"/>
      <c r="AD596" s="151"/>
      <c r="AE596" s="151"/>
      <c r="AF596" s="151"/>
      <c r="AG596" s="151" t="s">
        <v>190</v>
      </c>
      <c r="AH596" s="151"/>
      <c r="AI596" s="151"/>
      <c r="AJ596" s="151"/>
      <c r="AK596" s="151"/>
      <c r="AL596" s="151"/>
      <c r="AM596" s="151"/>
      <c r="AN596" s="151"/>
      <c r="AO596" s="151"/>
      <c r="AP596" s="151"/>
      <c r="AQ596" s="151"/>
      <c r="AR596" s="151"/>
      <c r="AS596" s="151"/>
      <c r="AT596" s="151"/>
      <c r="AU596" s="151"/>
      <c r="AV596" s="151"/>
      <c r="AW596" s="151"/>
      <c r="AX596" s="151"/>
      <c r="AY596" s="151"/>
      <c r="AZ596" s="151"/>
      <c r="BA596" s="184" t="str">
        <f>C596</f>
        <v>Ocelový překlad dveří (5 ks) nad dveřním otvorem východní stěny místnosti DJ_401, funkční, novodobý I profil (1400/110/220 mm)</v>
      </c>
      <c r="BB596" s="151"/>
      <c r="BC596" s="151"/>
      <c r="BD596" s="151"/>
      <c r="BE596" s="151"/>
      <c r="BF596" s="151"/>
      <c r="BG596" s="151"/>
      <c r="BH596" s="151"/>
    </row>
    <row r="597" spans="1:60" outlineLevel="1" x14ac:dyDescent="0.25">
      <c r="A597" s="158"/>
      <c r="B597" s="159"/>
      <c r="C597" s="192" t="s">
        <v>204</v>
      </c>
      <c r="D597" s="161"/>
      <c r="E597" s="162"/>
      <c r="F597" s="163"/>
      <c r="G597" s="163"/>
      <c r="H597" s="160"/>
      <c r="I597" s="160"/>
      <c r="J597" s="160"/>
      <c r="K597" s="160"/>
      <c r="L597" s="160"/>
      <c r="M597" s="160"/>
      <c r="N597" s="160"/>
      <c r="O597" s="160"/>
      <c r="P597" s="160"/>
      <c r="Q597" s="160"/>
      <c r="R597" s="160"/>
      <c r="S597" s="160"/>
      <c r="T597" s="160"/>
      <c r="U597" s="160"/>
      <c r="V597" s="160"/>
      <c r="W597" s="160"/>
      <c r="X597" s="160"/>
      <c r="Y597" s="151"/>
      <c r="Z597" s="151"/>
      <c r="AA597" s="151"/>
      <c r="AB597" s="151"/>
      <c r="AC597" s="151"/>
      <c r="AD597" s="151"/>
      <c r="AE597" s="151"/>
      <c r="AF597" s="151"/>
      <c r="AG597" s="151" t="s">
        <v>190</v>
      </c>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row>
    <row r="598" spans="1:60" outlineLevel="1" x14ac:dyDescent="0.25">
      <c r="A598" s="158"/>
      <c r="B598" s="159"/>
      <c r="C598" s="271" t="s">
        <v>2160</v>
      </c>
      <c r="D598" s="272"/>
      <c r="E598" s="272"/>
      <c r="F598" s="272"/>
      <c r="G598" s="272"/>
      <c r="H598" s="160"/>
      <c r="I598" s="160"/>
      <c r="J598" s="160"/>
      <c r="K598" s="160"/>
      <c r="L598" s="160"/>
      <c r="M598" s="160"/>
      <c r="N598" s="160"/>
      <c r="O598" s="160"/>
      <c r="P598" s="160"/>
      <c r="Q598" s="160"/>
      <c r="R598" s="160"/>
      <c r="S598" s="160"/>
      <c r="T598" s="160"/>
      <c r="U598" s="160"/>
      <c r="V598" s="160"/>
      <c r="W598" s="160"/>
      <c r="X598" s="160"/>
      <c r="Y598" s="151"/>
      <c r="Z598" s="151"/>
      <c r="AA598" s="151"/>
      <c r="AB598" s="151"/>
      <c r="AC598" s="151"/>
      <c r="AD598" s="151"/>
      <c r="AE598" s="151"/>
      <c r="AF598" s="151"/>
      <c r="AG598" s="151" t="s">
        <v>190</v>
      </c>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row>
    <row r="599" spans="1:60" outlineLevel="1" x14ac:dyDescent="0.25">
      <c r="A599" s="158"/>
      <c r="B599" s="159"/>
      <c r="C599" s="192" t="s">
        <v>204</v>
      </c>
      <c r="D599" s="161"/>
      <c r="E599" s="162"/>
      <c r="F599" s="163"/>
      <c r="G599" s="163"/>
      <c r="H599" s="160"/>
      <c r="I599" s="160"/>
      <c r="J599" s="160"/>
      <c r="K599" s="160"/>
      <c r="L599" s="160"/>
      <c r="M599" s="160"/>
      <c r="N599" s="160"/>
      <c r="O599" s="160"/>
      <c r="P599" s="160"/>
      <c r="Q599" s="160"/>
      <c r="R599" s="160"/>
      <c r="S599" s="160"/>
      <c r="T599" s="160"/>
      <c r="U599" s="160"/>
      <c r="V599" s="160"/>
      <c r="W599" s="160"/>
      <c r="X599" s="160"/>
      <c r="Y599" s="151"/>
      <c r="Z599" s="151"/>
      <c r="AA599" s="151"/>
      <c r="AB599" s="151"/>
      <c r="AC599" s="151"/>
      <c r="AD599" s="151"/>
      <c r="AE599" s="151"/>
      <c r="AF599" s="151"/>
      <c r="AG599" s="151" t="s">
        <v>190</v>
      </c>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row>
    <row r="600" spans="1:60" outlineLevel="1" x14ac:dyDescent="0.25">
      <c r="A600" s="158"/>
      <c r="B600" s="159"/>
      <c r="C600" s="271" t="s">
        <v>317</v>
      </c>
      <c r="D600" s="272"/>
      <c r="E600" s="272"/>
      <c r="F600" s="272"/>
      <c r="G600" s="272"/>
      <c r="H600" s="160"/>
      <c r="I600" s="160"/>
      <c r="J600" s="160"/>
      <c r="K600" s="160"/>
      <c r="L600" s="160"/>
      <c r="M600" s="160"/>
      <c r="N600" s="160"/>
      <c r="O600" s="160"/>
      <c r="P600" s="160"/>
      <c r="Q600" s="160"/>
      <c r="R600" s="160"/>
      <c r="S600" s="160"/>
      <c r="T600" s="160"/>
      <c r="U600" s="160"/>
      <c r="V600" s="160"/>
      <c r="W600" s="160"/>
      <c r="X600" s="160"/>
      <c r="Y600" s="151"/>
      <c r="Z600" s="151"/>
      <c r="AA600" s="151"/>
      <c r="AB600" s="151"/>
      <c r="AC600" s="151"/>
      <c r="AD600" s="151"/>
      <c r="AE600" s="151"/>
      <c r="AF600" s="151"/>
      <c r="AG600" s="151" t="s">
        <v>190</v>
      </c>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row>
    <row r="601" spans="1:60" ht="21" outlineLevel="1" x14ac:dyDescent="0.25">
      <c r="A601" s="158"/>
      <c r="B601" s="159"/>
      <c r="C601" s="271" t="s">
        <v>318</v>
      </c>
      <c r="D601" s="272"/>
      <c r="E601" s="272"/>
      <c r="F601" s="272"/>
      <c r="G601" s="272"/>
      <c r="H601" s="160"/>
      <c r="I601" s="160"/>
      <c r="J601" s="160"/>
      <c r="K601" s="160"/>
      <c r="L601" s="160"/>
      <c r="M601" s="160"/>
      <c r="N601" s="160"/>
      <c r="O601" s="160"/>
      <c r="P601" s="160"/>
      <c r="Q601" s="160"/>
      <c r="R601" s="160"/>
      <c r="S601" s="160"/>
      <c r="T601" s="160"/>
      <c r="U601" s="160"/>
      <c r="V601" s="160"/>
      <c r="W601" s="160"/>
      <c r="X601" s="160"/>
      <c r="Y601" s="151"/>
      <c r="Z601" s="151"/>
      <c r="AA601" s="151"/>
      <c r="AB601" s="151"/>
      <c r="AC601" s="151"/>
      <c r="AD601" s="151"/>
      <c r="AE601" s="151"/>
      <c r="AF601" s="151"/>
      <c r="AG601" s="151" t="s">
        <v>190</v>
      </c>
      <c r="AH601" s="151"/>
      <c r="AI601" s="151"/>
      <c r="AJ601" s="151"/>
      <c r="AK601" s="151"/>
      <c r="AL601" s="151"/>
      <c r="AM601" s="151"/>
      <c r="AN601" s="151"/>
      <c r="AO601" s="151"/>
      <c r="AP601" s="151"/>
      <c r="AQ601" s="151"/>
      <c r="AR601" s="151"/>
      <c r="AS601" s="151"/>
      <c r="AT601" s="151"/>
      <c r="AU601" s="151"/>
      <c r="AV601" s="151"/>
      <c r="AW601" s="151"/>
      <c r="AX601" s="151"/>
      <c r="AY601" s="151"/>
      <c r="AZ601" s="151"/>
      <c r="BA601" s="184" t="str">
        <f>C601</f>
        <v>Na místě bez demontáže, opatrné očištění povrchu od povrchové koroze, jinak bez úpravy (s ohledem na charakter interiéru ponechat se všemi stopami stáří).</v>
      </c>
      <c r="BB601" s="151"/>
      <c r="BC601" s="151"/>
      <c r="BD601" s="151"/>
      <c r="BE601" s="151"/>
      <c r="BF601" s="151"/>
      <c r="BG601" s="151"/>
      <c r="BH601" s="151"/>
    </row>
    <row r="602" spans="1:60" ht="20.399999999999999" outlineLevel="1" x14ac:dyDescent="0.25">
      <c r="A602" s="177">
        <v>64</v>
      </c>
      <c r="B602" s="178" t="s">
        <v>2161</v>
      </c>
      <c r="C602" s="187" t="s">
        <v>2162</v>
      </c>
      <c r="D602" s="179" t="s">
        <v>255</v>
      </c>
      <c r="E602" s="180">
        <v>1</v>
      </c>
      <c r="F602" s="181">
        <v>600</v>
      </c>
      <c r="G602" s="182">
        <f>ROUND(E602*F602,2)</f>
        <v>600</v>
      </c>
      <c r="H602" s="181"/>
      <c r="I602" s="182">
        <f>ROUND(E602*H602,2)</f>
        <v>0</v>
      </c>
      <c r="J602" s="181"/>
      <c r="K602" s="182">
        <f>ROUND(E602*J602,2)</f>
        <v>0</v>
      </c>
      <c r="L602" s="182">
        <v>21</v>
      </c>
      <c r="M602" s="182">
        <f>G602*(1+L602/100)</f>
        <v>726</v>
      </c>
      <c r="N602" s="182">
        <v>1E-3</v>
      </c>
      <c r="O602" s="182">
        <f>ROUND(E602*N602,2)</f>
        <v>0</v>
      </c>
      <c r="P602" s="182">
        <v>0</v>
      </c>
      <c r="Q602" s="182">
        <f>ROUND(E602*P602,2)</f>
        <v>0</v>
      </c>
      <c r="R602" s="182"/>
      <c r="S602" s="182" t="s">
        <v>277</v>
      </c>
      <c r="T602" s="183" t="s">
        <v>186</v>
      </c>
      <c r="U602" s="160">
        <v>0</v>
      </c>
      <c r="V602" s="160">
        <f>ROUND(E602*U602,2)</f>
        <v>0</v>
      </c>
      <c r="W602" s="160"/>
      <c r="X602" s="160" t="s">
        <v>310</v>
      </c>
      <c r="Y602" s="151"/>
      <c r="Z602" s="151"/>
      <c r="AA602" s="151"/>
      <c r="AB602" s="151"/>
      <c r="AC602" s="151"/>
      <c r="AD602" s="151"/>
      <c r="AE602" s="151"/>
      <c r="AF602" s="151"/>
      <c r="AG602" s="151" t="s">
        <v>311</v>
      </c>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row>
    <row r="603" spans="1:60" outlineLevel="1" x14ac:dyDescent="0.25">
      <c r="A603" s="158"/>
      <c r="B603" s="159"/>
      <c r="C603" s="260" t="s">
        <v>1898</v>
      </c>
      <c r="D603" s="261"/>
      <c r="E603" s="261"/>
      <c r="F603" s="261"/>
      <c r="G603" s="261"/>
      <c r="H603" s="160"/>
      <c r="I603" s="160"/>
      <c r="J603" s="160"/>
      <c r="K603" s="160"/>
      <c r="L603" s="160"/>
      <c r="M603" s="160"/>
      <c r="N603" s="160"/>
      <c r="O603" s="160"/>
      <c r="P603" s="160"/>
      <c r="Q603" s="160"/>
      <c r="R603" s="160"/>
      <c r="S603" s="160"/>
      <c r="T603" s="160"/>
      <c r="U603" s="160"/>
      <c r="V603" s="160"/>
      <c r="W603" s="160"/>
      <c r="X603" s="160"/>
      <c r="Y603" s="151"/>
      <c r="Z603" s="151"/>
      <c r="AA603" s="151"/>
      <c r="AB603" s="151"/>
      <c r="AC603" s="151"/>
      <c r="AD603" s="151"/>
      <c r="AE603" s="151"/>
      <c r="AF603" s="151"/>
      <c r="AG603" s="151" t="s">
        <v>190</v>
      </c>
      <c r="AH603" s="151"/>
      <c r="AI603" s="151"/>
      <c r="AJ603" s="151"/>
      <c r="AK603" s="151"/>
      <c r="AL603" s="151"/>
      <c r="AM603" s="151"/>
      <c r="AN603" s="151"/>
      <c r="AO603" s="151"/>
      <c r="AP603" s="151"/>
      <c r="AQ603" s="151"/>
      <c r="AR603" s="151"/>
      <c r="AS603" s="151"/>
      <c r="AT603" s="151"/>
      <c r="AU603" s="151"/>
      <c r="AV603" s="151"/>
      <c r="AW603" s="151"/>
      <c r="AX603" s="151"/>
      <c r="AY603" s="151"/>
      <c r="AZ603" s="151"/>
      <c r="BA603" s="184" t="str">
        <f>C603</f>
        <v>4.NP - 3.patro, popis prvku a návrh na jeho opravu nebo restaurování viz D1.1.9 Tabulky kovářských a zámečnických prvků</v>
      </c>
      <c r="BB603" s="151"/>
      <c r="BC603" s="151"/>
      <c r="BD603" s="151"/>
      <c r="BE603" s="151"/>
      <c r="BF603" s="151"/>
      <c r="BG603" s="151"/>
      <c r="BH603" s="151"/>
    </row>
    <row r="604" spans="1:60" outlineLevel="1" x14ac:dyDescent="0.25">
      <c r="A604" s="158"/>
      <c r="B604" s="159"/>
      <c r="C604" s="192" t="s">
        <v>204</v>
      </c>
      <c r="D604" s="161"/>
      <c r="E604" s="162"/>
      <c r="F604" s="163"/>
      <c r="G604" s="163"/>
      <c r="H604" s="160"/>
      <c r="I604" s="160"/>
      <c r="J604" s="160"/>
      <c r="K604" s="160"/>
      <c r="L604" s="160"/>
      <c r="M604" s="160"/>
      <c r="N604" s="160"/>
      <c r="O604" s="160"/>
      <c r="P604" s="160"/>
      <c r="Q604" s="160"/>
      <c r="R604" s="160"/>
      <c r="S604" s="160"/>
      <c r="T604" s="160"/>
      <c r="U604" s="160"/>
      <c r="V604" s="160"/>
      <c r="W604" s="160"/>
      <c r="X604" s="160"/>
      <c r="Y604" s="151"/>
      <c r="Z604" s="151"/>
      <c r="AA604" s="151"/>
      <c r="AB604" s="151"/>
      <c r="AC604" s="151"/>
      <c r="AD604" s="151"/>
      <c r="AE604" s="151"/>
      <c r="AF604" s="151"/>
      <c r="AG604" s="151" t="s">
        <v>190</v>
      </c>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row>
    <row r="605" spans="1:60" outlineLevel="1" x14ac:dyDescent="0.25">
      <c r="A605" s="158"/>
      <c r="B605" s="159"/>
      <c r="C605" s="271" t="s">
        <v>313</v>
      </c>
      <c r="D605" s="272"/>
      <c r="E605" s="272"/>
      <c r="F605" s="272"/>
      <c r="G605" s="272"/>
      <c r="H605" s="160"/>
      <c r="I605" s="160"/>
      <c r="J605" s="160"/>
      <c r="K605" s="160"/>
      <c r="L605" s="160"/>
      <c r="M605" s="160"/>
      <c r="N605" s="160"/>
      <c r="O605" s="160"/>
      <c r="P605" s="160"/>
      <c r="Q605" s="160"/>
      <c r="R605" s="160"/>
      <c r="S605" s="160"/>
      <c r="T605" s="160"/>
      <c r="U605" s="160"/>
      <c r="V605" s="160"/>
      <c r="W605" s="160"/>
      <c r="X605" s="160"/>
      <c r="Y605" s="151"/>
      <c r="Z605" s="151"/>
      <c r="AA605" s="151"/>
      <c r="AB605" s="151"/>
      <c r="AC605" s="151"/>
      <c r="AD605" s="151"/>
      <c r="AE605" s="151"/>
      <c r="AF605" s="151"/>
      <c r="AG605" s="151" t="s">
        <v>190</v>
      </c>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row>
    <row r="606" spans="1:60" outlineLevel="1" x14ac:dyDescent="0.25">
      <c r="A606" s="158"/>
      <c r="B606" s="159"/>
      <c r="C606" s="271" t="s">
        <v>2163</v>
      </c>
      <c r="D606" s="272"/>
      <c r="E606" s="272"/>
      <c r="F606" s="272"/>
      <c r="G606" s="272"/>
      <c r="H606" s="160"/>
      <c r="I606" s="160"/>
      <c r="J606" s="160"/>
      <c r="K606" s="160"/>
      <c r="L606" s="160"/>
      <c r="M606" s="160"/>
      <c r="N606" s="160"/>
      <c r="O606" s="160"/>
      <c r="P606" s="160"/>
      <c r="Q606" s="160"/>
      <c r="R606" s="160"/>
      <c r="S606" s="160"/>
      <c r="T606" s="160"/>
      <c r="U606" s="160"/>
      <c r="V606" s="160"/>
      <c r="W606" s="160"/>
      <c r="X606" s="160"/>
      <c r="Y606" s="151"/>
      <c r="Z606" s="151"/>
      <c r="AA606" s="151"/>
      <c r="AB606" s="151"/>
      <c r="AC606" s="151"/>
      <c r="AD606" s="151"/>
      <c r="AE606" s="151"/>
      <c r="AF606" s="151"/>
      <c r="AG606" s="151" t="s">
        <v>190</v>
      </c>
      <c r="AH606" s="151"/>
      <c r="AI606" s="151"/>
      <c r="AJ606" s="151"/>
      <c r="AK606" s="151"/>
      <c r="AL606" s="151"/>
      <c r="AM606" s="151"/>
      <c r="AN606" s="151"/>
      <c r="AO606" s="151"/>
      <c r="AP606" s="151"/>
      <c r="AQ606" s="151"/>
      <c r="AR606" s="151"/>
      <c r="AS606" s="151"/>
      <c r="AT606" s="151"/>
      <c r="AU606" s="151"/>
      <c r="AV606" s="151"/>
      <c r="AW606" s="151"/>
      <c r="AX606" s="151"/>
      <c r="AY606" s="151"/>
      <c r="AZ606" s="151"/>
      <c r="BA606" s="184" t="str">
        <f>C606</f>
        <v>Ocelový pásový překlad nad okenním otvorem v SZ koutě místnosti DJ_402, funkční, novodobý (630/170/3 mm)</v>
      </c>
      <c r="BB606" s="151"/>
      <c r="BC606" s="151"/>
      <c r="BD606" s="151"/>
      <c r="BE606" s="151"/>
      <c r="BF606" s="151"/>
      <c r="BG606" s="151"/>
      <c r="BH606" s="151"/>
    </row>
    <row r="607" spans="1:60" outlineLevel="1" x14ac:dyDescent="0.25">
      <c r="A607" s="158"/>
      <c r="B607" s="159"/>
      <c r="C607" s="192" t="s">
        <v>204</v>
      </c>
      <c r="D607" s="161"/>
      <c r="E607" s="162"/>
      <c r="F607" s="163"/>
      <c r="G607" s="163"/>
      <c r="H607" s="160"/>
      <c r="I607" s="160"/>
      <c r="J607" s="160"/>
      <c r="K607" s="160"/>
      <c r="L607" s="160"/>
      <c r="M607" s="160"/>
      <c r="N607" s="160"/>
      <c r="O607" s="160"/>
      <c r="P607" s="160"/>
      <c r="Q607" s="160"/>
      <c r="R607" s="160"/>
      <c r="S607" s="160"/>
      <c r="T607" s="160"/>
      <c r="U607" s="160"/>
      <c r="V607" s="160"/>
      <c r="W607" s="160"/>
      <c r="X607" s="160"/>
      <c r="Y607" s="151"/>
      <c r="Z607" s="151"/>
      <c r="AA607" s="151"/>
      <c r="AB607" s="151"/>
      <c r="AC607" s="151"/>
      <c r="AD607" s="151"/>
      <c r="AE607" s="151"/>
      <c r="AF607" s="151"/>
      <c r="AG607" s="151" t="s">
        <v>190</v>
      </c>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row>
    <row r="608" spans="1:60" outlineLevel="1" x14ac:dyDescent="0.25">
      <c r="A608" s="158"/>
      <c r="B608" s="159"/>
      <c r="C608" s="271" t="s">
        <v>315</v>
      </c>
      <c r="D608" s="272"/>
      <c r="E608" s="272"/>
      <c r="F608" s="272"/>
      <c r="G608" s="272"/>
      <c r="H608" s="160"/>
      <c r="I608" s="160"/>
      <c r="J608" s="160"/>
      <c r="K608" s="160"/>
      <c r="L608" s="160"/>
      <c r="M608" s="160"/>
      <c r="N608" s="160"/>
      <c r="O608" s="160"/>
      <c r="P608" s="160"/>
      <c r="Q608" s="160"/>
      <c r="R608" s="160"/>
      <c r="S608" s="160"/>
      <c r="T608" s="160"/>
      <c r="U608" s="160"/>
      <c r="V608" s="160"/>
      <c r="W608" s="160"/>
      <c r="X608" s="160"/>
      <c r="Y608" s="151"/>
      <c r="Z608" s="151"/>
      <c r="AA608" s="151"/>
      <c r="AB608" s="151"/>
      <c r="AC608" s="151"/>
      <c r="AD608" s="151"/>
      <c r="AE608" s="151"/>
      <c r="AF608" s="151"/>
      <c r="AG608" s="151" t="s">
        <v>190</v>
      </c>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row>
    <row r="609" spans="1:60" outlineLevel="1" x14ac:dyDescent="0.25">
      <c r="A609" s="158"/>
      <c r="B609" s="159"/>
      <c r="C609" s="271" t="s">
        <v>2164</v>
      </c>
      <c r="D609" s="272"/>
      <c r="E609" s="272"/>
      <c r="F609" s="272"/>
      <c r="G609" s="272"/>
      <c r="H609" s="160"/>
      <c r="I609" s="160"/>
      <c r="J609" s="160"/>
      <c r="K609" s="160"/>
      <c r="L609" s="160"/>
      <c r="M609" s="160"/>
      <c r="N609" s="160"/>
      <c r="O609" s="160"/>
      <c r="P609" s="160"/>
      <c r="Q609" s="160"/>
      <c r="R609" s="160"/>
      <c r="S609" s="160"/>
      <c r="T609" s="160"/>
      <c r="U609" s="160"/>
      <c r="V609" s="160"/>
      <c r="W609" s="160"/>
      <c r="X609" s="160"/>
      <c r="Y609" s="151"/>
      <c r="Z609" s="151"/>
      <c r="AA609" s="151"/>
      <c r="AB609" s="151"/>
      <c r="AC609" s="151"/>
      <c r="AD609" s="151"/>
      <c r="AE609" s="151"/>
      <c r="AF609" s="151"/>
      <c r="AG609" s="151" t="s">
        <v>190</v>
      </c>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row>
    <row r="610" spans="1:60" outlineLevel="1" x14ac:dyDescent="0.25">
      <c r="A610" s="158"/>
      <c r="B610" s="159"/>
      <c r="C610" s="271" t="s">
        <v>2165</v>
      </c>
      <c r="D610" s="272"/>
      <c r="E610" s="272"/>
      <c r="F610" s="272"/>
      <c r="G610" s="272"/>
      <c r="H610" s="160"/>
      <c r="I610" s="160"/>
      <c r="J610" s="160"/>
      <c r="K610" s="160"/>
      <c r="L610" s="160"/>
      <c r="M610" s="160"/>
      <c r="N610" s="160"/>
      <c r="O610" s="160"/>
      <c r="P610" s="160"/>
      <c r="Q610" s="160"/>
      <c r="R610" s="160"/>
      <c r="S610" s="160"/>
      <c r="T610" s="160"/>
      <c r="U610" s="160"/>
      <c r="V610" s="160"/>
      <c r="W610" s="160"/>
      <c r="X610" s="160"/>
      <c r="Y610" s="151"/>
      <c r="Z610" s="151"/>
      <c r="AA610" s="151"/>
      <c r="AB610" s="151"/>
      <c r="AC610" s="151"/>
      <c r="AD610" s="151"/>
      <c r="AE610" s="151"/>
      <c r="AF610" s="151"/>
      <c r="AG610" s="151" t="s">
        <v>190</v>
      </c>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row>
    <row r="611" spans="1:60" outlineLevel="1" x14ac:dyDescent="0.25">
      <c r="A611" s="158"/>
      <c r="B611" s="159"/>
      <c r="C611" s="192" t="s">
        <v>204</v>
      </c>
      <c r="D611" s="161"/>
      <c r="E611" s="162"/>
      <c r="F611" s="163"/>
      <c r="G611" s="163"/>
      <c r="H611" s="160"/>
      <c r="I611" s="160"/>
      <c r="J611" s="160"/>
      <c r="K611" s="160"/>
      <c r="L611" s="160"/>
      <c r="M611" s="160"/>
      <c r="N611" s="160"/>
      <c r="O611" s="160"/>
      <c r="P611" s="160"/>
      <c r="Q611" s="160"/>
      <c r="R611" s="160"/>
      <c r="S611" s="160"/>
      <c r="T611" s="160"/>
      <c r="U611" s="160"/>
      <c r="V611" s="160"/>
      <c r="W611" s="160"/>
      <c r="X611" s="160"/>
      <c r="Y611" s="151"/>
      <c r="Z611" s="151"/>
      <c r="AA611" s="151"/>
      <c r="AB611" s="151"/>
      <c r="AC611" s="151"/>
      <c r="AD611" s="151"/>
      <c r="AE611" s="151"/>
      <c r="AF611" s="151"/>
      <c r="AG611" s="151" t="s">
        <v>190</v>
      </c>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row>
    <row r="612" spans="1:60" outlineLevel="1" x14ac:dyDescent="0.25">
      <c r="A612" s="158"/>
      <c r="B612" s="159"/>
      <c r="C612" s="271" t="s">
        <v>317</v>
      </c>
      <c r="D612" s="272"/>
      <c r="E612" s="272"/>
      <c r="F612" s="272"/>
      <c r="G612" s="272"/>
      <c r="H612" s="160"/>
      <c r="I612" s="160"/>
      <c r="J612" s="160"/>
      <c r="K612" s="160"/>
      <c r="L612" s="160"/>
      <c r="M612" s="160"/>
      <c r="N612" s="160"/>
      <c r="O612" s="160"/>
      <c r="P612" s="160"/>
      <c r="Q612" s="160"/>
      <c r="R612" s="160"/>
      <c r="S612" s="160"/>
      <c r="T612" s="160"/>
      <c r="U612" s="160"/>
      <c r="V612" s="160"/>
      <c r="W612" s="160"/>
      <c r="X612" s="160"/>
      <c r="Y612" s="151"/>
      <c r="Z612" s="151"/>
      <c r="AA612" s="151"/>
      <c r="AB612" s="151"/>
      <c r="AC612" s="151"/>
      <c r="AD612" s="151"/>
      <c r="AE612" s="151"/>
      <c r="AF612" s="151"/>
      <c r="AG612" s="151" t="s">
        <v>190</v>
      </c>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row>
    <row r="613" spans="1:60" ht="21" outlineLevel="1" x14ac:dyDescent="0.25">
      <c r="A613" s="158"/>
      <c r="B613" s="159"/>
      <c r="C613" s="271" t="s">
        <v>318</v>
      </c>
      <c r="D613" s="272"/>
      <c r="E613" s="272"/>
      <c r="F613" s="272"/>
      <c r="G613" s="272"/>
      <c r="H613" s="160"/>
      <c r="I613" s="160"/>
      <c r="J613" s="160"/>
      <c r="K613" s="160"/>
      <c r="L613" s="160"/>
      <c r="M613" s="160"/>
      <c r="N613" s="160"/>
      <c r="O613" s="160"/>
      <c r="P613" s="160"/>
      <c r="Q613" s="160"/>
      <c r="R613" s="160"/>
      <c r="S613" s="160"/>
      <c r="T613" s="160"/>
      <c r="U613" s="160"/>
      <c r="V613" s="160"/>
      <c r="W613" s="160"/>
      <c r="X613" s="160"/>
      <c r="Y613" s="151"/>
      <c r="Z613" s="151"/>
      <c r="AA613" s="151"/>
      <c r="AB613" s="151"/>
      <c r="AC613" s="151"/>
      <c r="AD613" s="151"/>
      <c r="AE613" s="151"/>
      <c r="AF613" s="151"/>
      <c r="AG613" s="151" t="s">
        <v>190</v>
      </c>
      <c r="AH613" s="151"/>
      <c r="AI613" s="151"/>
      <c r="AJ613" s="151"/>
      <c r="AK613" s="151"/>
      <c r="AL613" s="151"/>
      <c r="AM613" s="151"/>
      <c r="AN613" s="151"/>
      <c r="AO613" s="151"/>
      <c r="AP613" s="151"/>
      <c r="AQ613" s="151"/>
      <c r="AR613" s="151"/>
      <c r="AS613" s="151"/>
      <c r="AT613" s="151"/>
      <c r="AU613" s="151"/>
      <c r="AV613" s="151"/>
      <c r="AW613" s="151"/>
      <c r="AX613" s="151"/>
      <c r="AY613" s="151"/>
      <c r="AZ613" s="151"/>
      <c r="BA613" s="184" t="str">
        <f>C613</f>
        <v>Na místě bez demontáže, opatrné očištění povrchu od povrchové koroze, jinak bez úpravy (s ohledem na charakter interiéru ponechat se všemi stopami stáří).</v>
      </c>
      <c r="BB613" s="151"/>
      <c r="BC613" s="151"/>
      <c r="BD613" s="151"/>
      <c r="BE613" s="151"/>
      <c r="BF613" s="151"/>
      <c r="BG613" s="151"/>
      <c r="BH613" s="151"/>
    </row>
    <row r="614" spans="1:60" outlineLevel="1" x14ac:dyDescent="0.25">
      <c r="A614" s="177">
        <v>65</v>
      </c>
      <c r="B614" s="178" t="s">
        <v>320</v>
      </c>
      <c r="C614" s="187" t="s">
        <v>321</v>
      </c>
      <c r="D614" s="179" t="s">
        <v>299</v>
      </c>
      <c r="E614" s="180">
        <v>6.0000000000000001E-3</v>
      </c>
      <c r="F614" s="181">
        <v>1585</v>
      </c>
      <c r="G614" s="182">
        <f>ROUND(E614*F614,2)</f>
        <v>9.51</v>
      </c>
      <c r="H614" s="181"/>
      <c r="I614" s="182">
        <f>ROUND(E614*H614,2)</f>
        <v>0</v>
      </c>
      <c r="J614" s="181"/>
      <c r="K614" s="182">
        <f>ROUND(E614*J614,2)</f>
        <v>0</v>
      </c>
      <c r="L614" s="182">
        <v>21</v>
      </c>
      <c r="M614" s="182">
        <f>G614*(1+L614/100)</f>
        <v>11.507099999999999</v>
      </c>
      <c r="N614" s="182">
        <v>0</v>
      </c>
      <c r="O614" s="182">
        <f>ROUND(E614*N614,2)</f>
        <v>0</v>
      </c>
      <c r="P614" s="182">
        <v>0</v>
      </c>
      <c r="Q614" s="182">
        <f>ROUND(E614*P614,2)</f>
        <v>0</v>
      </c>
      <c r="R614" s="182" t="s">
        <v>322</v>
      </c>
      <c r="S614" s="182" t="s">
        <v>185</v>
      </c>
      <c r="T614" s="183" t="s">
        <v>185</v>
      </c>
      <c r="U614" s="160">
        <v>3.036</v>
      </c>
      <c r="V614" s="160">
        <f>ROUND(E614*U614,2)</f>
        <v>0.02</v>
      </c>
      <c r="W614" s="160"/>
      <c r="X614" s="160" t="s">
        <v>300</v>
      </c>
      <c r="Y614" s="151"/>
      <c r="Z614" s="151"/>
      <c r="AA614" s="151"/>
      <c r="AB614" s="151"/>
      <c r="AC614" s="151"/>
      <c r="AD614" s="151"/>
      <c r="AE614" s="151"/>
      <c r="AF614" s="151"/>
      <c r="AG614" s="151" t="s">
        <v>301</v>
      </c>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row>
    <row r="615" spans="1:60" outlineLevel="1" x14ac:dyDescent="0.25">
      <c r="A615" s="158"/>
      <c r="B615" s="159"/>
      <c r="C615" s="269" t="s">
        <v>323</v>
      </c>
      <c r="D615" s="270"/>
      <c r="E615" s="270"/>
      <c r="F615" s="270"/>
      <c r="G615" s="270"/>
      <c r="H615" s="160"/>
      <c r="I615" s="160"/>
      <c r="J615" s="160"/>
      <c r="K615" s="160"/>
      <c r="L615" s="160"/>
      <c r="M615" s="160"/>
      <c r="N615" s="160"/>
      <c r="O615" s="160"/>
      <c r="P615" s="160"/>
      <c r="Q615" s="160"/>
      <c r="R615" s="160"/>
      <c r="S615" s="160"/>
      <c r="T615" s="160"/>
      <c r="U615" s="160"/>
      <c r="V615" s="160"/>
      <c r="W615" s="160"/>
      <c r="X615" s="160"/>
      <c r="Y615" s="151"/>
      <c r="Z615" s="151"/>
      <c r="AA615" s="151"/>
      <c r="AB615" s="151"/>
      <c r="AC615" s="151"/>
      <c r="AD615" s="151"/>
      <c r="AE615" s="151"/>
      <c r="AF615" s="151"/>
      <c r="AG615" s="151" t="s">
        <v>251</v>
      </c>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row>
    <row r="616" spans="1:60" outlineLevel="1" x14ac:dyDescent="0.25">
      <c r="A616" s="158"/>
      <c r="B616" s="159"/>
      <c r="C616" s="188" t="s">
        <v>303</v>
      </c>
      <c r="D616" s="164"/>
      <c r="E616" s="165"/>
      <c r="F616" s="160"/>
      <c r="G616" s="160"/>
      <c r="H616" s="160"/>
      <c r="I616" s="160"/>
      <c r="J616" s="160"/>
      <c r="K616" s="160"/>
      <c r="L616" s="160"/>
      <c r="M616" s="160"/>
      <c r="N616" s="160"/>
      <c r="O616" s="160"/>
      <c r="P616" s="160"/>
      <c r="Q616" s="160"/>
      <c r="R616" s="160"/>
      <c r="S616" s="160"/>
      <c r="T616" s="160"/>
      <c r="U616" s="160"/>
      <c r="V616" s="160"/>
      <c r="W616" s="160"/>
      <c r="X616" s="160"/>
      <c r="Y616" s="151"/>
      <c r="Z616" s="151"/>
      <c r="AA616" s="151"/>
      <c r="AB616" s="151"/>
      <c r="AC616" s="151"/>
      <c r="AD616" s="151"/>
      <c r="AE616" s="151"/>
      <c r="AF616" s="151"/>
      <c r="AG616" s="151" t="s">
        <v>192</v>
      </c>
      <c r="AH616" s="151">
        <v>0</v>
      </c>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row>
    <row r="617" spans="1:60" outlineLevel="1" x14ac:dyDescent="0.25">
      <c r="A617" s="158"/>
      <c r="B617" s="159"/>
      <c r="C617" s="188" t="s">
        <v>2166</v>
      </c>
      <c r="D617" s="164"/>
      <c r="E617" s="165"/>
      <c r="F617" s="160"/>
      <c r="G617" s="160"/>
      <c r="H617" s="160"/>
      <c r="I617" s="160"/>
      <c r="J617" s="160"/>
      <c r="K617" s="160"/>
      <c r="L617" s="160"/>
      <c r="M617" s="160"/>
      <c r="N617" s="160"/>
      <c r="O617" s="160"/>
      <c r="P617" s="160"/>
      <c r="Q617" s="160"/>
      <c r="R617" s="160"/>
      <c r="S617" s="160"/>
      <c r="T617" s="160"/>
      <c r="U617" s="160"/>
      <c r="V617" s="160"/>
      <c r="W617" s="160"/>
      <c r="X617" s="160"/>
      <c r="Y617" s="151"/>
      <c r="Z617" s="151"/>
      <c r="AA617" s="151"/>
      <c r="AB617" s="151"/>
      <c r="AC617" s="151"/>
      <c r="AD617" s="151"/>
      <c r="AE617" s="151"/>
      <c r="AF617" s="151"/>
      <c r="AG617" s="151" t="s">
        <v>192</v>
      </c>
      <c r="AH617" s="151">
        <v>0</v>
      </c>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row>
    <row r="618" spans="1:60" outlineLevel="1" x14ac:dyDescent="0.25">
      <c r="A618" s="158"/>
      <c r="B618" s="159"/>
      <c r="C618" s="188" t="s">
        <v>2167</v>
      </c>
      <c r="D618" s="164"/>
      <c r="E618" s="165">
        <v>6.0000000000000001E-3</v>
      </c>
      <c r="F618" s="160"/>
      <c r="G618" s="160"/>
      <c r="H618" s="160"/>
      <c r="I618" s="160"/>
      <c r="J618" s="160"/>
      <c r="K618" s="160"/>
      <c r="L618" s="160"/>
      <c r="M618" s="160"/>
      <c r="N618" s="160"/>
      <c r="O618" s="160"/>
      <c r="P618" s="160"/>
      <c r="Q618" s="160"/>
      <c r="R618" s="160"/>
      <c r="S618" s="160"/>
      <c r="T618" s="160"/>
      <c r="U618" s="160"/>
      <c r="V618" s="160"/>
      <c r="W618" s="160"/>
      <c r="X618" s="160"/>
      <c r="Y618" s="151"/>
      <c r="Z618" s="151"/>
      <c r="AA618" s="151"/>
      <c r="AB618" s="151"/>
      <c r="AC618" s="151"/>
      <c r="AD618" s="151"/>
      <c r="AE618" s="151"/>
      <c r="AF618" s="151"/>
      <c r="AG618" s="151" t="s">
        <v>192</v>
      </c>
      <c r="AH618" s="151">
        <v>0</v>
      </c>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row>
    <row r="619" spans="1:60" ht="30.6" outlineLevel="1" x14ac:dyDescent="0.25">
      <c r="A619" s="177">
        <v>66</v>
      </c>
      <c r="B619" s="178" t="s">
        <v>326</v>
      </c>
      <c r="C619" s="187" t="s">
        <v>327</v>
      </c>
      <c r="D619" s="179" t="s">
        <v>299</v>
      </c>
      <c r="E619" s="180">
        <v>6.0000000000000001E-3</v>
      </c>
      <c r="F619" s="181">
        <v>787</v>
      </c>
      <c r="G619" s="182">
        <f>ROUND(E619*F619,2)</f>
        <v>4.72</v>
      </c>
      <c r="H619" s="181"/>
      <c r="I619" s="182">
        <f>ROUND(E619*H619,2)</f>
        <v>0</v>
      </c>
      <c r="J619" s="181"/>
      <c r="K619" s="182">
        <f>ROUND(E619*J619,2)</f>
        <v>0</v>
      </c>
      <c r="L619" s="182">
        <v>21</v>
      </c>
      <c r="M619" s="182">
        <f>G619*(1+L619/100)</f>
        <v>5.7111999999999998</v>
      </c>
      <c r="N619" s="182">
        <v>0</v>
      </c>
      <c r="O619" s="182">
        <f>ROUND(E619*N619,2)</f>
        <v>0</v>
      </c>
      <c r="P619" s="182">
        <v>0</v>
      </c>
      <c r="Q619" s="182">
        <f>ROUND(E619*P619,2)</f>
        <v>0</v>
      </c>
      <c r="R619" s="182" t="s">
        <v>322</v>
      </c>
      <c r="S619" s="182" t="s">
        <v>185</v>
      </c>
      <c r="T619" s="183" t="s">
        <v>185</v>
      </c>
      <c r="U619" s="160">
        <v>0.95</v>
      </c>
      <c r="V619" s="160">
        <f>ROUND(E619*U619,2)</f>
        <v>0.01</v>
      </c>
      <c r="W619" s="160"/>
      <c r="X619" s="160" t="s">
        <v>300</v>
      </c>
      <c r="Y619" s="151"/>
      <c r="Z619" s="151"/>
      <c r="AA619" s="151"/>
      <c r="AB619" s="151"/>
      <c r="AC619" s="151"/>
      <c r="AD619" s="151"/>
      <c r="AE619" s="151"/>
      <c r="AF619" s="151"/>
      <c r="AG619" s="151" t="s">
        <v>301</v>
      </c>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row>
    <row r="620" spans="1:60" outlineLevel="1" x14ac:dyDescent="0.25">
      <c r="A620" s="158"/>
      <c r="B620" s="159"/>
      <c r="C620" s="269" t="s">
        <v>323</v>
      </c>
      <c r="D620" s="270"/>
      <c r="E620" s="270"/>
      <c r="F620" s="270"/>
      <c r="G620" s="270"/>
      <c r="H620" s="160"/>
      <c r="I620" s="160"/>
      <c r="J620" s="160"/>
      <c r="K620" s="160"/>
      <c r="L620" s="160"/>
      <c r="M620" s="160"/>
      <c r="N620" s="160"/>
      <c r="O620" s="160"/>
      <c r="P620" s="160"/>
      <c r="Q620" s="160"/>
      <c r="R620" s="160"/>
      <c r="S620" s="160"/>
      <c r="T620" s="160"/>
      <c r="U620" s="160"/>
      <c r="V620" s="160"/>
      <c r="W620" s="160"/>
      <c r="X620" s="160"/>
      <c r="Y620" s="151"/>
      <c r="Z620" s="151"/>
      <c r="AA620" s="151"/>
      <c r="AB620" s="151"/>
      <c r="AC620" s="151"/>
      <c r="AD620" s="151"/>
      <c r="AE620" s="151"/>
      <c r="AF620" s="151"/>
      <c r="AG620" s="151" t="s">
        <v>251</v>
      </c>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row>
    <row r="621" spans="1:60" outlineLevel="1" x14ac:dyDescent="0.25">
      <c r="A621" s="158"/>
      <c r="B621" s="159"/>
      <c r="C621" s="188" t="s">
        <v>303</v>
      </c>
      <c r="D621" s="164"/>
      <c r="E621" s="165"/>
      <c r="F621" s="160"/>
      <c r="G621" s="160"/>
      <c r="H621" s="160"/>
      <c r="I621" s="160"/>
      <c r="J621" s="160"/>
      <c r="K621" s="160"/>
      <c r="L621" s="160"/>
      <c r="M621" s="160"/>
      <c r="N621" s="160"/>
      <c r="O621" s="160"/>
      <c r="P621" s="160"/>
      <c r="Q621" s="160"/>
      <c r="R621" s="160"/>
      <c r="S621" s="160"/>
      <c r="T621" s="160"/>
      <c r="U621" s="160"/>
      <c r="V621" s="160"/>
      <c r="W621" s="160"/>
      <c r="X621" s="160"/>
      <c r="Y621" s="151"/>
      <c r="Z621" s="151"/>
      <c r="AA621" s="151"/>
      <c r="AB621" s="151"/>
      <c r="AC621" s="151"/>
      <c r="AD621" s="151"/>
      <c r="AE621" s="151"/>
      <c r="AF621" s="151"/>
      <c r="AG621" s="151" t="s">
        <v>192</v>
      </c>
      <c r="AH621" s="151">
        <v>0</v>
      </c>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row>
    <row r="622" spans="1:60" outlineLevel="1" x14ac:dyDescent="0.25">
      <c r="A622" s="158"/>
      <c r="B622" s="159"/>
      <c r="C622" s="188" t="s">
        <v>2166</v>
      </c>
      <c r="D622" s="164"/>
      <c r="E622" s="165"/>
      <c r="F622" s="160"/>
      <c r="G622" s="160"/>
      <c r="H622" s="160"/>
      <c r="I622" s="160"/>
      <c r="J622" s="160"/>
      <c r="K622" s="160"/>
      <c r="L622" s="160"/>
      <c r="M622" s="160"/>
      <c r="N622" s="160"/>
      <c r="O622" s="160"/>
      <c r="P622" s="160"/>
      <c r="Q622" s="160"/>
      <c r="R622" s="160"/>
      <c r="S622" s="160"/>
      <c r="T622" s="160"/>
      <c r="U622" s="160"/>
      <c r="V622" s="160"/>
      <c r="W622" s="160"/>
      <c r="X622" s="160"/>
      <c r="Y622" s="151"/>
      <c r="Z622" s="151"/>
      <c r="AA622" s="151"/>
      <c r="AB622" s="151"/>
      <c r="AC622" s="151"/>
      <c r="AD622" s="151"/>
      <c r="AE622" s="151"/>
      <c r="AF622" s="151"/>
      <c r="AG622" s="151" t="s">
        <v>192</v>
      </c>
      <c r="AH622" s="151">
        <v>0</v>
      </c>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row>
    <row r="623" spans="1:60" outlineLevel="1" x14ac:dyDescent="0.25">
      <c r="A623" s="158"/>
      <c r="B623" s="159"/>
      <c r="C623" s="188" t="s">
        <v>2167</v>
      </c>
      <c r="D623" s="164"/>
      <c r="E623" s="165">
        <v>6.0000000000000001E-3</v>
      </c>
      <c r="F623" s="160"/>
      <c r="G623" s="160"/>
      <c r="H623" s="160"/>
      <c r="I623" s="160"/>
      <c r="J623" s="160"/>
      <c r="K623" s="160"/>
      <c r="L623" s="160"/>
      <c r="M623" s="160"/>
      <c r="N623" s="160"/>
      <c r="O623" s="160"/>
      <c r="P623" s="160"/>
      <c r="Q623" s="160"/>
      <c r="R623" s="160"/>
      <c r="S623" s="160"/>
      <c r="T623" s="160"/>
      <c r="U623" s="160"/>
      <c r="V623" s="160"/>
      <c r="W623" s="160"/>
      <c r="X623" s="160"/>
      <c r="Y623" s="151"/>
      <c r="Z623" s="151"/>
      <c r="AA623" s="151"/>
      <c r="AB623" s="151"/>
      <c r="AC623" s="151"/>
      <c r="AD623" s="151"/>
      <c r="AE623" s="151"/>
      <c r="AF623" s="151"/>
      <c r="AG623" s="151" t="s">
        <v>192</v>
      </c>
      <c r="AH623" s="151">
        <v>0</v>
      </c>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row>
    <row r="624" spans="1:60" x14ac:dyDescent="0.25">
      <c r="A624" s="154" t="s">
        <v>181</v>
      </c>
      <c r="B624" s="155" t="s">
        <v>138</v>
      </c>
      <c r="C624" s="190" t="s">
        <v>139</v>
      </c>
      <c r="D624" s="173"/>
      <c r="E624" s="174"/>
      <c r="F624" s="175"/>
      <c r="G624" s="175">
        <f>SUMIF(AG625:AG813,"&lt;&gt;NOR",G625:G813)</f>
        <v>109887.23</v>
      </c>
      <c r="H624" s="175"/>
      <c r="I624" s="175">
        <f>SUM(I625:I813)</f>
        <v>0</v>
      </c>
      <c r="J624" s="175"/>
      <c r="K624" s="175">
        <f>SUM(K625:K813)</f>
        <v>0</v>
      </c>
      <c r="L624" s="175"/>
      <c r="M624" s="175">
        <f>SUM(M625:M813)</f>
        <v>132963.54829999999</v>
      </c>
      <c r="N624" s="175"/>
      <c r="O624" s="175">
        <f>SUM(O625:O813)</f>
        <v>0.05</v>
      </c>
      <c r="P624" s="175"/>
      <c r="Q624" s="175">
        <f>SUM(Q625:Q813)</f>
        <v>0</v>
      </c>
      <c r="R624" s="175"/>
      <c r="S624" s="175"/>
      <c r="T624" s="176"/>
      <c r="U624" s="166"/>
      <c r="V624" s="166">
        <f>SUM(V625:V813)</f>
        <v>0.11</v>
      </c>
      <c r="W624" s="166"/>
      <c r="X624" s="166"/>
      <c r="AG624" t="s">
        <v>182</v>
      </c>
    </row>
    <row r="625" spans="1:60" outlineLevel="1" x14ac:dyDescent="0.25">
      <c r="A625" s="158"/>
      <c r="B625" s="159"/>
      <c r="C625" s="260" t="s">
        <v>2168</v>
      </c>
      <c r="D625" s="261"/>
      <c r="E625" s="261"/>
      <c r="F625" s="261"/>
      <c r="G625" s="261"/>
      <c r="H625" s="160"/>
      <c r="I625" s="160"/>
      <c r="J625" s="160"/>
      <c r="K625" s="160"/>
      <c r="L625" s="160"/>
      <c r="M625" s="160"/>
      <c r="N625" s="160"/>
      <c r="O625" s="160"/>
      <c r="P625" s="160"/>
      <c r="Q625" s="160"/>
      <c r="R625" s="160"/>
      <c r="S625" s="160"/>
      <c r="T625" s="160"/>
      <c r="U625" s="160"/>
      <c r="V625" s="160"/>
      <c r="W625" s="160"/>
      <c r="X625" s="160"/>
      <c r="Y625" s="151"/>
      <c r="Z625" s="151"/>
      <c r="AA625" s="151"/>
      <c r="AB625" s="151"/>
      <c r="AC625" s="151"/>
      <c r="AD625" s="151"/>
      <c r="AE625" s="151"/>
      <c r="AF625" s="151"/>
      <c r="AG625" s="151" t="s">
        <v>190</v>
      </c>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row>
    <row r="626" spans="1:60" ht="21" outlineLevel="1" x14ac:dyDescent="0.25">
      <c r="A626" s="158"/>
      <c r="B626" s="159"/>
      <c r="C626" s="271" t="s">
        <v>843</v>
      </c>
      <c r="D626" s="272"/>
      <c r="E626" s="272"/>
      <c r="F626" s="272"/>
      <c r="G626" s="272"/>
      <c r="H626" s="160"/>
      <c r="I626" s="160"/>
      <c r="J626" s="160"/>
      <c r="K626" s="160"/>
      <c r="L626" s="160"/>
      <c r="M626" s="160"/>
      <c r="N626" s="160"/>
      <c r="O626" s="160"/>
      <c r="P626" s="160"/>
      <c r="Q626" s="160"/>
      <c r="R626" s="160"/>
      <c r="S626" s="160"/>
      <c r="T626" s="160"/>
      <c r="U626" s="160"/>
      <c r="V626" s="160"/>
      <c r="W626" s="160"/>
      <c r="X626" s="160"/>
      <c r="Y626" s="151"/>
      <c r="Z626" s="151"/>
      <c r="AA626" s="151"/>
      <c r="AB626" s="151"/>
      <c r="AC626" s="151"/>
      <c r="AD626" s="151"/>
      <c r="AE626" s="151"/>
      <c r="AF626" s="151"/>
      <c r="AG626" s="151" t="s">
        <v>190</v>
      </c>
      <c r="AH626" s="151"/>
      <c r="AI626" s="151"/>
      <c r="AJ626" s="151"/>
      <c r="AK626" s="151"/>
      <c r="AL626" s="151"/>
      <c r="AM626" s="151"/>
      <c r="AN626" s="151"/>
      <c r="AO626" s="151"/>
      <c r="AP626" s="151"/>
      <c r="AQ626" s="151"/>
      <c r="AR626" s="151"/>
      <c r="AS626" s="151"/>
      <c r="AT626" s="151"/>
      <c r="AU626" s="151"/>
      <c r="AV626" s="151"/>
      <c r="AW626" s="151"/>
      <c r="AX626" s="151"/>
      <c r="AY626" s="151"/>
      <c r="AZ626" s="151"/>
      <c r="BA626" s="184" t="str">
        <f>C626</f>
        <v>- před zahájením restaurátorské opravy budou projektantem, investorem a odpovědnými zástupci (pracovníky) Národního památkového ústavu a Krajského úřadu Karlovarského kraje odsouhlaseny vzorky zpracování a povrchové úpravy.</v>
      </c>
      <c r="BB626" s="151"/>
      <c r="BC626" s="151"/>
      <c r="BD626" s="151"/>
      <c r="BE626" s="151"/>
      <c r="BF626" s="151"/>
      <c r="BG626" s="151"/>
      <c r="BH626" s="151"/>
    </row>
    <row r="627" spans="1:60" ht="31.2" outlineLevel="1" x14ac:dyDescent="0.25">
      <c r="A627" s="158"/>
      <c r="B627" s="159"/>
      <c r="C627" s="271" t="s">
        <v>1420</v>
      </c>
      <c r="D627" s="272"/>
      <c r="E627" s="272"/>
      <c r="F627" s="272"/>
      <c r="G627" s="272"/>
      <c r="H627" s="160"/>
      <c r="I627" s="160"/>
      <c r="J627" s="160"/>
      <c r="K627" s="160"/>
      <c r="L627" s="160"/>
      <c r="M627" s="160"/>
      <c r="N627" s="160"/>
      <c r="O627" s="160"/>
      <c r="P627" s="160"/>
      <c r="Q627" s="160"/>
      <c r="R627" s="160"/>
      <c r="S627" s="160"/>
      <c r="T627" s="160"/>
      <c r="U627" s="160"/>
      <c r="V627" s="160"/>
      <c r="W627" s="160"/>
      <c r="X627" s="160"/>
      <c r="Y627" s="151"/>
      <c r="Z627" s="151"/>
      <c r="AA627" s="151"/>
      <c r="AB627" s="151"/>
      <c r="AC627" s="151"/>
      <c r="AD627" s="151"/>
      <c r="AE627" s="151"/>
      <c r="AF627" s="151"/>
      <c r="AG627" s="151" t="s">
        <v>190</v>
      </c>
      <c r="AH627" s="151"/>
      <c r="AI627" s="151"/>
      <c r="AJ627" s="151"/>
      <c r="AK627" s="151"/>
      <c r="AL627" s="151"/>
      <c r="AM627" s="151"/>
      <c r="AN627" s="151"/>
      <c r="AO627" s="151"/>
      <c r="AP627" s="151"/>
      <c r="AQ627" s="151"/>
      <c r="AR627" s="151"/>
      <c r="AS627" s="151"/>
      <c r="AT627" s="151"/>
      <c r="AU627" s="151"/>
      <c r="AV627" s="151"/>
      <c r="AW627" s="151"/>
      <c r="AX627" s="151"/>
      <c r="AY627" s="151"/>
      <c r="AZ627" s="151"/>
      <c r="BA627" s="184" t="str">
        <f>C627</f>
        <v>- v předstihu před projektovými pracemi byla zpracována podrobná Restaurátorská zpráva a záměr na restaurování a konzervaci umělecko řemeslných prvků z kamene (vypracoval: Ak. soch. Vojtěch Adamec, 03. 2018). Navrhované úpravy všech prvků korespondují s těmito výše uvedenými restaurátorskými záměry.</v>
      </c>
      <c r="BB627" s="151"/>
      <c r="BC627" s="151"/>
      <c r="BD627" s="151"/>
      <c r="BE627" s="151"/>
      <c r="BF627" s="151"/>
      <c r="BG627" s="151"/>
      <c r="BH627" s="151"/>
    </row>
    <row r="628" spans="1:60" outlineLevel="1" x14ac:dyDescent="0.25">
      <c r="A628" s="177">
        <v>67</v>
      </c>
      <c r="B628" s="178" t="s">
        <v>2169</v>
      </c>
      <c r="C628" s="187" t="s">
        <v>2170</v>
      </c>
      <c r="D628" s="179" t="s">
        <v>255</v>
      </c>
      <c r="E628" s="180">
        <v>1</v>
      </c>
      <c r="F628" s="181">
        <v>7800</v>
      </c>
      <c r="G628" s="182">
        <f>ROUND(E628*F628,2)</f>
        <v>7800</v>
      </c>
      <c r="H628" s="181"/>
      <c r="I628" s="182">
        <f>ROUND(E628*H628,2)</f>
        <v>0</v>
      </c>
      <c r="J628" s="181"/>
      <c r="K628" s="182">
        <f>ROUND(E628*J628,2)</f>
        <v>0</v>
      </c>
      <c r="L628" s="182">
        <v>21</v>
      </c>
      <c r="M628" s="182">
        <f>G628*(1+L628/100)</f>
        <v>9438</v>
      </c>
      <c r="N628" s="182">
        <v>1E-3</v>
      </c>
      <c r="O628" s="182">
        <f>ROUND(E628*N628,2)</f>
        <v>0</v>
      </c>
      <c r="P628" s="182">
        <v>0</v>
      </c>
      <c r="Q628" s="182">
        <f>ROUND(E628*P628,2)</f>
        <v>0</v>
      </c>
      <c r="R628" s="182"/>
      <c r="S628" s="182" t="s">
        <v>277</v>
      </c>
      <c r="T628" s="183" t="s">
        <v>186</v>
      </c>
      <c r="U628" s="160">
        <v>0</v>
      </c>
      <c r="V628" s="160">
        <f>ROUND(E628*U628,2)</f>
        <v>0</v>
      </c>
      <c r="W628" s="160"/>
      <c r="X628" s="160" t="s">
        <v>310</v>
      </c>
      <c r="Y628" s="151"/>
      <c r="Z628" s="151"/>
      <c r="AA628" s="151"/>
      <c r="AB628" s="151"/>
      <c r="AC628" s="151"/>
      <c r="AD628" s="151"/>
      <c r="AE628" s="151"/>
      <c r="AF628" s="151"/>
      <c r="AG628" s="151" t="s">
        <v>311</v>
      </c>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row>
    <row r="629" spans="1:60" outlineLevel="1" x14ac:dyDescent="0.25">
      <c r="A629" s="158"/>
      <c r="B629" s="159"/>
      <c r="C629" s="260" t="s">
        <v>2171</v>
      </c>
      <c r="D629" s="261"/>
      <c r="E629" s="261"/>
      <c r="F629" s="261"/>
      <c r="G629" s="261"/>
      <c r="H629" s="160"/>
      <c r="I629" s="160"/>
      <c r="J629" s="160"/>
      <c r="K629" s="160"/>
      <c r="L629" s="160"/>
      <c r="M629" s="160"/>
      <c r="N629" s="160"/>
      <c r="O629" s="160"/>
      <c r="P629" s="160"/>
      <c r="Q629" s="160"/>
      <c r="R629" s="160"/>
      <c r="S629" s="160"/>
      <c r="T629" s="160"/>
      <c r="U629" s="160"/>
      <c r="V629" s="160"/>
      <c r="W629" s="160"/>
      <c r="X629" s="160"/>
      <c r="Y629" s="151"/>
      <c r="Z629" s="151"/>
      <c r="AA629" s="151"/>
      <c r="AB629" s="151"/>
      <c r="AC629" s="151"/>
      <c r="AD629" s="151"/>
      <c r="AE629" s="151"/>
      <c r="AF629" s="151"/>
      <c r="AG629" s="151" t="s">
        <v>190</v>
      </c>
      <c r="AH629" s="151"/>
      <c r="AI629" s="151"/>
      <c r="AJ629" s="151"/>
      <c r="AK629" s="151"/>
      <c r="AL629" s="151"/>
      <c r="AM629" s="151"/>
      <c r="AN629" s="151"/>
      <c r="AO629" s="151"/>
      <c r="AP629" s="151"/>
      <c r="AQ629" s="151"/>
      <c r="AR629" s="151"/>
      <c r="AS629" s="151"/>
      <c r="AT629" s="151"/>
      <c r="AU629" s="151"/>
      <c r="AV629" s="151"/>
      <c r="AW629" s="151"/>
      <c r="AX629" s="151"/>
      <c r="AY629" s="151"/>
      <c r="AZ629" s="151"/>
      <c r="BA629" s="184" t="str">
        <f>C629</f>
        <v>4.NP - 3. patro, popis prvku a návrh na jeho opravu nebo restaurování viz D1.1.9  Tabulky kamenických prvků</v>
      </c>
      <c r="BB629" s="151"/>
      <c r="BC629" s="151"/>
      <c r="BD629" s="151"/>
      <c r="BE629" s="151"/>
      <c r="BF629" s="151"/>
      <c r="BG629" s="151"/>
      <c r="BH629" s="151"/>
    </row>
    <row r="630" spans="1:60" outlineLevel="1" x14ac:dyDescent="0.25">
      <c r="A630" s="158"/>
      <c r="B630" s="159"/>
      <c r="C630" s="192" t="s">
        <v>204</v>
      </c>
      <c r="D630" s="161"/>
      <c r="E630" s="162"/>
      <c r="F630" s="163"/>
      <c r="G630" s="163"/>
      <c r="H630" s="160"/>
      <c r="I630" s="160"/>
      <c r="J630" s="160"/>
      <c r="K630" s="160"/>
      <c r="L630" s="160"/>
      <c r="M630" s="160"/>
      <c r="N630" s="160"/>
      <c r="O630" s="160"/>
      <c r="P630" s="160"/>
      <c r="Q630" s="160"/>
      <c r="R630" s="160"/>
      <c r="S630" s="160"/>
      <c r="T630" s="160"/>
      <c r="U630" s="160"/>
      <c r="V630" s="160"/>
      <c r="W630" s="160"/>
      <c r="X630" s="160"/>
      <c r="Y630" s="151"/>
      <c r="Z630" s="151"/>
      <c r="AA630" s="151"/>
      <c r="AB630" s="151"/>
      <c r="AC630" s="151"/>
      <c r="AD630" s="151"/>
      <c r="AE630" s="151"/>
      <c r="AF630" s="151"/>
      <c r="AG630" s="151" t="s">
        <v>190</v>
      </c>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row>
    <row r="631" spans="1:60" outlineLevel="1" x14ac:dyDescent="0.25">
      <c r="A631" s="158"/>
      <c r="B631" s="159"/>
      <c r="C631" s="271" t="s">
        <v>2172</v>
      </c>
      <c r="D631" s="272"/>
      <c r="E631" s="272"/>
      <c r="F631" s="272"/>
      <c r="G631" s="272"/>
      <c r="H631" s="160"/>
      <c r="I631" s="160"/>
      <c r="J631" s="160"/>
      <c r="K631" s="160"/>
      <c r="L631" s="160"/>
      <c r="M631" s="160"/>
      <c r="N631" s="160"/>
      <c r="O631" s="160"/>
      <c r="P631" s="160"/>
      <c r="Q631" s="160"/>
      <c r="R631" s="160"/>
      <c r="S631" s="160"/>
      <c r="T631" s="160"/>
      <c r="U631" s="160"/>
      <c r="V631" s="160"/>
      <c r="W631" s="160"/>
      <c r="X631" s="160"/>
      <c r="Y631" s="151"/>
      <c r="Z631" s="151"/>
      <c r="AA631" s="151"/>
      <c r="AB631" s="151"/>
      <c r="AC631" s="151"/>
      <c r="AD631" s="151"/>
      <c r="AE631" s="151"/>
      <c r="AF631" s="151"/>
      <c r="AG631" s="151" t="s">
        <v>190</v>
      </c>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row>
    <row r="632" spans="1:60" outlineLevel="1" x14ac:dyDescent="0.25">
      <c r="A632" s="158"/>
      <c r="B632" s="159"/>
      <c r="C632" s="271" t="s">
        <v>2173</v>
      </c>
      <c r="D632" s="272"/>
      <c r="E632" s="272"/>
      <c r="F632" s="272"/>
      <c r="G632" s="272"/>
      <c r="H632" s="160"/>
      <c r="I632" s="160"/>
      <c r="J632" s="160"/>
      <c r="K632" s="160"/>
      <c r="L632" s="160"/>
      <c r="M632" s="160"/>
      <c r="N632" s="160"/>
      <c r="O632" s="160"/>
      <c r="P632" s="160"/>
      <c r="Q632" s="160"/>
      <c r="R632" s="160"/>
      <c r="S632" s="160"/>
      <c r="T632" s="160"/>
      <c r="U632" s="160"/>
      <c r="V632" s="160"/>
      <c r="W632" s="160"/>
      <c r="X632" s="160"/>
      <c r="Y632" s="151"/>
      <c r="Z632" s="151"/>
      <c r="AA632" s="151"/>
      <c r="AB632" s="151"/>
      <c r="AC632" s="151"/>
      <c r="AD632" s="151"/>
      <c r="AE632" s="151"/>
      <c r="AF632" s="151"/>
      <c r="AG632" s="151" t="s">
        <v>190</v>
      </c>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row>
    <row r="633" spans="1:60" outlineLevel="1" x14ac:dyDescent="0.25">
      <c r="A633" s="158"/>
      <c r="B633" s="159"/>
      <c r="C633" s="192" t="s">
        <v>204</v>
      </c>
      <c r="D633" s="161"/>
      <c r="E633" s="162"/>
      <c r="F633" s="163"/>
      <c r="G633" s="163"/>
      <c r="H633" s="160"/>
      <c r="I633" s="160"/>
      <c r="J633" s="160"/>
      <c r="K633" s="160"/>
      <c r="L633" s="160"/>
      <c r="M633" s="160"/>
      <c r="N633" s="160"/>
      <c r="O633" s="160"/>
      <c r="P633" s="160"/>
      <c r="Q633" s="160"/>
      <c r="R633" s="160"/>
      <c r="S633" s="160"/>
      <c r="T633" s="160"/>
      <c r="U633" s="160"/>
      <c r="V633" s="160"/>
      <c r="W633" s="160"/>
      <c r="X633" s="160"/>
      <c r="Y633" s="151"/>
      <c r="Z633" s="151"/>
      <c r="AA633" s="151"/>
      <c r="AB633" s="151"/>
      <c r="AC633" s="151"/>
      <c r="AD633" s="151"/>
      <c r="AE633" s="151"/>
      <c r="AF633" s="151"/>
      <c r="AG633" s="151" t="s">
        <v>190</v>
      </c>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row>
    <row r="634" spans="1:60" outlineLevel="1" x14ac:dyDescent="0.25">
      <c r="A634" s="158"/>
      <c r="B634" s="159"/>
      <c r="C634" s="271" t="s">
        <v>313</v>
      </c>
      <c r="D634" s="272"/>
      <c r="E634" s="272"/>
      <c r="F634" s="272"/>
      <c r="G634" s="272"/>
      <c r="H634" s="160"/>
      <c r="I634" s="160"/>
      <c r="J634" s="160"/>
      <c r="K634" s="160"/>
      <c r="L634" s="160"/>
      <c r="M634" s="160"/>
      <c r="N634" s="160"/>
      <c r="O634" s="160"/>
      <c r="P634" s="160"/>
      <c r="Q634" s="160"/>
      <c r="R634" s="160"/>
      <c r="S634" s="160"/>
      <c r="T634" s="160"/>
      <c r="U634" s="160"/>
      <c r="V634" s="160"/>
      <c r="W634" s="160"/>
      <c r="X634" s="160"/>
      <c r="Y634" s="151"/>
      <c r="Z634" s="151"/>
      <c r="AA634" s="151"/>
      <c r="AB634" s="151"/>
      <c r="AC634" s="151"/>
      <c r="AD634" s="151"/>
      <c r="AE634" s="151"/>
      <c r="AF634" s="151"/>
      <c r="AG634" s="151" t="s">
        <v>190</v>
      </c>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row>
    <row r="635" spans="1:60" ht="21" outlineLevel="1" x14ac:dyDescent="0.25">
      <c r="A635" s="158"/>
      <c r="B635" s="159"/>
      <c r="C635" s="271" t="s">
        <v>2174</v>
      </c>
      <c r="D635" s="272"/>
      <c r="E635" s="272"/>
      <c r="F635" s="272"/>
      <c r="G635" s="272"/>
      <c r="H635" s="160"/>
      <c r="I635" s="160"/>
      <c r="J635" s="160"/>
      <c r="K635" s="160"/>
      <c r="L635" s="160"/>
      <c r="M635" s="160"/>
      <c r="N635" s="160"/>
      <c r="O635" s="160"/>
      <c r="P635" s="160"/>
      <c r="Q635" s="160"/>
      <c r="R635" s="160"/>
      <c r="S635" s="160"/>
      <c r="T635" s="160"/>
      <c r="U635" s="160"/>
      <c r="V635" s="160"/>
      <c r="W635" s="160"/>
      <c r="X635" s="160"/>
      <c r="Y635" s="151"/>
      <c r="Z635" s="151"/>
      <c r="AA635" s="151"/>
      <c r="AB635" s="151"/>
      <c r="AC635" s="151"/>
      <c r="AD635" s="151"/>
      <c r="AE635" s="151"/>
      <c r="AF635" s="151"/>
      <c r="AG635" s="151" t="s">
        <v>190</v>
      </c>
      <c r="AH635" s="151"/>
      <c r="AI635" s="151"/>
      <c r="AJ635" s="151"/>
      <c r="AK635" s="151"/>
      <c r="AL635" s="151"/>
      <c r="AM635" s="151"/>
      <c r="AN635" s="151"/>
      <c r="AO635" s="151"/>
      <c r="AP635" s="151"/>
      <c r="AQ635" s="151"/>
      <c r="AR635" s="151"/>
      <c r="AS635" s="151"/>
      <c r="AT635" s="151"/>
      <c r="AU635" s="151"/>
      <c r="AV635" s="151"/>
      <c r="AW635" s="151"/>
      <c r="AX635" s="151"/>
      <c r="AY635" s="151"/>
      <c r="AZ635" s="151"/>
      <c r="BA635" s="184" t="str">
        <f>C635</f>
        <v>Jedná se o jednoduché kamenné ostění obdélného okna sestávající z parapetu, dvou stojek a překladu. Všechny díly jsou na vnitřní straně ostění hladké.</v>
      </c>
      <c r="BB635" s="151"/>
      <c r="BC635" s="151"/>
      <c r="BD635" s="151"/>
      <c r="BE635" s="151"/>
      <c r="BF635" s="151"/>
      <c r="BG635" s="151"/>
      <c r="BH635" s="151"/>
    </row>
    <row r="636" spans="1:60" ht="21" outlineLevel="1" x14ac:dyDescent="0.25">
      <c r="A636" s="158"/>
      <c r="B636" s="159"/>
      <c r="C636" s="271" t="s">
        <v>2175</v>
      </c>
      <c r="D636" s="272"/>
      <c r="E636" s="272"/>
      <c r="F636" s="272"/>
      <c r="G636" s="272"/>
      <c r="H636" s="160"/>
      <c r="I636" s="160"/>
      <c r="J636" s="160"/>
      <c r="K636" s="160"/>
      <c r="L636" s="160"/>
      <c r="M636" s="160"/>
      <c r="N636" s="160"/>
      <c r="O636" s="160"/>
      <c r="P636" s="160"/>
      <c r="Q636" s="160"/>
      <c r="R636" s="160"/>
      <c r="S636" s="160"/>
      <c r="T636" s="160"/>
      <c r="U636" s="160"/>
      <c r="V636" s="160"/>
      <c r="W636" s="160"/>
      <c r="X636" s="160"/>
      <c r="Y636" s="151"/>
      <c r="Z636" s="151"/>
      <c r="AA636" s="151"/>
      <c r="AB636" s="151"/>
      <c r="AC636" s="151"/>
      <c r="AD636" s="151"/>
      <c r="AE636" s="151"/>
      <c r="AF636" s="151"/>
      <c r="AG636" s="151" t="s">
        <v>190</v>
      </c>
      <c r="AH636" s="151"/>
      <c r="AI636" s="151"/>
      <c r="AJ636" s="151"/>
      <c r="AK636" s="151"/>
      <c r="AL636" s="151"/>
      <c r="AM636" s="151"/>
      <c r="AN636" s="151"/>
      <c r="AO636" s="151"/>
      <c r="AP636" s="151"/>
      <c r="AQ636" s="151"/>
      <c r="AR636" s="151"/>
      <c r="AS636" s="151"/>
      <c r="AT636" s="151"/>
      <c r="AU636" s="151"/>
      <c r="AV636" s="151"/>
      <c r="AW636" s="151"/>
      <c r="AX636" s="151"/>
      <c r="AY636" s="151"/>
      <c r="AZ636" s="151"/>
      <c r="BA636" s="184" t="str">
        <f>C636</f>
        <v>Spárování mezi jednotlivými díly ostění je místy uvolněné nebo zcela vypadlé. Na parapetu se na vnitřní straně nacházejí značné úbytky kamene, a to nejspíše v souvislosti s jeho korozí a dlouhodobou nedostatečnou údržbou prvku.</v>
      </c>
      <c r="BB636" s="151"/>
      <c r="BC636" s="151"/>
      <c r="BD636" s="151"/>
      <c r="BE636" s="151"/>
      <c r="BF636" s="151"/>
      <c r="BG636" s="151"/>
      <c r="BH636" s="151"/>
    </row>
    <row r="637" spans="1:60" ht="21" outlineLevel="1" x14ac:dyDescent="0.25">
      <c r="A637" s="158"/>
      <c r="B637" s="159"/>
      <c r="C637" s="271" t="s">
        <v>1933</v>
      </c>
      <c r="D637" s="272"/>
      <c r="E637" s="272"/>
      <c r="F637" s="272"/>
      <c r="G637" s="272"/>
      <c r="H637" s="160"/>
      <c r="I637" s="160"/>
      <c r="J637" s="160"/>
      <c r="K637" s="160"/>
      <c r="L637" s="160"/>
      <c r="M637" s="160"/>
      <c r="N637" s="160"/>
      <c r="O637" s="160"/>
      <c r="P637" s="160"/>
      <c r="Q637" s="160"/>
      <c r="R637" s="160"/>
      <c r="S637" s="160"/>
      <c r="T637" s="160"/>
      <c r="U637" s="160"/>
      <c r="V637" s="160"/>
      <c r="W637" s="160"/>
      <c r="X637" s="160"/>
      <c r="Y637" s="151"/>
      <c r="Z637" s="151"/>
      <c r="AA637" s="151"/>
      <c r="AB637" s="151"/>
      <c r="AC637" s="151"/>
      <c r="AD637" s="151"/>
      <c r="AE637" s="151"/>
      <c r="AF637" s="151"/>
      <c r="AG637" s="151" t="s">
        <v>190</v>
      </c>
      <c r="AH637" s="151"/>
      <c r="AI637" s="151"/>
      <c r="AJ637" s="151"/>
      <c r="AK637" s="151"/>
      <c r="AL637" s="151"/>
      <c r="AM637" s="151"/>
      <c r="AN637" s="151"/>
      <c r="AO637" s="151"/>
      <c r="AP637" s="151"/>
      <c r="AQ637" s="151"/>
      <c r="AR637" s="151"/>
      <c r="AS637" s="151"/>
      <c r="AT637" s="151"/>
      <c r="AU637" s="151"/>
      <c r="AV637" s="151"/>
      <c r="AW637" s="151"/>
      <c r="AX637" s="151"/>
      <c r="AY637" s="151"/>
      <c r="AZ637" s="151"/>
      <c r="BA637" s="184" t="str">
        <f>C637</f>
        <v>Na překladu a horních dílech stojek je povrch kamene překryt vrstvičkami omítek a nátěrů přecházejících na kamenný prvek z okolní špalety okenního výklenku. Kromě těchto povrchových úprav je i tento prvek pokryt vrstvou prachových depozit.</v>
      </c>
      <c r="BB637" s="151"/>
      <c r="BC637" s="151"/>
      <c r="BD637" s="151"/>
      <c r="BE637" s="151"/>
      <c r="BF637" s="151"/>
      <c r="BG637" s="151"/>
      <c r="BH637" s="151"/>
    </row>
    <row r="638" spans="1:60" outlineLevel="1" x14ac:dyDescent="0.25">
      <c r="A638" s="158"/>
      <c r="B638" s="159"/>
      <c r="C638" s="192" t="s">
        <v>204</v>
      </c>
      <c r="D638" s="161"/>
      <c r="E638" s="162"/>
      <c r="F638" s="163"/>
      <c r="G638" s="163"/>
      <c r="H638" s="160"/>
      <c r="I638" s="160"/>
      <c r="J638" s="160"/>
      <c r="K638" s="160"/>
      <c r="L638" s="160"/>
      <c r="M638" s="160"/>
      <c r="N638" s="160"/>
      <c r="O638" s="160"/>
      <c r="P638" s="160"/>
      <c r="Q638" s="160"/>
      <c r="R638" s="160"/>
      <c r="S638" s="160"/>
      <c r="T638" s="160"/>
      <c r="U638" s="160"/>
      <c r="V638" s="160"/>
      <c r="W638" s="160"/>
      <c r="X638" s="160"/>
      <c r="Y638" s="151"/>
      <c r="Z638" s="151"/>
      <c r="AA638" s="151"/>
      <c r="AB638" s="151"/>
      <c r="AC638" s="151"/>
      <c r="AD638" s="151"/>
      <c r="AE638" s="151"/>
      <c r="AF638" s="151"/>
      <c r="AG638" s="151" t="s">
        <v>190</v>
      </c>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row>
    <row r="639" spans="1:60" outlineLevel="1" x14ac:dyDescent="0.25">
      <c r="A639" s="158"/>
      <c r="B639" s="159"/>
      <c r="C639" s="271" t="s">
        <v>1428</v>
      </c>
      <c r="D639" s="272"/>
      <c r="E639" s="272"/>
      <c r="F639" s="272"/>
      <c r="G639" s="272"/>
      <c r="H639" s="160"/>
      <c r="I639" s="160"/>
      <c r="J639" s="160"/>
      <c r="K639" s="160"/>
      <c r="L639" s="160"/>
      <c r="M639" s="160"/>
      <c r="N639" s="160"/>
      <c r="O639" s="160"/>
      <c r="P639" s="160"/>
      <c r="Q639" s="160"/>
      <c r="R639" s="160"/>
      <c r="S639" s="160"/>
      <c r="T639" s="160"/>
      <c r="U639" s="160"/>
      <c r="V639" s="160"/>
      <c r="W639" s="160"/>
      <c r="X639" s="160"/>
      <c r="Y639" s="151"/>
      <c r="Z639" s="151"/>
      <c r="AA639" s="151"/>
      <c r="AB639" s="151"/>
      <c r="AC639" s="151"/>
      <c r="AD639" s="151"/>
      <c r="AE639" s="151"/>
      <c r="AF639" s="151"/>
      <c r="AG639" s="151" t="s">
        <v>190</v>
      </c>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row>
    <row r="640" spans="1:60" outlineLevel="1" x14ac:dyDescent="0.25">
      <c r="A640" s="158"/>
      <c r="B640" s="159"/>
      <c r="C640" s="271" t="s">
        <v>1429</v>
      </c>
      <c r="D640" s="272"/>
      <c r="E640" s="272"/>
      <c r="F640" s="272"/>
      <c r="G640" s="272"/>
      <c r="H640" s="160"/>
      <c r="I640" s="160"/>
      <c r="J640" s="160"/>
      <c r="K640" s="160"/>
      <c r="L640" s="160"/>
      <c r="M640" s="160"/>
      <c r="N640" s="160"/>
      <c r="O640" s="160"/>
      <c r="P640" s="160"/>
      <c r="Q640" s="160"/>
      <c r="R640" s="160"/>
      <c r="S640" s="160"/>
      <c r="T640" s="160"/>
      <c r="U640" s="160"/>
      <c r="V640" s="160"/>
      <c r="W640" s="160"/>
      <c r="X640" s="160"/>
      <c r="Y640" s="151"/>
      <c r="Z640" s="151"/>
      <c r="AA640" s="151"/>
      <c r="AB640" s="151"/>
      <c r="AC640" s="151"/>
      <c r="AD640" s="151"/>
      <c r="AE640" s="151"/>
      <c r="AF640" s="151"/>
      <c r="AG640" s="151" t="s">
        <v>190</v>
      </c>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row>
    <row r="641" spans="1:60" outlineLevel="1" x14ac:dyDescent="0.25">
      <c r="A641" s="158"/>
      <c r="B641" s="159"/>
      <c r="C641" s="271" t="s">
        <v>1953</v>
      </c>
      <c r="D641" s="272"/>
      <c r="E641" s="272"/>
      <c r="F641" s="272"/>
      <c r="G641" s="272"/>
      <c r="H641" s="160"/>
      <c r="I641" s="160"/>
      <c r="J641" s="160"/>
      <c r="K641" s="160"/>
      <c r="L641" s="160"/>
      <c r="M641" s="160"/>
      <c r="N641" s="160"/>
      <c r="O641" s="160"/>
      <c r="P641" s="160"/>
      <c r="Q641" s="160"/>
      <c r="R641" s="160"/>
      <c r="S641" s="160"/>
      <c r="T641" s="160"/>
      <c r="U641" s="160"/>
      <c r="V641" s="160"/>
      <c r="W641" s="160"/>
      <c r="X641" s="160"/>
      <c r="Y641" s="151"/>
      <c r="Z641" s="151"/>
      <c r="AA641" s="151"/>
      <c r="AB641" s="151"/>
      <c r="AC641" s="151"/>
      <c r="AD641" s="151"/>
      <c r="AE641" s="151"/>
      <c r="AF641" s="151"/>
      <c r="AG641" s="151" t="s">
        <v>190</v>
      </c>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row>
    <row r="642" spans="1:60" outlineLevel="1" x14ac:dyDescent="0.25">
      <c r="A642" s="158"/>
      <c r="B642" s="159"/>
      <c r="C642" s="192" t="s">
        <v>204</v>
      </c>
      <c r="D642" s="161"/>
      <c r="E642" s="162"/>
      <c r="F642" s="163"/>
      <c r="G642" s="163"/>
      <c r="H642" s="160"/>
      <c r="I642" s="160"/>
      <c r="J642" s="160"/>
      <c r="K642" s="160"/>
      <c r="L642" s="160"/>
      <c r="M642" s="160"/>
      <c r="N642" s="160"/>
      <c r="O642" s="160"/>
      <c r="P642" s="160"/>
      <c r="Q642" s="160"/>
      <c r="R642" s="160"/>
      <c r="S642" s="160"/>
      <c r="T642" s="160"/>
      <c r="U642" s="160"/>
      <c r="V642" s="160"/>
      <c r="W642" s="160"/>
      <c r="X642" s="160"/>
      <c r="Y642" s="151"/>
      <c r="Z642" s="151"/>
      <c r="AA642" s="151"/>
      <c r="AB642" s="151"/>
      <c r="AC642" s="151"/>
      <c r="AD642" s="151"/>
      <c r="AE642" s="151"/>
      <c r="AF642" s="151"/>
      <c r="AG642" s="151" t="s">
        <v>190</v>
      </c>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row>
    <row r="643" spans="1:60" outlineLevel="1" x14ac:dyDescent="0.25">
      <c r="A643" s="158"/>
      <c r="B643" s="159"/>
      <c r="C643" s="271" t="s">
        <v>317</v>
      </c>
      <c r="D643" s="272"/>
      <c r="E643" s="272"/>
      <c r="F643" s="272"/>
      <c r="G643" s="272"/>
      <c r="H643" s="160"/>
      <c r="I643" s="160"/>
      <c r="J643" s="160"/>
      <c r="K643" s="160"/>
      <c r="L643" s="160"/>
      <c r="M643" s="160"/>
      <c r="N643" s="160"/>
      <c r="O643" s="160"/>
      <c r="P643" s="160"/>
      <c r="Q643" s="160"/>
      <c r="R643" s="160"/>
      <c r="S643" s="160"/>
      <c r="T643" s="160"/>
      <c r="U643" s="160"/>
      <c r="V643" s="160"/>
      <c r="W643" s="160"/>
      <c r="X643" s="160"/>
      <c r="Y643" s="151"/>
      <c r="Z643" s="151"/>
      <c r="AA643" s="151"/>
      <c r="AB643" s="151"/>
      <c r="AC643" s="151"/>
      <c r="AD643" s="151"/>
      <c r="AE643" s="151"/>
      <c r="AF643" s="151"/>
      <c r="AG643" s="151" t="s">
        <v>190</v>
      </c>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row>
    <row r="644" spans="1:60" outlineLevel="1" x14ac:dyDescent="0.25">
      <c r="A644" s="158"/>
      <c r="B644" s="159"/>
      <c r="C644" s="271" t="s">
        <v>864</v>
      </c>
      <c r="D644" s="272"/>
      <c r="E644" s="272"/>
      <c r="F644" s="272"/>
      <c r="G644" s="272"/>
      <c r="H644" s="160"/>
      <c r="I644" s="160"/>
      <c r="J644" s="160"/>
      <c r="K644" s="160"/>
      <c r="L644" s="160"/>
      <c r="M644" s="160"/>
      <c r="N644" s="160"/>
      <c r="O644" s="160"/>
      <c r="P644" s="160"/>
      <c r="Q644" s="160"/>
      <c r="R644" s="160"/>
      <c r="S644" s="160"/>
      <c r="T644" s="160"/>
      <c r="U644" s="160"/>
      <c r="V644" s="160"/>
      <c r="W644" s="160"/>
      <c r="X644" s="160"/>
      <c r="Y644" s="151"/>
      <c r="Z644" s="151"/>
      <c r="AA644" s="151"/>
      <c r="AB644" s="151"/>
      <c r="AC644" s="151"/>
      <c r="AD644" s="151"/>
      <c r="AE644" s="151"/>
      <c r="AF644" s="151"/>
      <c r="AG644" s="151" t="s">
        <v>190</v>
      </c>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row>
    <row r="645" spans="1:60" outlineLevel="1" x14ac:dyDescent="0.25">
      <c r="A645" s="158"/>
      <c r="B645" s="159"/>
      <c r="C645" s="271" t="s">
        <v>1936</v>
      </c>
      <c r="D645" s="272"/>
      <c r="E645" s="272"/>
      <c r="F645" s="272"/>
      <c r="G645" s="272"/>
      <c r="H645" s="160"/>
      <c r="I645" s="160"/>
      <c r="J645" s="160"/>
      <c r="K645" s="160"/>
      <c r="L645" s="160"/>
      <c r="M645" s="160"/>
      <c r="N645" s="160"/>
      <c r="O645" s="160"/>
      <c r="P645" s="160"/>
      <c r="Q645" s="160"/>
      <c r="R645" s="160"/>
      <c r="S645" s="160"/>
      <c r="T645" s="160"/>
      <c r="U645" s="160"/>
      <c r="V645" s="160"/>
      <c r="W645" s="160"/>
      <c r="X645" s="160"/>
      <c r="Y645" s="151"/>
      <c r="Z645" s="151"/>
      <c r="AA645" s="151"/>
      <c r="AB645" s="151"/>
      <c r="AC645" s="151"/>
      <c r="AD645" s="151"/>
      <c r="AE645" s="151"/>
      <c r="AF645" s="151"/>
      <c r="AG645" s="151" t="s">
        <v>190</v>
      </c>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row>
    <row r="646" spans="1:60" outlineLevel="1" x14ac:dyDescent="0.25">
      <c r="A646" s="158"/>
      <c r="B646" s="159"/>
      <c r="C646" s="271" t="s">
        <v>2176</v>
      </c>
      <c r="D646" s="272"/>
      <c r="E646" s="272"/>
      <c r="F646" s="272"/>
      <c r="G646" s="272"/>
      <c r="H646" s="160"/>
      <c r="I646" s="160"/>
      <c r="J646" s="160"/>
      <c r="K646" s="160"/>
      <c r="L646" s="160"/>
      <c r="M646" s="160"/>
      <c r="N646" s="160"/>
      <c r="O646" s="160"/>
      <c r="P646" s="160"/>
      <c r="Q646" s="160"/>
      <c r="R646" s="160"/>
      <c r="S646" s="160"/>
      <c r="T646" s="160"/>
      <c r="U646" s="160"/>
      <c r="V646" s="160"/>
      <c r="W646" s="160"/>
      <c r="X646" s="160"/>
      <c r="Y646" s="151"/>
      <c r="Z646" s="151"/>
      <c r="AA646" s="151"/>
      <c r="AB646" s="151"/>
      <c r="AC646" s="151"/>
      <c r="AD646" s="151"/>
      <c r="AE646" s="151"/>
      <c r="AF646" s="151"/>
      <c r="AG646" s="151" t="s">
        <v>190</v>
      </c>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row>
    <row r="647" spans="1:60" outlineLevel="1" x14ac:dyDescent="0.25">
      <c r="A647" s="158"/>
      <c r="B647" s="159"/>
      <c r="C647" s="271" t="s">
        <v>1955</v>
      </c>
      <c r="D647" s="272"/>
      <c r="E647" s="272"/>
      <c r="F647" s="272"/>
      <c r="G647" s="272"/>
      <c r="H647" s="160"/>
      <c r="I647" s="160"/>
      <c r="J647" s="160"/>
      <c r="K647" s="160"/>
      <c r="L647" s="160"/>
      <c r="M647" s="160"/>
      <c r="N647" s="160"/>
      <c r="O647" s="160"/>
      <c r="P647" s="160"/>
      <c r="Q647" s="160"/>
      <c r="R647" s="160"/>
      <c r="S647" s="160"/>
      <c r="T647" s="160"/>
      <c r="U647" s="160"/>
      <c r="V647" s="160"/>
      <c r="W647" s="160"/>
      <c r="X647" s="160"/>
      <c r="Y647" s="151"/>
      <c r="Z647" s="151"/>
      <c r="AA647" s="151"/>
      <c r="AB647" s="151"/>
      <c r="AC647" s="151"/>
      <c r="AD647" s="151"/>
      <c r="AE647" s="151"/>
      <c r="AF647" s="151"/>
      <c r="AG647" s="151" t="s">
        <v>190</v>
      </c>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row>
    <row r="648" spans="1:60" outlineLevel="1" x14ac:dyDescent="0.25">
      <c r="A648" s="177">
        <v>68</v>
      </c>
      <c r="B648" s="178" t="s">
        <v>2177</v>
      </c>
      <c r="C648" s="187" t="s">
        <v>2178</v>
      </c>
      <c r="D648" s="179" t="s">
        <v>255</v>
      </c>
      <c r="E648" s="180">
        <v>1</v>
      </c>
      <c r="F648" s="181">
        <v>5400</v>
      </c>
      <c r="G648" s="182">
        <f>ROUND(E648*F648,2)</f>
        <v>5400</v>
      </c>
      <c r="H648" s="181"/>
      <c r="I648" s="182">
        <f>ROUND(E648*H648,2)</f>
        <v>0</v>
      </c>
      <c r="J648" s="181"/>
      <c r="K648" s="182">
        <f>ROUND(E648*J648,2)</f>
        <v>0</v>
      </c>
      <c r="L648" s="182">
        <v>21</v>
      </c>
      <c r="M648" s="182">
        <f>G648*(1+L648/100)</f>
        <v>6534</v>
      </c>
      <c r="N648" s="182">
        <v>0.05</v>
      </c>
      <c r="O648" s="182">
        <f>ROUND(E648*N648,2)</f>
        <v>0.05</v>
      </c>
      <c r="P648" s="182">
        <v>0</v>
      </c>
      <c r="Q648" s="182">
        <f>ROUND(E648*P648,2)</f>
        <v>0</v>
      </c>
      <c r="R648" s="182"/>
      <c r="S648" s="182" t="s">
        <v>277</v>
      </c>
      <c r="T648" s="183" t="s">
        <v>186</v>
      </c>
      <c r="U648" s="160">
        <v>0</v>
      </c>
      <c r="V648" s="160">
        <f>ROUND(E648*U648,2)</f>
        <v>0</v>
      </c>
      <c r="W648" s="160"/>
      <c r="X648" s="160" t="s">
        <v>310</v>
      </c>
      <c r="Y648" s="151"/>
      <c r="Z648" s="151"/>
      <c r="AA648" s="151"/>
      <c r="AB648" s="151"/>
      <c r="AC648" s="151"/>
      <c r="AD648" s="151"/>
      <c r="AE648" s="151"/>
      <c r="AF648" s="151"/>
      <c r="AG648" s="151" t="s">
        <v>311</v>
      </c>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row>
    <row r="649" spans="1:60" outlineLevel="1" x14ac:dyDescent="0.25">
      <c r="A649" s="158"/>
      <c r="B649" s="159"/>
      <c r="C649" s="260" t="s">
        <v>1922</v>
      </c>
      <c r="D649" s="261"/>
      <c r="E649" s="261"/>
      <c r="F649" s="261"/>
      <c r="G649" s="261"/>
      <c r="H649" s="160"/>
      <c r="I649" s="160"/>
      <c r="J649" s="160"/>
      <c r="K649" s="160"/>
      <c r="L649" s="160"/>
      <c r="M649" s="160"/>
      <c r="N649" s="160"/>
      <c r="O649" s="160"/>
      <c r="P649" s="160"/>
      <c r="Q649" s="160"/>
      <c r="R649" s="160"/>
      <c r="S649" s="160"/>
      <c r="T649" s="160"/>
      <c r="U649" s="160"/>
      <c r="V649" s="160"/>
      <c r="W649" s="160"/>
      <c r="X649" s="160"/>
      <c r="Y649" s="151"/>
      <c r="Z649" s="151"/>
      <c r="AA649" s="151"/>
      <c r="AB649" s="151"/>
      <c r="AC649" s="151"/>
      <c r="AD649" s="151"/>
      <c r="AE649" s="151"/>
      <c r="AF649" s="151"/>
      <c r="AG649" s="151" t="s">
        <v>190</v>
      </c>
      <c r="AH649" s="151"/>
      <c r="AI649" s="151"/>
      <c r="AJ649" s="151"/>
      <c r="AK649" s="151"/>
      <c r="AL649" s="151"/>
      <c r="AM649" s="151"/>
      <c r="AN649" s="151"/>
      <c r="AO649" s="151"/>
      <c r="AP649" s="151"/>
      <c r="AQ649" s="151"/>
      <c r="AR649" s="151"/>
      <c r="AS649" s="151"/>
      <c r="AT649" s="151"/>
      <c r="AU649" s="151"/>
      <c r="AV649" s="151"/>
      <c r="AW649" s="151"/>
      <c r="AX649" s="151"/>
      <c r="AY649" s="151"/>
      <c r="AZ649" s="151"/>
      <c r="BA649" s="184" t="str">
        <f>C649</f>
        <v>4.NP - 3. patro, popis prvku a návrh na jeho opravu nebo restaurování viz D1.1.9 Tabulky kamenických prvků</v>
      </c>
      <c r="BB649" s="151"/>
      <c r="BC649" s="151"/>
      <c r="BD649" s="151"/>
      <c r="BE649" s="151"/>
      <c r="BF649" s="151"/>
      <c r="BG649" s="151"/>
      <c r="BH649" s="151"/>
    </row>
    <row r="650" spans="1:60" outlineLevel="1" x14ac:dyDescent="0.25">
      <c r="A650" s="158"/>
      <c r="B650" s="159"/>
      <c r="C650" s="192" t="s">
        <v>204</v>
      </c>
      <c r="D650" s="161"/>
      <c r="E650" s="162"/>
      <c r="F650" s="163"/>
      <c r="G650" s="163"/>
      <c r="H650" s="160"/>
      <c r="I650" s="160"/>
      <c r="J650" s="160"/>
      <c r="K650" s="160"/>
      <c r="L650" s="160"/>
      <c r="M650" s="160"/>
      <c r="N650" s="160"/>
      <c r="O650" s="160"/>
      <c r="P650" s="160"/>
      <c r="Q650" s="160"/>
      <c r="R650" s="160"/>
      <c r="S650" s="160"/>
      <c r="T650" s="160"/>
      <c r="U650" s="160"/>
      <c r="V650" s="160"/>
      <c r="W650" s="160"/>
      <c r="X650" s="160"/>
      <c r="Y650" s="151"/>
      <c r="Z650" s="151"/>
      <c r="AA650" s="151"/>
      <c r="AB650" s="151"/>
      <c r="AC650" s="151"/>
      <c r="AD650" s="151"/>
      <c r="AE650" s="151"/>
      <c r="AF650" s="151"/>
      <c r="AG650" s="151" t="s">
        <v>190</v>
      </c>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row>
    <row r="651" spans="1:60" outlineLevel="1" x14ac:dyDescent="0.25">
      <c r="A651" s="158"/>
      <c r="B651" s="159"/>
      <c r="C651" s="271" t="s">
        <v>2179</v>
      </c>
      <c r="D651" s="272"/>
      <c r="E651" s="272"/>
      <c r="F651" s="272"/>
      <c r="G651" s="272"/>
      <c r="H651" s="160"/>
      <c r="I651" s="160"/>
      <c r="J651" s="160"/>
      <c r="K651" s="160"/>
      <c r="L651" s="160"/>
      <c r="M651" s="160"/>
      <c r="N651" s="160"/>
      <c r="O651" s="160"/>
      <c r="P651" s="160"/>
      <c r="Q651" s="160"/>
      <c r="R651" s="160"/>
      <c r="S651" s="160"/>
      <c r="T651" s="160"/>
      <c r="U651" s="160"/>
      <c r="V651" s="160"/>
      <c r="W651" s="160"/>
      <c r="X651" s="160"/>
      <c r="Y651" s="151"/>
      <c r="Z651" s="151"/>
      <c r="AA651" s="151"/>
      <c r="AB651" s="151"/>
      <c r="AC651" s="151"/>
      <c r="AD651" s="151"/>
      <c r="AE651" s="151"/>
      <c r="AF651" s="151"/>
      <c r="AG651" s="151" t="s">
        <v>190</v>
      </c>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row>
    <row r="652" spans="1:60" outlineLevel="1" x14ac:dyDescent="0.25">
      <c r="A652" s="158"/>
      <c r="B652" s="159"/>
      <c r="C652" s="271" t="s">
        <v>2180</v>
      </c>
      <c r="D652" s="272"/>
      <c r="E652" s="272"/>
      <c r="F652" s="272"/>
      <c r="G652" s="272"/>
      <c r="H652" s="160"/>
      <c r="I652" s="160"/>
      <c r="J652" s="160"/>
      <c r="K652" s="160"/>
      <c r="L652" s="160"/>
      <c r="M652" s="160"/>
      <c r="N652" s="160"/>
      <c r="O652" s="160"/>
      <c r="P652" s="160"/>
      <c r="Q652" s="160"/>
      <c r="R652" s="160"/>
      <c r="S652" s="160"/>
      <c r="T652" s="160"/>
      <c r="U652" s="160"/>
      <c r="V652" s="160"/>
      <c r="W652" s="160"/>
      <c r="X652" s="160"/>
      <c r="Y652" s="151"/>
      <c r="Z652" s="151"/>
      <c r="AA652" s="151"/>
      <c r="AB652" s="151"/>
      <c r="AC652" s="151"/>
      <c r="AD652" s="151"/>
      <c r="AE652" s="151"/>
      <c r="AF652" s="151"/>
      <c r="AG652" s="151" t="s">
        <v>190</v>
      </c>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row>
    <row r="653" spans="1:60" outlineLevel="1" x14ac:dyDescent="0.25">
      <c r="A653" s="158"/>
      <c r="B653" s="159"/>
      <c r="C653" s="192" t="s">
        <v>204</v>
      </c>
      <c r="D653" s="161"/>
      <c r="E653" s="162"/>
      <c r="F653" s="163"/>
      <c r="G653" s="163"/>
      <c r="H653" s="160"/>
      <c r="I653" s="160"/>
      <c r="J653" s="160"/>
      <c r="K653" s="160"/>
      <c r="L653" s="160"/>
      <c r="M653" s="160"/>
      <c r="N653" s="160"/>
      <c r="O653" s="160"/>
      <c r="P653" s="160"/>
      <c r="Q653" s="160"/>
      <c r="R653" s="160"/>
      <c r="S653" s="160"/>
      <c r="T653" s="160"/>
      <c r="U653" s="160"/>
      <c r="V653" s="160"/>
      <c r="W653" s="160"/>
      <c r="X653" s="160"/>
      <c r="Y653" s="151"/>
      <c r="Z653" s="151"/>
      <c r="AA653" s="151"/>
      <c r="AB653" s="151"/>
      <c r="AC653" s="151"/>
      <c r="AD653" s="151"/>
      <c r="AE653" s="151"/>
      <c r="AF653" s="151"/>
      <c r="AG653" s="151" t="s">
        <v>190</v>
      </c>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row>
    <row r="654" spans="1:60" outlineLevel="1" x14ac:dyDescent="0.25">
      <c r="A654" s="158"/>
      <c r="B654" s="159"/>
      <c r="C654" s="271" t="s">
        <v>313</v>
      </c>
      <c r="D654" s="272"/>
      <c r="E654" s="272"/>
      <c r="F654" s="272"/>
      <c r="G654" s="272"/>
      <c r="H654" s="160"/>
      <c r="I654" s="160"/>
      <c r="J654" s="160"/>
      <c r="K654" s="160"/>
      <c r="L654" s="160"/>
      <c r="M654" s="160"/>
      <c r="N654" s="160"/>
      <c r="O654" s="160"/>
      <c r="P654" s="160"/>
      <c r="Q654" s="160"/>
      <c r="R654" s="160"/>
      <c r="S654" s="160"/>
      <c r="T654" s="160"/>
      <c r="U654" s="160"/>
      <c r="V654" s="160"/>
      <c r="W654" s="160"/>
      <c r="X654" s="160"/>
      <c r="Y654" s="151"/>
      <c r="Z654" s="151"/>
      <c r="AA654" s="151"/>
      <c r="AB654" s="151"/>
      <c r="AC654" s="151"/>
      <c r="AD654" s="151"/>
      <c r="AE654" s="151"/>
      <c r="AF654" s="151"/>
      <c r="AG654" s="151" t="s">
        <v>190</v>
      </c>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row>
    <row r="655" spans="1:60" ht="31.2" outlineLevel="1" x14ac:dyDescent="0.25">
      <c r="A655" s="158"/>
      <c r="B655" s="159"/>
      <c r="C655" s="271" t="s">
        <v>2181</v>
      </c>
      <c r="D655" s="272"/>
      <c r="E655" s="272"/>
      <c r="F655" s="272"/>
      <c r="G655" s="272"/>
      <c r="H655" s="160"/>
      <c r="I655" s="160"/>
      <c r="J655" s="160"/>
      <c r="K655" s="160"/>
      <c r="L655" s="160"/>
      <c r="M655" s="160"/>
      <c r="N655" s="160"/>
      <c r="O655" s="160"/>
      <c r="P655" s="160"/>
      <c r="Q655" s="160"/>
      <c r="R655" s="160"/>
      <c r="S655" s="160"/>
      <c r="T655" s="160"/>
      <c r="U655" s="160"/>
      <c r="V655" s="160"/>
      <c r="W655" s="160"/>
      <c r="X655" s="160"/>
      <c r="Y655" s="151"/>
      <c r="Z655" s="151"/>
      <c r="AA655" s="151"/>
      <c r="AB655" s="151"/>
      <c r="AC655" s="151"/>
      <c r="AD655" s="151"/>
      <c r="AE655" s="151"/>
      <c r="AF655" s="151"/>
      <c r="AG655" s="151" t="s">
        <v>190</v>
      </c>
      <c r="AH655" s="151"/>
      <c r="AI655" s="151"/>
      <c r="AJ655" s="151"/>
      <c r="AK655" s="151"/>
      <c r="AL655" s="151"/>
      <c r="AM655" s="151"/>
      <c r="AN655" s="151"/>
      <c r="AO655" s="151"/>
      <c r="AP655" s="151"/>
      <c r="AQ655" s="151"/>
      <c r="AR655" s="151"/>
      <c r="AS655" s="151"/>
      <c r="AT655" s="151"/>
      <c r="AU655" s="151"/>
      <c r="AV655" s="151"/>
      <c r="AW655" s="151"/>
      <c r="AX655" s="151"/>
      <c r="AY655" s="151"/>
      <c r="AZ655" s="151"/>
      <c r="BA655" s="184" t="str">
        <f>C655</f>
        <v>Jedná se o volně uložený prvek, profilovaný pilíř pravděpodobně chybějící ve sdruženém okně v jižní stěně místnosti DJ_301 (3.05/K). Povrch prvku je lehce mechanicky poškozený na jeho horním i dolním konci jsou pozůstatky osazovací malty. Jinak jeho povrch pokrývá souvislá vrstva prachových depozit.</v>
      </c>
      <c r="BB655" s="151"/>
      <c r="BC655" s="151"/>
      <c r="BD655" s="151"/>
      <c r="BE655" s="151"/>
      <c r="BF655" s="151"/>
      <c r="BG655" s="151"/>
      <c r="BH655" s="151"/>
    </row>
    <row r="656" spans="1:60" outlineLevel="1" x14ac:dyDescent="0.25">
      <c r="A656" s="158"/>
      <c r="B656" s="159"/>
      <c r="C656" s="192" t="s">
        <v>204</v>
      </c>
      <c r="D656" s="161"/>
      <c r="E656" s="162"/>
      <c r="F656" s="163"/>
      <c r="G656" s="163"/>
      <c r="H656" s="160"/>
      <c r="I656" s="160"/>
      <c r="J656" s="160"/>
      <c r="K656" s="160"/>
      <c r="L656" s="160"/>
      <c r="M656" s="160"/>
      <c r="N656" s="160"/>
      <c r="O656" s="160"/>
      <c r="P656" s="160"/>
      <c r="Q656" s="160"/>
      <c r="R656" s="160"/>
      <c r="S656" s="160"/>
      <c r="T656" s="160"/>
      <c r="U656" s="160"/>
      <c r="V656" s="160"/>
      <c r="W656" s="160"/>
      <c r="X656" s="160"/>
      <c r="Y656" s="151"/>
      <c r="Z656" s="151"/>
      <c r="AA656" s="151"/>
      <c r="AB656" s="151"/>
      <c r="AC656" s="151"/>
      <c r="AD656" s="151"/>
      <c r="AE656" s="151"/>
      <c r="AF656" s="151"/>
      <c r="AG656" s="151" t="s">
        <v>190</v>
      </c>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row>
    <row r="657" spans="1:60" outlineLevel="1" x14ac:dyDescent="0.25">
      <c r="A657" s="158"/>
      <c r="B657" s="159"/>
      <c r="C657" s="271" t="s">
        <v>1428</v>
      </c>
      <c r="D657" s="272"/>
      <c r="E657" s="272"/>
      <c r="F657" s="272"/>
      <c r="G657" s="272"/>
      <c r="H657" s="160"/>
      <c r="I657" s="160"/>
      <c r="J657" s="160"/>
      <c r="K657" s="160"/>
      <c r="L657" s="160"/>
      <c r="M657" s="160"/>
      <c r="N657" s="160"/>
      <c r="O657" s="160"/>
      <c r="P657" s="160"/>
      <c r="Q657" s="160"/>
      <c r="R657" s="160"/>
      <c r="S657" s="160"/>
      <c r="T657" s="160"/>
      <c r="U657" s="160"/>
      <c r="V657" s="160"/>
      <c r="W657" s="160"/>
      <c r="X657" s="160"/>
      <c r="Y657" s="151"/>
      <c r="Z657" s="151"/>
      <c r="AA657" s="151"/>
      <c r="AB657" s="151"/>
      <c r="AC657" s="151"/>
      <c r="AD657" s="151"/>
      <c r="AE657" s="151"/>
      <c r="AF657" s="151"/>
      <c r="AG657" s="151" t="s">
        <v>190</v>
      </c>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row>
    <row r="658" spans="1:60" outlineLevel="1" x14ac:dyDescent="0.25">
      <c r="A658" s="158"/>
      <c r="B658" s="159"/>
      <c r="C658" s="271" t="s">
        <v>1429</v>
      </c>
      <c r="D658" s="272"/>
      <c r="E658" s="272"/>
      <c r="F658" s="272"/>
      <c r="G658" s="272"/>
      <c r="H658" s="160"/>
      <c r="I658" s="160"/>
      <c r="J658" s="160"/>
      <c r="K658" s="160"/>
      <c r="L658" s="160"/>
      <c r="M658" s="160"/>
      <c r="N658" s="160"/>
      <c r="O658" s="160"/>
      <c r="P658" s="160"/>
      <c r="Q658" s="160"/>
      <c r="R658" s="160"/>
      <c r="S658" s="160"/>
      <c r="T658" s="160"/>
      <c r="U658" s="160"/>
      <c r="V658" s="160"/>
      <c r="W658" s="160"/>
      <c r="X658" s="160"/>
      <c r="Y658" s="151"/>
      <c r="Z658" s="151"/>
      <c r="AA658" s="151"/>
      <c r="AB658" s="151"/>
      <c r="AC658" s="151"/>
      <c r="AD658" s="151"/>
      <c r="AE658" s="151"/>
      <c r="AF658" s="151"/>
      <c r="AG658" s="151" t="s">
        <v>190</v>
      </c>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row>
    <row r="659" spans="1:60" outlineLevel="1" x14ac:dyDescent="0.25">
      <c r="A659" s="158"/>
      <c r="B659" s="159"/>
      <c r="C659" s="271" t="s">
        <v>2182</v>
      </c>
      <c r="D659" s="272"/>
      <c r="E659" s="272"/>
      <c r="F659" s="272"/>
      <c r="G659" s="272"/>
      <c r="H659" s="160"/>
      <c r="I659" s="160"/>
      <c r="J659" s="160"/>
      <c r="K659" s="160"/>
      <c r="L659" s="160"/>
      <c r="M659" s="160"/>
      <c r="N659" s="160"/>
      <c r="O659" s="160"/>
      <c r="P659" s="160"/>
      <c r="Q659" s="160"/>
      <c r="R659" s="160"/>
      <c r="S659" s="160"/>
      <c r="T659" s="160"/>
      <c r="U659" s="160"/>
      <c r="V659" s="160"/>
      <c r="W659" s="160"/>
      <c r="X659" s="160"/>
      <c r="Y659" s="151"/>
      <c r="Z659" s="151"/>
      <c r="AA659" s="151"/>
      <c r="AB659" s="151"/>
      <c r="AC659" s="151"/>
      <c r="AD659" s="151"/>
      <c r="AE659" s="151"/>
      <c r="AF659" s="151"/>
      <c r="AG659" s="151" t="s">
        <v>190</v>
      </c>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row>
    <row r="660" spans="1:60" outlineLevel="1" x14ac:dyDescent="0.25">
      <c r="A660" s="158"/>
      <c r="B660" s="159"/>
      <c r="C660" s="192" t="s">
        <v>204</v>
      </c>
      <c r="D660" s="161"/>
      <c r="E660" s="162"/>
      <c r="F660" s="163"/>
      <c r="G660" s="163"/>
      <c r="H660" s="160"/>
      <c r="I660" s="160"/>
      <c r="J660" s="160"/>
      <c r="K660" s="160"/>
      <c r="L660" s="160"/>
      <c r="M660" s="160"/>
      <c r="N660" s="160"/>
      <c r="O660" s="160"/>
      <c r="P660" s="160"/>
      <c r="Q660" s="160"/>
      <c r="R660" s="160"/>
      <c r="S660" s="160"/>
      <c r="T660" s="160"/>
      <c r="U660" s="160"/>
      <c r="V660" s="160"/>
      <c r="W660" s="160"/>
      <c r="X660" s="160"/>
      <c r="Y660" s="151"/>
      <c r="Z660" s="151"/>
      <c r="AA660" s="151"/>
      <c r="AB660" s="151"/>
      <c r="AC660" s="151"/>
      <c r="AD660" s="151"/>
      <c r="AE660" s="151"/>
      <c r="AF660" s="151"/>
      <c r="AG660" s="151" t="s">
        <v>190</v>
      </c>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row>
    <row r="661" spans="1:60" outlineLevel="1" x14ac:dyDescent="0.25">
      <c r="A661" s="158"/>
      <c r="B661" s="159"/>
      <c r="C661" s="271" t="s">
        <v>317</v>
      </c>
      <c r="D661" s="272"/>
      <c r="E661" s="272"/>
      <c r="F661" s="272"/>
      <c r="G661" s="272"/>
      <c r="H661" s="160"/>
      <c r="I661" s="160"/>
      <c r="J661" s="160"/>
      <c r="K661" s="160"/>
      <c r="L661" s="160"/>
      <c r="M661" s="160"/>
      <c r="N661" s="160"/>
      <c r="O661" s="160"/>
      <c r="P661" s="160"/>
      <c r="Q661" s="160"/>
      <c r="R661" s="160"/>
      <c r="S661" s="160"/>
      <c r="T661" s="160"/>
      <c r="U661" s="160"/>
      <c r="V661" s="160"/>
      <c r="W661" s="160"/>
      <c r="X661" s="160"/>
      <c r="Y661" s="151"/>
      <c r="Z661" s="151"/>
      <c r="AA661" s="151"/>
      <c r="AB661" s="151"/>
      <c r="AC661" s="151"/>
      <c r="AD661" s="151"/>
      <c r="AE661" s="151"/>
      <c r="AF661" s="151"/>
      <c r="AG661" s="151" t="s">
        <v>190</v>
      </c>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row>
    <row r="662" spans="1:60" outlineLevel="1" x14ac:dyDescent="0.25">
      <c r="A662" s="158"/>
      <c r="B662" s="159"/>
      <c r="C662" s="271" t="s">
        <v>864</v>
      </c>
      <c r="D662" s="272"/>
      <c r="E662" s="272"/>
      <c r="F662" s="272"/>
      <c r="G662" s="272"/>
      <c r="H662" s="160"/>
      <c r="I662" s="160"/>
      <c r="J662" s="160"/>
      <c r="K662" s="160"/>
      <c r="L662" s="160"/>
      <c r="M662" s="160"/>
      <c r="N662" s="160"/>
      <c r="O662" s="160"/>
      <c r="P662" s="160"/>
      <c r="Q662" s="160"/>
      <c r="R662" s="160"/>
      <c r="S662" s="160"/>
      <c r="T662" s="160"/>
      <c r="U662" s="160"/>
      <c r="V662" s="160"/>
      <c r="W662" s="160"/>
      <c r="X662" s="160"/>
      <c r="Y662" s="151"/>
      <c r="Z662" s="151"/>
      <c r="AA662" s="151"/>
      <c r="AB662" s="151"/>
      <c r="AC662" s="151"/>
      <c r="AD662" s="151"/>
      <c r="AE662" s="151"/>
      <c r="AF662" s="151"/>
      <c r="AG662" s="151" t="s">
        <v>190</v>
      </c>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row>
    <row r="663" spans="1:60" outlineLevel="1" x14ac:dyDescent="0.25">
      <c r="A663" s="158"/>
      <c r="B663" s="159"/>
      <c r="C663" s="271" t="s">
        <v>2183</v>
      </c>
      <c r="D663" s="272"/>
      <c r="E663" s="272"/>
      <c r="F663" s="272"/>
      <c r="G663" s="272"/>
      <c r="H663" s="160"/>
      <c r="I663" s="160"/>
      <c r="J663" s="160"/>
      <c r="K663" s="160"/>
      <c r="L663" s="160"/>
      <c r="M663" s="160"/>
      <c r="N663" s="160"/>
      <c r="O663" s="160"/>
      <c r="P663" s="160"/>
      <c r="Q663" s="160"/>
      <c r="R663" s="160"/>
      <c r="S663" s="160"/>
      <c r="T663" s="160"/>
      <c r="U663" s="160"/>
      <c r="V663" s="160"/>
      <c r="W663" s="160"/>
      <c r="X663" s="160"/>
      <c r="Y663" s="151"/>
      <c r="Z663" s="151"/>
      <c r="AA663" s="151"/>
      <c r="AB663" s="151"/>
      <c r="AC663" s="151"/>
      <c r="AD663" s="151"/>
      <c r="AE663" s="151"/>
      <c r="AF663" s="151"/>
      <c r="AG663" s="151" t="s">
        <v>190</v>
      </c>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row>
    <row r="664" spans="1:60" outlineLevel="1" x14ac:dyDescent="0.25">
      <c r="A664" s="158"/>
      <c r="B664" s="159"/>
      <c r="C664" s="271" t="s">
        <v>2184</v>
      </c>
      <c r="D664" s="272"/>
      <c r="E664" s="272"/>
      <c r="F664" s="272"/>
      <c r="G664" s="272"/>
      <c r="H664" s="160"/>
      <c r="I664" s="160"/>
      <c r="J664" s="160"/>
      <c r="K664" s="160"/>
      <c r="L664" s="160"/>
      <c r="M664" s="160"/>
      <c r="N664" s="160"/>
      <c r="O664" s="160"/>
      <c r="P664" s="160"/>
      <c r="Q664" s="160"/>
      <c r="R664" s="160"/>
      <c r="S664" s="160"/>
      <c r="T664" s="160"/>
      <c r="U664" s="160"/>
      <c r="V664" s="160"/>
      <c r="W664" s="160"/>
      <c r="X664" s="160"/>
      <c r="Y664" s="151"/>
      <c r="Z664" s="151"/>
      <c r="AA664" s="151"/>
      <c r="AB664" s="151"/>
      <c r="AC664" s="151"/>
      <c r="AD664" s="151"/>
      <c r="AE664" s="151"/>
      <c r="AF664" s="151"/>
      <c r="AG664" s="151" t="s">
        <v>190</v>
      </c>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row>
    <row r="665" spans="1:60" outlineLevel="1" x14ac:dyDescent="0.25">
      <c r="A665" s="158"/>
      <c r="B665" s="159"/>
      <c r="C665" s="271" t="s">
        <v>2185</v>
      </c>
      <c r="D665" s="272"/>
      <c r="E665" s="272"/>
      <c r="F665" s="272"/>
      <c r="G665" s="272"/>
      <c r="H665" s="160"/>
      <c r="I665" s="160"/>
      <c r="J665" s="160"/>
      <c r="K665" s="160"/>
      <c r="L665" s="160"/>
      <c r="M665" s="160"/>
      <c r="N665" s="160"/>
      <c r="O665" s="160"/>
      <c r="P665" s="160"/>
      <c r="Q665" s="160"/>
      <c r="R665" s="160"/>
      <c r="S665" s="160"/>
      <c r="T665" s="160"/>
      <c r="U665" s="160"/>
      <c r="V665" s="160"/>
      <c r="W665" s="160"/>
      <c r="X665" s="160"/>
      <c r="Y665" s="151"/>
      <c r="Z665" s="151"/>
      <c r="AA665" s="151"/>
      <c r="AB665" s="151"/>
      <c r="AC665" s="151"/>
      <c r="AD665" s="151"/>
      <c r="AE665" s="151"/>
      <c r="AF665" s="151"/>
      <c r="AG665" s="151" t="s">
        <v>190</v>
      </c>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row>
    <row r="666" spans="1:60" outlineLevel="1" x14ac:dyDescent="0.25">
      <c r="A666" s="158"/>
      <c r="B666" s="159"/>
      <c r="C666" s="271" t="s">
        <v>2186</v>
      </c>
      <c r="D666" s="272"/>
      <c r="E666" s="272"/>
      <c r="F666" s="272"/>
      <c r="G666" s="272"/>
      <c r="H666" s="160"/>
      <c r="I666" s="160"/>
      <c r="J666" s="160"/>
      <c r="K666" s="160"/>
      <c r="L666" s="160"/>
      <c r="M666" s="160"/>
      <c r="N666" s="160"/>
      <c r="O666" s="160"/>
      <c r="P666" s="160"/>
      <c r="Q666" s="160"/>
      <c r="R666" s="160"/>
      <c r="S666" s="160"/>
      <c r="T666" s="160"/>
      <c r="U666" s="160"/>
      <c r="V666" s="160"/>
      <c r="W666" s="160"/>
      <c r="X666" s="160"/>
      <c r="Y666" s="151"/>
      <c r="Z666" s="151"/>
      <c r="AA666" s="151"/>
      <c r="AB666" s="151"/>
      <c r="AC666" s="151"/>
      <c r="AD666" s="151"/>
      <c r="AE666" s="151"/>
      <c r="AF666" s="151"/>
      <c r="AG666" s="151" t="s">
        <v>190</v>
      </c>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row>
    <row r="667" spans="1:60" outlineLevel="1" x14ac:dyDescent="0.25">
      <c r="A667" s="177">
        <v>69</v>
      </c>
      <c r="B667" s="178" t="s">
        <v>2187</v>
      </c>
      <c r="C667" s="187" t="s">
        <v>2188</v>
      </c>
      <c r="D667" s="179" t="s">
        <v>255</v>
      </c>
      <c r="E667" s="180">
        <v>1</v>
      </c>
      <c r="F667" s="181">
        <v>10200</v>
      </c>
      <c r="G667" s="182">
        <f>ROUND(E667*F667,2)</f>
        <v>10200</v>
      </c>
      <c r="H667" s="181"/>
      <c r="I667" s="182">
        <f>ROUND(E667*H667,2)</f>
        <v>0</v>
      </c>
      <c r="J667" s="181"/>
      <c r="K667" s="182">
        <f>ROUND(E667*J667,2)</f>
        <v>0</v>
      </c>
      <c r="L667" s="182">
        <v>21</v>
      </c>
      <c r="M667" s="182">
        <f>G667*(1+L667/100)</f>
        <v>12342</v>
      </c>
      <c r="N667" s="182">
        <v>2E-3</v>
      </c>
      <c r="O667" s="182">
        <f>ROUND(E667*N667,2)</f>
        <v>0</v>
      </c>
      <c r="P667" s="182">
        <v>0</v>
      </c>
      <c r="Q667" s="182">
        <f>ROUND(E667*P667,2)</f>
        <v>0</v>
      </c>
      <c r="R667" s="182"/>
      <c r="S667" s="182" t="s">
        <v>277</v>
      </c>
      <c r="T667" s="183" t="s">
        <v>186</v>
      </c>
      <c r="U667" s="160">
        <v>0</v>
      </c>
      <c r="V667" s="160">
        <f>ROUND(E667*U667,2)</f>
        <v>0</v>
      </c>
      <c r="W667" s="160"/>
      <c r="X667" s="160" t="s">
        <v>310</v>
      </c>
      <c r="Y667" s="151"/>
      <c r="Z667" s="151"/>
      <c r="AA667" s="151"/>
      <c r="AB667" s="151"/>
      <c r="AC667" s="151"/>
      <c r="AD667" s="151"/>
      <c r="AE667" s="151"/>
      <c r="AF667" s="151"/>
      <c r="AG667" s="151" t="s">
        <v>311</v>
      </c>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row>
    <row r="668" spans="1:60" outlineLevel="1" x14ac:dyDescent="0.25">
      <c r="A668" s="158"/>
      <c r="B668" s="159"/>
      <c r="C668" s="260" t="s">
        <v>1922</v>
      </c>
      <c r="D668" s="261"/>
      <c r="E668" s="261"/>
      <c r="F668" s="261"/>
      <c r="G668" s="261"/>
      <c r="H668" s="160"/>
      <c r="I668" s="160"/>
      <c r="J668" s="160"/>
      <c r="K668" s="160"/>
      <c r="L668" s="160"/>
      <c r="M668" s="160"/>
      <c r="N668" s="160"/>
      <c r="O668" s="160"/>
      <c r="P668" s="160"/>
      <c r="Q668" s="160"/>
      <c r="R668" s="160"/>
      <c r="S668" s="160"/>
      <c r="T668" s="160"/>
      <c r="U668" s="160"/>
      <c r="V668" s="160"/>
      <c r="W668" s="160"/>
      <c r="X668" s="160"/>
      <c r="Y668" s="151"/>
      <c r="Z668" s="151"/>
      <c r="AA668" s="151"/>
      <c r="AB668" s="151"/>
      <c r="AC668" s="151"/>
      <c r="AD668" s="151"/>
      <c r="AE668" s="151"/>
      <c r="AF668" s="151"/>
      <c r="AG668" s="151" t="s">
        <v>190</v>
      </c>
      <c r="AH668" s="151"/>
      <c r="AI668" s="151"/>
      <c r="AJ668" s="151"/>
      <c r="AK668" s="151"/>
      <c r="AL668" s="151"/>
      <c r="AM668" s="151"/>
      <c r="AN668" s="151"/>
      <c r="AO668" s="151"/>
      <c r="AP668" s="151"/>
      <c r="AQ668" s="151"/>
      <c r="AR668" s="151"/>
      <c r="AS668" s="151"/>
      <c r="AT668" s="151"/>
      <c r="AU668" s="151"/>
      <c r="AV668" s="151"/>
      <c r="AW668" s="151"/>
      <c r="AX668" s="151"/>
      <c r="AY668" s="151"/>
      <c r="AZ668" s="151"/>
      <c r="BA668" s="184" t="str">
        <f>C668</f>
        <v>4.NP - 3. patro, popis prvku a návrh na jeho opravu nebo restaurování viz D1.1.9 Tabulky kamenických prvků</v>
      </c>
      <c r="BB668" s="151"/>
      <c r="BC668" s="151"/>
      <c r="BD668" s="151"/>
      <c r="BE668" s="151"/>
      <c r="BF668" s="151"/>
      <c r="BG668" s="151"/>
      <c r="BH668" s="151"/>
    </row>
    <row r="669" spans="1:60" outlineLevel="1" x14ac:dyDescent="0.25">
      <c r="A669" s="158"/>
      <c r="B669" s="159"/>
      <c r="C669" s="192" t="s">
        <v>204</v>
      </c>
      <c r="D669" s="161"/>
      <c r="E669" s="162"/>
      <c r="F669" s="163"/>
      <c r="G669" s="163"/>
      <c r="H669" s="160"/>
      <c r="I669" s="160"/>
      <c r="J669" s="160"/>
      <c r="K669" s="160"/>
      <c r="L669" s="160"/>
      <c r="M669" s="160"/>
      <c r="N669" s="160"/>
      <c r="O669" s="160"/>
      <c r="P669" s="160"/>
      <c r="Q669" s="160"/>
      <c r="R669" s="160"/>
      <c r="S669" s="160"/>
      <c r="T669" s="160"/>
      <c r="U669" s="160"/>
      <c r="V669" s="160"/>
      <c r="W669" s="160"/>
      <c r="X669" s="160"/>
      <c r="Y669" s="151"/>
      <c r="Z669" s="151"/>
      <c r="AA669" s="151"/>
      <c r="AB669" s="151"/>
      <c r="AC669" s="151"/>
      <c r="AD669" s="151"/>
      <c r="AE669" s="151"/>
      <c r="AF669" s="151"/>
      <c r="AG669" s="151" t="s">
        <v>190</v>
      </c>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row>
    <row r="670" spans="1:60" outlineLevel="1" x14ac:dyDescent="0.25">
      <c r="A670" s="158"/>
      <c r="B670" s="159"/>
      <c r="C670" s="271" t="s">
        <v>2189</v>
      </c>
      <c r="D670" s="272"/>
      <c r="E670" s="272"/>
      <c r="F670" s="272"/>
      <c r="G670" s="272"/>
      <c r="H670" s="160"/>
      <c r="I670" s="160"/>
      <c r="J670" s="160"/>
      <c r="K670" s="160"/>
      <c r="L670" s="160"/>
      <c r="M670" s="160"/>
      <c r="N670" s="160"/>
      <c r="O670" s="160"/>
      <c r="P670" s="160"/>
      <c r="Q670" s="160"/>
      <c r="R670" s="160"/>
      <c r="S670" s="160"/>
      <c r="T670" s="160"/>
      <c r="U670" s="160"/>
      <c r="V670" s="160"/>
      <c r="W670" s="160"/>
      <c r="X670" s="160"/>
      <c r="Y670" s="151"/>
      <c r="Z670" s="151"/>
      <c r="AA670" s="151"/>
      <c r="AB670" s="151"/>
      <c r="AC670" s="151"/>
      <c r="AD670" s="151"/>
      <c r="AE670" s="151"/>
      <c r="AF670" s="151"/>
      <c r="AG670" s="151" t="s">
        <v>190</v>
      </c>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row>
    <row r="671" spans="1:60" outlineLevel="1" x14ac:dyDescent="0.25">
      <c r="A671" s="158"/>
      <c r="B671" s="159"/>
      <c r="C671" s="271" t="s">
        <v>2190</v>
      </c>
      <c r="D671" s="272"/>
      <c r="E671" s="272"/>
      <c r="F671" s="272"/>
      <c r="G671" s="272"/>
      <c r="H671" s="160"/>
      <c r="I671" s="160"/>
      <c r="J671" s="160"/>
      <c r="K671" s="160"/>
      <c r="L671" s="160"/>
      <c r="M671" s="160"/>
      <c r="N671" s="160"/>
      <c r="O671" s="160"/>
      <c r="P671" s="160"/>
      <c r="Q671" s="160"/>
      <c r="R671" s="160"/>
      <c r="S671" s="160"/>
      <c r="T671" s="160"/>
      <c r="U671" s="160"/>
      <c r="V671" s="160"/>
      <c r="W671" s="160"/>
      <c r="X671" s="160"/>
      <c r="Y671" s="151"/>
      <c r="Z671" s="151"/>
      <c r="AA671" s="151"/>
      <c r="AB671" s="151"/>
      <c r="AC671" s="151"/>
      <c r="AD671" s="151"/>
      <c r="AE671" s="151"/>
      <c r="AF671" s="151"/>
      <c r="AG671" s="151" t="s">
        <v>190</v>
      </c>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row>
    <row r="672" spans="1:60" outlineLevel="1" x14ac:dyDescent="0.25">
      <c r="A672" s="158"/>
      <c r="B672" s="159"/>
      <c r="C672" s="192" t="s">
        <v>204</v>
      </c>
      <c r="D672" s="161"/>
      <c r="E672" s="162"/>
      <c r="F672" s="163"/>
      <c r="G672" s="163"/>
      <c r="H672" s="160"/>
      <c r="I672" s="160"/>
      <c r="J672" s="160"/>
      <c r="K672" s="160"/>
      <c r="L672" s="160"/>
      <c r="M672" s="160"/>
      <c r="N672" s="160"/>
      <c r="O672" s="160"/>
      <c r="P672" s="160"/>
      <c r="Q672" s="160"/>
      <c r="R672" s="160"/>
      <c r="S672" s="160"/>
      <c r="T672" s="160"/>
      <c r="U672" s="160"/>
      <c r="V672" s="160"/>
      <c r="W672" s="160"/>
      <c r="X672" s="160"/>
      <c r="Y672" s="151"/>
      <c r="Z672" s="151"/>
      <c r="AA672" s="151"/>
      <c r="AB672" s="151"/>
      <c r="AC672" s="151"/>
      <c r="AD672" s="151"/>
      <c r="AE672" s="151"/>
      <c r="AF672" s="151"/>
      <c r="AG672" s="151" t="s">
        <v>190</v>
      </c>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row>
    <row r="673" spans="1:60" outlineLevel="1" x14ac:dyDescent="0.25">
      <c r="A673" s="158"/>
      <c r="B673" s="159"/>
      <c r="C673" s="271" t="s">
        <v>313</v>
      </c>
      <c r="D673" s="272"/>
      <c r="E673" s="272"/>
      <c r="F673" s="272"/>
      <c r="G673" s="272"/>
      <c r="H673" s="160"/>
      <c r="I673" s="160"/>
      <c r="J673" s="160"/>
      <c r="K673" s="160"/>
      <c r="L673" s="160"/>
      <c r="M673" s="160"/>
      <c r="N673" s="160"/>
      <c r="O673" s="160"/>
      <c r="P673" s="160"/>
      <c r="Q673" s="160"/>
      <c r="R673" s="160"/>
      <c r="S673" s="160"/>
      <c r="T673" s="160"/>
      <c r="U673" s="160"/>
      <c r="V673" s="160"/>
      <c r="W673" s="160"/>
      <c r="X673" s="160"/>
      <c r="Y673" s="151"/>
      <c r="Z673" s="151"/>
      <c r="AA673" s="151"/>
      <c r="AB673" s="151"/>
      <c r="AC673" s="151"/>
      <c r="AD673" s="151"/>
      <c r="AE673" s="151"/>
      <c r="AF673" s="151"/>
      <c r="AG673" s="151" t="s">
        <v>190</v>
      </c>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row>
    <row r="674" spans="1:60" ht="31.2" outlineLevel="1" x14ac:dyDescent="0.25">
      <c r="A674" s="158"/>
      <c r="B674" s="159"/>
      <c r="C674" s="271" t="s">
        <v>2191</v>
      </c>
      <c r="D674" s="272"/>
      <c r="E674" s="272"/>
      <c r="F674" s="272"/>
      <c r="G674" s="272"/>
      <c r="H674" s="160"/>
      <c r="I674" s="160"/>
      <c r="J674" s="160"/>
      <c r="K674" s="160"/>
      <c r="L674" s="160"/>
      <c r="M674" s="160"/>
      <c r="N674" s="160"/>
      <c r="O674" s="160"/>
      <c r="P674" s="160"/>
      <c r="Q674" s="160"/>
      <c r="R674" s="160"/>
      <c r="S674" s="160"/>
      <c r="T674" s="160"/>
      <c r="U674" s="160"/>
      <c r="V674" s="160"/>
      <c r="W674" s="160"/>
      <c r="X674" s="160"/>
      <c r="Y674" s="151"/>
      <c r="Z674" s="151"/>
      <c r="AA674" s="151"/>
      <c r="AB674" s="151"/>
      <c r="AC674" s="151"/>
      <c r="AD674" s="151"/>
      <c r="AE674" s="151"/>
      <c r="AF674" s="151"/>
      <c r="AG674" s="151" t="s">
        <v>190</v>
      </c>
      <c r="AH674" s="151"/>
      <c r="AI674" s="151"/>
      <c r="AJ674" s="151"/>
      <c r="AK674" s="151"/>
      <c r="AL674" s="151"/>
      <c r="AM674" s="151"/>
      <c r="AN674" s="151"/>
      <c r="AO674" s="151"/>
      <c r="AP674" s="151"/>
      <c r="AQ674" s="151"/>
      <c r="AR674" s="151"/>
      <c r="AS674" s="151"/>
      <c r="AT674" s="151"/>
      <c r="AU674" s="151"/>
      <c r="AV674" s="151"/>
      <c r="AW674" s="151"/>
      <c r="AX674" s="151"/>
      <c r="AY674" s="151"/>
      <c r="AZ674" s="151"/>
      <c r="BA674" s="184" t="str">
        <f>C674</f>
        <v>Jedná se o zazděné ostění obdélného okna se skosenými hranami všech částí ostění. Původně se ostění skládalo s parapetu dvou dvoudílných stojek a přímého překladu. Na povrchu ostění se nacházejí jen drobné pozůstatky starších povrchových úprav ve formě nátěrů. Kromě těchto povrchových úprav je i tento prvek pokryt souvislou vrstvou prachových depozit.</v>
      </c>
      <c r="BB674" s="151"/>
      <c r="BC674" s="151"/>
      <c r="BD674" s="151"/>
      <c r="BE674" s="151"/>
      <c r="BF674" s="151"/>
      <c r="BG674" s="151"/>
      <c r="BH674" s="151"/>
    </row>
    <row r="675" spans="1:60" ht="21" outlineLevel="1" x14ac:dyDescent="0.25">
      <c r="A675" s="158"/>
      <c r="B675" s="159"/>
      <c r="C675" s="271" t="s">
        <v>2192</v>
      </c>
      <c r="D675" s="272"/>
      <c r="E675" s="272"/>
      <c r="F675" s="272"/>
      <c r="G675" s="272"/>
      <c r="H675" s="160"/>
      <c r="I675" s="160"/>
      <c r="J675" s="160"/>
      <c r="K675" s="160"/>
      <c r="L675" s="160"/>
      <c r="M675" s="160"/>
      <c r="N675" s="160"/>
      <c r="O675" s="160"/>
      <c r="P675" s="160"/>
      <c r="Q675" s="160"/>
      <c r="R675" s="160"/>
      <c r="S675" s="160"/>
      <c r="T675" s="160"/>
      <c r="U675" s="160"/>
      <c r="V675" s="160"/>
      <c r="W675" s="160"/>
      <c r="X675" s="160"/>
      <c r="Y675" s="151"/>
      <c r="Z675" s="151"/>
      <c r="AA675" s="151"/>
      <c r="AB675" s="151"/>
      <c r="AC675" s="151"/>
      <c r="AD675" s="151"/>
      <c r="AE675" s="151"/>
      <c r="AF675" s="151"/>
      <c r="AG675" s="151" t="s">
        <v>190</v>
      </c>
      <c r="AH675" s="151"/>
      <c r="AI675" s="151"/>
      <c r="AJ675" s="151"/>
      <c r="AK675" s="151"/>
      <c r="AL675" s="151"/>
      <c r="AM675" s="151"/>
      <c r="AN675" s="151"/>
      <c r="AO675" s="151"/>
      <c r="AP675" s="151"/>
      <c r="AQ675" s="151"/>
      <c r="AR675" s="151"/>
      <c r="AS675" s="151"/>
      <c r="AT675" s="151"/>
      <c r="AU675" s="151"/>
      <c r="AV675" s="151"/>
      <c r="AW675" s="151"/>
      <c r="AX675" s="151"/>
      <c r="AY675" s="151"/>
      <c r="AZ675" s="151"/>
      <c r="BA675" s="184" t="str">
        <f>C675</f>
        <v>Překladem probíhá trhlina široká cca půl centimetru. Spárování mezi jednotlivými díly ostění je místy uvolněné místy vypadlé. Další trhlina se pak objevuje na vnitřní straně horního dílu levé stojky ostění.</v>
      </c>
      <c r="BB675" s="151"/>
      <c r="BC675" s="151"/>
      <c r="BD675" s="151"/>
      <c r="BE675" s="151"/>
      <c r="BF675" s="151"/>
      <c r="BG675" s="151"/>
      <c r="BH675" s="151"/>
    </row>
    <row r="676" spans="1:60" outlineLevel="1" x14ac:dyDescent="0.25">
      <c r="A676" s="158"/>
      <c r="B676" s="159"/>
      <c r="C676" s="192" t="s">
        <v>204</v>
      </c>
      <c r="D676" s="161"/>
      <c r="E676" s="162"/>
      <c r="F676" s="163"/>
      <c r="G676" s="163"/>
      <c r="H676" s="160"/>
      <c r="I676" s="160"/>
      <c r="J676" s="160"/>
      <c r="K676" s="160"/>
      <c r="L676" s="160"/>
      <c r="M676" s="160"/>
      <c r="N676" s="160"/>
      <c r="O676" s="160"/>
      <c r="P676" s="160"/>
      <c r="Q676" s="160"/>
      <c r="R676" s="160"/>
      <c r="S676" s="160"/>
      <c r="T676" s="160"/>
      <c r="U676" s="160"/>
      <c r="V676" s="160"/>
      <c r="W676" s="160"/>
      <c r="X676" s="160"/>
      <c r="Y676" s="151"/>
      <c r="Z676" s="151"/>
      <c r="AA676" s="151"/>
      <c r="AB676" s="151"/>
      <c r="AC676" s="151"/>
      <c r="AD676" s="151"/>
      <c r="AE676" s="151"/>
      <c r="AF676" s="151"/>
      <c r="AG676" s="151" t="s">
        <v>190</v>
      </c>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row>
    <row r="677" spans="1:60" outlineLevel="1" x14ac:dyDescent="0.25">
      <c r="A677" s="158"/>
      <c r="B677" s="159"/>
      <c r="C677" s="271" t="s">
        <v>1428</v>
      </c>
      <c r="D677" s="272"/>
      <c r="E677" s="272"/>
      <c r="F677" s="272"/>
      <c r="G677" s="272"/>
      <c r="H677" s="160"/>
      <c r="I677" s="160"/>
      <c r="J677" s="160"/>
      <c r="K677" s="160"/>
      <c r="L677" s="160"/>
      <c r="M677" s="160"/>
      <c r="N677" s="160"/>
      <c r="O677" s="160"/>
      <c r="P677" s="160"/>
      <c r="Q677" s="160"/>
      <c r="R677" s="160"/>
      <c r="S677" s="160"/>
      <c r="T677" s="160"/>
      <c r="U677" s="160"/>
      <c r="V677" s="160"/>
      <c r="W677" s="160"/>
      <c r="X677" s="160"/>
      <c r="Y677" s="151"/>
      <c r="Z677" s="151"/>
      <c r="AA677" s="151"/>
      <c r="AB677" s="151"/>
      <c r="AC677" s="151"/>
      <c r="AD677" s="151"/>
      <c r="AE677" s="151"/>
      <c r="AF677" s="151"/>
      <c r="AG677" s="151" t="s">
        <v>190</v>
      </c>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row>
    <row r="678" spans="1:60" outlineLevel="1" x14ac:dyDescent="0.25">
      <c r="A678" s="158"/>
      <c r="B678" s="159"/>
      <c r="C678" s="271" t="s">
        <v>1429</v>
      </c>
      <c r="D678" s="272"/>
      <c r="E678" s="272"/>
      <c r="F678" s="272"/>
      <c r="G678" s="272"/>
      <c r="H678" s="160"/>
      <c r="I678" s="160"/>
      <c r="J678" s="160"/>
      <c r="K678" s="160"/>
      <c r="L678" s="160"/>
      <c r="M678" s="160"/>
      <c r="N678" s="160"/>
      <c r="O678" s="160"/>
      <c r="P678" s="160"/>
      <c r="Q678" s="160"/>
      <c r="R678" s="160"/>
      <c r="S678" s="160"/>
      <c r="T678" s="160"/>
      <c r="U678" s="160"/>
      <c r="V678" s="160"/>
      <c r="W678" s="160"/>
      <c r="X678" s="160"/>
      <c r="Y678" s="151"/>
      <c r="Z678" s="151"/>
      <c r="AA678" s="151"/>
      <c r="AB678" s="151"/>
      <c r="AC678" s="151"/>
      <c r="AD678" s="151"/>
      <c r="AE678" s="151"/>
      <c r="AF678" s="151"/>
      <c r="AG678" s="151" t="s">
        <v>190</v>
      </c>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row>
    <row r="679" spans="1:60" outlineLevel="1" x14ac:dyDescent="0.25">
      <c r="A679" s="158"/>
      <c r="B679" s="159"/>
      <c r="C679" s="271" t="s">
        <v>2193</v>
      </c>
      <c r="D679" s="272"/>
      <c r="E679" s="272"/>
      <c r="F679" s="272"/>
      <c r="G679" s="272"/>
      <c r="H679" s="160"/>
      <c r="I679" s="160"/>
      <c r="J679" s="160"/>
      <c r="K679" s="160"/>
      <c r="L679" s="160"/>
      <c r="M679" s="160"/>
      <c r="N679" s="160"/>
      <c r="O679" s="160"/>
      <c r="P679" s="160"/>
      <c r="Q679" s="160"/>
      <c r="R679" s="160"/>
      <c r="S679" s="160"/>
      <c r="T679" s="160"/>
      <c r="U679" s="160"/>
      <c r="V679" s="160"/>
      <c r="W679" s="160"/>
      <c r="X679" s="160"/>
      <c r="Y679" s="151"/>
      <c r="Z679" s="151"/>
      <c r="AA679" s="151"/>
      <c r="AB679" s="151"/>
      <c r="AC679" s="151"/>
      <c r="AD679" s="151"/>
      <c r="AE679" s="151"/>
      <c r="AF679" s="151"/>
      <c r="AG679" s="151" t="s">
        <v>190</v>
      </c>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row>
    <row r="680" spans="1:60" outlineLevel="1" x14ac:dyDescent="0.25">
      <c r="A680" s="158"/>
      <c r="B680" s="159"/>
      <c r="C680" s="271" t="s">
        <v>2194</v>
      </c>
      <c r="D680" s="272"/>
      <c r="E680" s="272"/>
      <c r="F680" s="272"/>
      <c r="G680" s="272"/>
      <c r="H680" s="160"/>
      <c r="I680" s="160"/>
      <c r="J680" s="160"/>
      <c r="K680" s="160"/>
      <c r="L680" s="160"/>
      <c r="M680" s="160"/>
      <c r="N680" s="160"/>
      <c r="O680" s="160"/>
      <c r="P680" s="160"/>
      <c r="Q680" s="160"/>
      <c r="R680" s="160"/>
      <c r="S680" s="160"/>
      <c r="T680" s="160"/>
      <c r="U680" s="160"/>
      <c r="V680" s="160"/>
      <c r="W680" s="160"/>
      <c r="X680" s="160"/>
      <c r="Y680" s="151"/>
      <c r="Z680" s="151"/>
      <c r="AA680" s="151"/>
      <c r="AB680" s="151"/>
      <c r="AC680" s="151"/>
      <c r="AD680" s="151"/>
      <c r="AE680" s="151"/>
      <c r="AF680" s="151"/>
      <c r="AG680" s="151" t="s">
        <v>190</v>
      </c>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row>
    <row r="681" spans="1:60" outlineLevel="1" x14ac:dyDescent="0.25">
      <c r="A681" s="158"/>
      <c r="B681" s="159"/>
      <c r="C681" s="192" t="s">
        <v>204</v>
      </c>
      <c r="D681" s="161"/>
      <c r="E681" s="162"/>
      <c r="F681" s="163"/>
      <c r="G681" s="163"/>
      <c r="H681" s="160"/>
      <c r="I681" s="160"/>
      <c r="J681" s="160"/>
      <c r="K681" s="160"/>
      <c r="L681" s="160"/>
      <c r="M681" s="160"/>
      <c r="N681" s="160"/>
      <c r="O681" s="160"/>
      <c r="P681" s="160"/>
      <c r="Q681" s="160"/>
      <c r="R681" s="160"/>
      <c r="S681" s="160"/>
      <c r="T681" s="160"/>
      <c r="U681" s="160"/>
      <c r="V681" s="160"/>
      <c r="W681" s="160"/>
      <c r="X681" s="160"/>
      <c r="Y681" s="151"/>
      <c r="Z681" s="151"/>
      <c r="AA681" s="151"/>
      <c r="AB681" s="151"/>
      <c r="AC681" s="151"/>
      <c r="AD681" s="151"/>
      <c r="AE681" s="151"/>
      <c r="AF681" s="151"/>
      <c r="AG681" s="151" t="s">
        <v>190</v>
      </c>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row>
    <row r="682" spans="1:60" outlineLevel="1" x14ac:dyDescent="0.25">
      <c r="A682" s="158"/>
      <c r="B682" s="159"/>
      <c r="C682" s="271" t="s">
        <v>317</v>
      </c>
      <c r="D682" s="272"/>
      <c r="E682" s="272"/>
      <c r="F682" s="272"/>
      <c r="G682" s="272"/>
      <c r="H682" s="160"/>
      <c r="I682" s="160"/>
      <c r="J682" s="160"/>
      <c r="K682" s="160"/>
      <c r="L682" s="160"/>
      <c r="M682" s="160"/>
      <c r="N682" s="160"/>
      <c r="O682" s="160"/>
      <c r="P682" s="160"/>
      <c r="Q682" s="160"/>
      <c r="R682" s="160"/>
      <c r="S682" s="160"/>
      <c r="T682" s="160"/>
      <c r="U682" s="160"/>
      <c r="V682" s="160"/>
      <c r="W682" s="160"/>
      <c r="X682" s="160"/>
      <c r="Y682" s="151"/>
      <c r="Z682" s="151"/>
      <c r="AA682" s="151"/>
      <c r="AB682" s="151"/>
      <c r="AC682" s="151"/>
      <c r="AD682" s="151"/>
      <c r="AE682" s="151"/>
      <c r="AF682" s="151"/>
      <c r="AG682" s="151" t="s">
        <v>190</v>
      </c>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row>
    <row r="683" spans="1:60" outlineLevel="1" x14ac:dyDescent="0.25">
      <c r="A683" s="158"/>
      <c r="B683" s="159"/>
      <c r="C683" s="271" t="s">
        <v>864</v>
      </c>
      <c r="D683" s="272"/>
      <c r="E683" s="272"/>
      <c r="F683" s="272"/>
      <c r="G683" s="272"/>
      <c r="H683" s="160"/>
      <c r="I683" s="160"/>
      <c r="J683" s="160"/>
      <c r="K683" s="160"/>
      <c r="L683" s="160"/>
      <c r="M683" s="160"/>
      <c r="N683" s="160"/>
      <c r="O683" s="160"/>
      <c r="P683" s="160"/>
      <c r="Q683" s="160"/>
      <c r="R683" s="160"/>
      <c r="S683" s="160"/>
      <c r="T683" s="160"/>
      <c r="U683" s="160"/>
      <c r="V683" s="160"/>
      <c r="W683" s="160"/>
      <c r="X683" s="160"/>
      <c r="Y683" s="151"/>
      <c r="Z683" s="151"/>
      <c r="AA683" s="151"/>
      <c r="AB683" s="151"/>
      <c r="AC683" s="151"/>
      <c r="AD683" s="151"/>
      <c r="AE683" s="151"/>
      <c r="AF683" s="151"/>
      <c r="AG683" s="151" t="s">
        <v>190</v>
      </c>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row>
    <row r="684" spans="1:60" outlineLevel="1" x14ac:dyDescent="0.25">
      <c r="A684" s="158"/>
      <c r="B684" s="159"/>
      <c r="C684" s="271" t="s">
        <v>1936</v>
      </c>
      <c r="D684" s="272"/>
      <c r="E684" s="272"/>
      <c r="F684" s="272"/>
      <c r="G684" s="272"/>
      <c r="H684" s="160"/>
      <c r="I684" s="160"/>
      <c r="J684" s="160"/>
      <c r="K684" s="160"/>
      <c r="L684" s="160"/>
      <c r="M684" s="160"/>
      <c r="N684" s="160"/>
      <c r="O684" s="160"/>
      <c r="P684" s="160"/>
      <c r="Q684" s="160"/>
      <c r="R684" s="160"/>
      <c r="S684" s="160"/>
      <c r="T684" s="160"/>
      <c r="U684" s="160"/>
      <c r="V684" s="160"/>
      <c r="W684" s="160"/>
      <c r="X684" s="160"/>
      <c r="Y684" s="151"/>
      <c r="Z684" s="151"/>
      <c r="AA684" s="151"/>
      <c r="AB684" s="151"/>
      <c r="AC684" s="151"/>
      <c r="AD684" s="151"/>
      <c r="AE684" s="151"/>
      <c r="AF684" s="151"/>
      <c r="AG684" s="151" t="s">
        <v>190</v>
      </c>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row>
    <row r="685" spans="1:60" outlineLevel="1" x14ac:dyDescent="0.25">
      <c r="A685" s="158"/>
      <c r="B685" s="159"/>
      <c r="C685" s="271" t="s">
        <v>2195</v>
      </c>
      <c r="D685" s="272"/>
      <c r="E685" s="272"/>
      <c r="F685" s="272"/>
      <c r="G685" s="272"/>
      <c r="H685" s="160"/>
      <c r="I685" s="160"/>
      <c r="J685" s="160"/>
      <c r="K685" s="160"/>
      <c r="L685" s="160"/>
      <c r="M685" s="160"/>
      <c r="N685" s="160"/>
      <c r="O685" s="160"/>
      <c r="P685" s="160"/>
      <c r="Q685" s="160"/>
      <c r="R685" s="160"/>
      <c r="S685" s="160"/>
      <c r="T685" s="160"/>
      <c r="U685" s="160"/>
      <c r="V685" s="160"/>
      <c r="W685" s="160"/>
      <c r="X685" s="160"/>
      <c r="Y685" s="151"/>
      <c r="Z685" s="151"/>
      <c r="AA685" s="151"/>
      <c r="AB685" s="151"/>
      <c r="AC685" s="151"/>
      <c r="AD685" s="151"/>
      <c r="AE685" s="151"/>
      <c r="AF685" s="151"/>
      <c r="AG685" s="151" t="s">
        <v>190</v>
      </c>
      <c r="AH685" s="151"/>
      <c r="AI685" s="151"/>
      <c r="AJ685" s="151"/>
      <c r="AK685" s="151"/>
      <c r="AL685" s="151"/>
      <c r="AM685" s="151"/>
      <c r="AN685" s="151"/>
      <c r="AO685" s="151"/>
      <c r="AP685" s="151"/>
      <c r="AQ685" s="151"/>
      <c r="AR685" s="151"/>
      <c r="AS685" s="151"/>
      <c r="AT685" s="151"/>
      <c r="AU685" s="151"/>
      <c r="AV685" s="151"/>
      <c r="AW685" s="151"/>
      <c r="AX685" s="151"/>
      <c r="AY685" s="151"/>
      <c r="AZ685" s="151"/>
      <c r="BA685" s="184" t="str">
        <f>C685</f>
        <v>- injektáž a vyplnění trhlin na levé stojce a překladu injektážním prostředkem na minerální bázi určeným na kámen</v>
      </c>
      <c r="BB685" s="151"/>
      <c r="BC685" s="151"/>
      <c r="BD685" s="151"/>
      <c r="BE685" s="151"/>
      <c r="BF685" s="151"/>
      <c r="BG685" s="151"/>
      <c r="BH685" s="151"/>
    </row>
    <row r="686" spans="1:60" outlineLevel="1" x14ac:dyDescent="0.25">
      <c r="A686" s="158"/>
      <c r="B686" s="159"/>
      <c r="C686" s="271" t="s">
        <v>1955</v>
      </c>
      <c r="D686" s="272"/>
      <c r="E686" s="272"/>
      <c r="F686" s="272"/>
      <c r="G686" s="272"/>
      <c r="H686" s="160"/>
      <c r="I686" s="160"/>
      <c r="J686" s="160"/>
      <c r="K686" s="160"/>
      <c r="L686" s="160"/>
      <c r="M686" s="160"/>
      <c r="N686" s="160"/>
      <c r="O686" s="160"/>
      <c r="P686" s="160"/>
      <c r="Q686" s="160"/>
      <c r="R686" s="160"/>
      <c r="S686" s="160"/>
      <c r="T686" s="160"/>
      <c r="U686" s="160"/>
      <c r="V686" s="160"/>
      <c r="W686" s="160"/>
      <c r="X686" s="160"/>
      <c r="Y686" s="151"/>
      <c r="Z686" s="151"/>
      <c r="AA686" s="151"/>
      <c r="AB686" s="151"/>
      <c r="AC686" s="151"/>
      <c r="AD686" s="151"/>
      <c r="AE686" s="151"/>
      <c r="AF686" s="151"/>
      <c r="AG686" s="151" t="s">
        <v>190</v>
      </c>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row>
    <row r="687" spans="1:60" outlineLevel="1" x14ac:dyDescent="0.25">
      <c r="A687" s="177">
        <v>70</v>
      </c>
      <c r="B687" s="178" t="s">
        <v>2196</v>
      </c>
      <c r="C687" s="187" t="s">
        <v>2197</v>
      </c>
      <c r="D687" s="179" t="s">
        <v>255</v>
      </c>
      <c r="E687" s="180">
        <v>1</v>
      </c>
      <c r="F687" s="181">
        <v>14400</v>
      </c>
      <c r="G687" s="182">
        <f>ROUND(E687*F687,2)</f>
        <v>14400</v>
      </c>
      <c r="H687" s="181"/>
      <c r="I687" s="182">
        <f>ROUND(E687*H687,2)</f>
        <v>0</v>
      </c>
      <c r="J687" s="181"/>
      <c r="K687" s="182">
        <f>ROUND(E687*J687,2)</f>
        <v>0</v>
      </c>
      <c r="L687" s="182">
        <v>21</v>
      </c>
      <c r="M687" s="182">
        <f>G687*(1+L687/100)</f>
        <v>17424</v>
      </c>
      <c r="N687" s="182">
        <v>1E-3</v>
      </c>
      <c r="O687" s="182">
        <f>ROUND(E687*N687,2)</f>
        <v>0</v>
      </c>
      <c r="P687" s="182">
        <v>0</v>
      </c>
      <c r="Q687" s="182">
        <f>ROUND(E687*P687,2)</f>
        <v>0</v>
      </c>
      <c r="R687" s="182"/>
      <c r="S687" s="182" t="s">
        <v>277</v>
      </c>
      <c r="T687" s="183" t="s">
        <v>186</v>
      </c>
      <c r="U687" s="160">
        <v>0</v>
      </c>
      <c r="V687" s="160">
        <f>ROUND(E687*U687,2)</f>
        <v>0</v>
      </c>
      <c r="W687" s="160"/>
      <c r="X687" s="160" t="s">
        <v>310</v>
      </c>
      <c r="Y687" s="151"/>
      <c r="Z687" s="151"/>
      <c r="AA687" s="151"/>
      <c r="AB687" s="151"/>
      <c r="AC687" s="151"/>
      <c r="AD687" s="151"/>
      <c r="AE687" s="151"/>
      <c r="AF687" s="151"/>
      <c r="AG687" s="151" t="s">
        <v>311</v>
      </c>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row>
    <row r="688" spans="1:60" outlineLevel="1" x14ac:dyDescent="0.25">
      <c r="A688" s="158"/>
      <c r="B688" s="159"/>
      <c r="C688" s="260" t="s">
        <v>1922</v>
      </c>
      <c r="D688" s="261"/>
      <c r="E688" s="261"/>
      <c r="F688" s="261"/>
      <c r="G688" s="261"/>
      <c r="H688" s="160"/>
      <c r="I688" s="160"/>
      <c r="J688" s="160"/>
      <c r="K688" s="160"/>
      <c r="L688" s="160"/>
      <c r="M688" s="160"/>
      <c r="N688" s="160"/>
      <c r="O688" s="160"/>
      <c r="P688" s="160"/>
      <c r="Q688" s="160"/>
      <c r="R688" s="160"/>
      <c r="S688" s="160"/>
      <c r="T688" s="160"/>
      <c r="U688" s="160"/>
      <c r="V688" s="160"/>
      <c r="W688" s="160"/>
      <c r="X688" s="160"/>
      <c r="Y688" s="151"/>
      <c r="Z688" s="151"/>
      <c r="AA688" s="151"/>
      <c r="AB688" s="151"/>
      <c r="AC688" s="151"/>
      <c r="AD688" s="151"/>
      <c r="AE688" s="151"/>
      <c r="AF688" s="151"/>
      <c r="AG688" s="151" t="s">
        <v>190</v>
      </c>
      <c r="AH688" s="151"/>
      <c r="AI688" s="151"/>
      <c r="AJ688" s="151"/>
      <c r="AK688" s="151"/>
      <c r="AL688" s="151"/>
      <c r="AM688" s="151"/>
      <c r="AN688" s="151"/>
      <c r="AO688" s="151"/>
      <c r="AP688" s="151"/>
      <c r="AQ688" s="151"/>
      <c r="AR688" s="151"/>
      <c r="AS688" s="151"/>
      <c r="AT688" s="151"/>
      <c r="AU688" s="151"/>
      <c r="AV688" s="151"/>
      <c r="AW688" s="151"/>
      <c r="AX688" s="151"/>
      <c r="AY688" s="151"/>
      <c r="AZ688" s="151"/>
      <c r="BA688" s="184" t="str">
        <f>C688</f>
        <v>4.NP - 3. patro, popis prvku a návrh na jeho opravu nebo restaurování viz D1.1.9 Tabulky kamenických prvků</v>
      </c>
      <c r="BB688" s="151"/>
      <c r="BC688" s="151"/>
      <c r="BD688" s="151"/>
      <c r="BE688" s="151"/>
      <c r="BF688" s="151"/>
      <c r="BG688" s="151"/>
      <c r="BH688" s="151"/>
    </row>
    <row r="689" spans="1:60" outlineLevel="1" x14ac:dyDescent="0.25">
      <c r="A689" s="158"/>
      <c r="B689" s="159"/>
      <c r="C689" s="192" t="s">
        <v>204</v>
      </c>
      <c r="D689" s="161"/>
      <c r="E689" s="162"/>
      <c r="F689" s="163"/>
      <c r="G689" s="163"/>
      <c r="H689" s="160"/>
      <c r="I689" s="160"/>
      <c r="J689" s="160"/>
      <c r="K689" s="160"/>
      <c r="L689" s="160"/>
      <c r="M689" s="160"/>
      <c r="N689" s="160"/>
      <c r="O689" s="160"/>
      <c r="P689" s="160"/>
      <c r="Q689" s="160"/>
      <c r="R689" s="160"/>
      <c r="S689" s="160"/>
      <c r="T689" s="160"/>
      <c r="U689" s="160"/>
      <c r="V689" s="160"/>
      <c r="W689" s="160"/>
      <c r="X689" s="160"/>
      <c r="Y689" s="151"/>
      <c r="Z689" s="151"/>
      <c r="AA689" s="151"/>
      <c r="AB689" s="151"/>
      <c r="AC689" s="151"/>
      <c r="AD689" s="151"/>
      <c r="AE689" s="151"/>
      <c r="AF689" s="151"/>
      <c r="AG689" s="151" t="s">
        <v>190</v>
      </c>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row>
    <row r="690" spans="1:60" outlineLevel="1" x14ac:dyDescent="0.25">
      <c r="A690" s="158"/>
      <c r="B690" s="159"/>
      <c r="C690" s="271" t="s">
        <v>2198</v>
      </c>
      <c r="D690" s="272"/>
      <c r="E690" s="272"/>
      <c r="F690" s="272"/>
      <c r="G690" s="272"/>
      <c r="H690" s="160"/>
      <c r="I690" s="160"/>
      <c r="J690" s="160"/>
      <c r="K690" s="160"/>
      <c r="L690" s="160"/>
      <c r="M690" s="160"/>
      <c r="N690" s="160"/>
      <c r="O690" s="160"/>
      <c r="P690" s="160"/>
      <c r="Q690" s="160"/>
      <c r="R690" s="160"/>
      <c r="S690" s="160"/>
      <c r="T690" s="160"/>
      <c r="U690" s="160"/>
      <c r="V690" s="160"/>
      <c r="W690" s="160"/>
      <c r="X690" s="160"/>
      <c r="Y690" s="151"/>
      <c r="Z690" s="151"/>
      <c r="AA690" s="151"/>
      <c r="AB690" s="151"/>
      <c r="AC690" s="151"/>
      <c r="AD690" s="151"/>
      <c r="AE690" s="151"/>
      <c r="AF690" s="151"/>
      <c r="AG690" s="151" t="s">
        <v>190</v>
      </c>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row>
    <row r="691" spans="1:60" outlineLevel="1" x14ac:dyDescent="0.25">
      <c r="A691" s="158"/>
      <c r="B691" s="159"/>
      <c r="C691" s="271" t="s">
        <v>2199</v>
      </c>
      <c r="D691" s="272"/>
      <c r="E691" s="272"/>
      <c r="F691" s="272"/>
      <c r="G691" s="272"/>
      <c r="H691" s="160"/>
      <c r="I691" s="160"/>
      <c r="J691" s="160"/>
      <c r="K691" s="160"/>
      <c r="L691" s="160"/>
      <c r="M691" s="160"/>
      <c r="N691" s="160"/>
      <c r="O691" s="160"/>
      <c r="P691" s="160"/>
      <c r="Q691" s="160"/>
      <c r="R691" s="160"/>
      <c r="S691" s="160"/>
      <c r="T691" s="160"/>
      <c r="U691" s="160"/>
      <c r="V691" s="160"/>
      <c r="W691" s="160"/>
      <c r="X691" s="160"/>
      <c r="Y691" s="151"/>
      <c r="Z691" s="151"/>
      <c r="AA691" s="151"/>
      <c r="AB691" s="151"/>
      <c r="AC691" s="151"/>
      <c r="AD691" s="151"/>
      <c r="AE691" s="151"/>
      <c r="AF691" s="151"/>
      <c r="AG691" s="151" t="s">
        <v>190</v>
      </c>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row>
    <row r="692" spans="1:60" outlineLevel="1" x14ac:dyDescent="0.25">
      <c r="A692" s="158"/>
      <c r="B692" s="159"/>
      <c r="C692" s="192" t="s">
        <v>204</v>
      </c>
      <c r="D692" s="161"/>
      <c r="E692" s="162"/>
      <c r="F692" s="163"/>
      <c r="G692" s="163"/>
      <c r="H692" s="160"/>
      <c r="I692" s="160"/>
      <c r="J692" s="160"/>
      <c r="K692" s="160"/>
      <c r="L692" s="160"/>
      <c r="M692" s="160"/>
      <c r="N692" s="160"/>
      <c r="O692" s="160"/>
      <c r="P692" s="160"/>
      <c r="Q692" s="160"/>
      <c r="R692" s="160"/>
      <c r="S692" s="160"/>
      <c r="T692" s="160"/>
      <c r="U692" s="160"/>
      <c r="V692" s="160"/>
      <c r="W692" s="160"/>
      <c r="X692" s="160"/>
      <c r="Y692" s="151"/>
      <c r="Z692" s="151"/>
      <c r="AA692" s="151"/>
      <c r="AB692" s="151"/>
      <c r="AC692" s="151"/>
      <c r="AD692" s="151"/>
      <c r="AE692" s="151"/>
      <c r="AF692" s="151"/>
      <c r="AG692" s="151" t="s">
        <v>190</v>
      </c>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row>
    <row r="693" spans="1:60" outlineLevel="1" x14ac:dyDescent="0.25">
      <c r="A693" s="158"/>
      <c r="B693" s="159"/>
      <c r="C693" s="271" t="s">
        <v>313</v>
      </c>
      <c r="D693" s="272"/>
      <c r="E693" s="272"/>
      <c r="F693" s="272"/>
      <c r="G693" s="272"/>
      <c r="H693" s="160"/>
      <c r="I693" s="160"/>
      <c r="J693" s="160"/>
      <c r="K693" s="160"/>
      <c r="L693" s="160"/>
      <c r="M693" s="160"/>
      <c r="N693" s="160"/>
      <c r="O693" s="160"/>
      <c r="P693" s="160"/>
      <c r="Q693" s="160"/>
      <c r="R693" s="160"/>
      <c r="S693" s="160"/>
      <c r="T693" s="160"/>
      <c r="U693" s="160"/>
      <c r="V693" s="160"/>
      <c r="W693" s="160"/>
      <c r="X693" s="160"/>
      <c r="Y693" s="151"/>
      <c r="Z693" s="151"/>
      <c r="AA693" s="151"/>
      <c r="AB693" s="151"/>
      <c r="AC693" s="151"/>
      <c r="AD693" s="151"/>
      <c r="AE693" s="151"/>
      <c r="AF693" s="151"/>
      <c r="AG693" s="151" t="s">
        <v>190</v>
      </c>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row>
    <row r="694" spans="1:60" ht="21" outlineLevel="1" x14ac:dyDescent="0.25">
      <c r="A694" s="158"/>
      <c r="B694" s="159"/>
      <c r="C694" s="271" t="s">
        <v>2200</v>
      </c>
      <c r="D694" s="272"/>
      <c r="E694" s="272"/>
      <c r="F694" s="272"/>
      <c r="G694" s="272"/>
      <c r="H694" s="160"/>
      <c r="I694" s="160"/>
      <c r="J694" s="160"/>
      <c r="K694" s="160"/>
      <c r="L694" s="160"/>
      <c r="M694" s="160"/>
      <c r="N694" s="160"/>
      <c r="O694" s="160"/>
      <c r="P694" s="160"/>
      <c r="Q694" s="160"/>
      <c r="R694" s="160"/>
      <c r="S694" s="160"/>
      <c r="T694" s="160"/>
      <c r="U694" s="160"/>
      <c r="V694" s="160"/>
      <c r="W694" s="160"/>
      <c r="X694" s="160"/>
      <c r="Y694" s="151"/>
      <c r="Z694" s="151"/>
      <c r="AA694" s="151"/>
      <c r="AB694" s="151"/>
      <c r="AC694" s="151"/>
      <c r="AD694" s="151"/>
      <c r="AE694" s="151"/>
      <c r="AF694" s="151"/>
      <c r="AG694" s="151" t="s">
        <v>190</v>
      </c>
      <c r="AH694" s="151"/>
      <c r="AI694" s="151"/>
      <c r="AJ694" s="151"/>
      <c r="AK694" s="151"/>
      <c r="AL694" s="151"/>
      <c r="AM694" s="151"/>
      <c r="AN694" s="151"/>
      <c r="AO694" s="151"/>
      <c r="AP694" s="151"/>
      <c r="AQ694" s="151"/>
      <c r="AR694" s="151"/>
      <c r="AS694" s="151"/>
      <c r="AT694" s="151"/>
      <c r="AU694" s="151"/>
      <c r="AV694" s="151"/>
      <c r="AW694" s="151"/>
      <c r="AX694" s="151"/>
      <c r="AY694" s="151"/>
      <c r="AZ694" s="151"/>
      <c r="BA694" s="184" t="str">
        <f>C694</f>
        <v>Jedná se o jednoduché kamenné ostění obdélného okna sestávající z parapetu, dvou stojek a překladu. Všechny díly jsou na vnitřní straně ostění hladké s tím, že je zde vysekána drážka pro osazení truhlářského prvku.</v>
      </c>
      <c r="BB694" s="151"/>
      <c r="BC694" s="151"/>
      <c r="BD694" s="151"/>
      <c r="BE694" s="151"/>
      <c r="BF694" s="151"/>
      <c r="BG694" s="151"/>
      <c r="BH694" s="151"/>
    </row>
    <row r="695" spans="1:60" ht="31.2" outlineLevel="1" x14ac:dyDescent="0.25">
      <c r="A695" s="158"/>
      <c r="B695" s="159"/>
      <c r="C695" s="271" t="s">
        <v>2201</v>
      </c>
      <c r="D695" s="272"/>
      <c r="E695" s="272"/>
      <c r="F695" s="272"/>
      <c r="G695" s="272"/>
      <c r="H695" s="160"/>
      <c r="I695" s="160"/>
      <c r="J695" s="160"/>
      <c r="K695" s="160"/>
      <c r="L695" s="160"/>
      <c r="M695" s="160"/>
      <c r="N695" s="160"/>
      <c r="O695" s="160"/>
      <c r="P695" s="160"/>
      <c r="Q695" s="160"/>
      <c r="R695" s="160"/>
      <c r="S695" s="160"/>
      <c r="T695" s="160"/>
      <c r="U695" s="160"/>
      <c r="V695" s="160"/>
      <c r="W695" s="160"/>
      <c r="X695" s="160"/>
      <c r="Y695" s="151"/>
      <c r="Z695" s="151"/>
      <c r="AA695" s="151"/>
      <c r="AB695" s="151"/>
      <c r="AC695" s="151"/>
      <c r="AD695" s="151"/>
      <c r="AE695" s="151"/>
      <c r="AF695" s="151"/>
      <c r="AG695" s="151" t="s">
        <v>190</v>
      </c>
      <c r="AH695" s="151"/>
      <c r="AI695" s="151"/>
      <c r="AJ695" s="151"/>
      <c r="AK695" s="151"/>
      <c r="AL695" s="151"/>
      <c r="AM695" s="151"/>
      <c r="AN695" s="151"/>
      <c r="AO695" s="151"/>
      <c r="AP695" s="151"/>
      <c r="AQ695" s="151"/>
      <c r="AR695" s="151"/>
      <c r="AS695" s="151"/>
      <c r="AT695" s="151"/>
      <c r="AU695" s="151"/>
      <c r="AV695" s="151"/>
      <c r="AW695" s="151"/>
      <c r="AX695" s="151"/>
      <c r="AY695" s="151"/>
      <c r="AZ695" s="151"/>
      <c r="BA695" s="184" t="str">
        <f>C695</f>
        <v>Spárování mezi jednotlivými díly ostění je místy uvolněné nebo zcela vypadlé. Na parapetu se na vnitřní straně nacházejí značné úbytky kamene, které už byly v minulosti tmeleny. Další výrazné mechanické poškození najdeme ve střední části levé stojky, které snad souvisí s kotvením kovářského prvku pro předchozí truhlářský prvek.</v>
      </c>
      <c r="BB695" s="151"/>
      <c r="BC695" s="151"/>
      <c r="BD695" s="151"/>
      <c r="BE695" s="151"/>
      <c r="BF695" s="151"/>
      <c r="BG695" s="151"/>
      <c r="BH695" s="151"/>
    </row>
    <row r="696" spans="1:60" ht="21" outlineLevel="1" x14ac:dyDescent="0.25">
      <c r="A696" s="158"/>
      <c r="B696" s="159"/>
      <c r="C696" s="271" t="s">
        <v>1933</v>
      </c>
      <c r="D696" s="272"/>
      <c r="E696" s="272"/>
      <c r="F696" s="272"/>
      <c r="G696" s="272"/>
      <c r="H696" s="160"/>
      <c r="I696" s="160"/>
      <c r="J696" s="160"/>
      <c r="K696" s="160"/>
      <c r="L696" s="160"/>
      <c r="M696" s="160"/>
      <c r="N696" s="160"/>
      <c r="O696" s="160"/>
      <c r="P696" s="160"/>
      <c r="Q696" s="160"/>
      <c r="R696" s="160"/>
      <c r="S696" s="160"/>
      <c r="T696" s="160"/>
      <c r="U696" s="160"/>
      <c r="V696" s="160"/>
      <c r="W696" s="160"/>
      <c r="X696" s="160"/>
      <c r="Y696" s="151"/>
      <c r="Z696" s="151"/>
      <c r="AA696" s="151"/>
      <c r="AB696" s="151"/>
      <c r="AC696" s="151"/>
      <c r="AD696" s="151"/>
      <c r="AE696" s="151"/>
      <c r="AF696" s="151"/>
      <c r="AG696" s="151" t="s">
        <v>190</v>
      </c>
      <c r="AH696" s="151"/>
      <c r="AI696" s="151"/>
      <c r="AJ696" s="151"/>
      <c r="AK696" s="151"/>
      <c r="AL696" s="151"/>
      <c r="AM696" s="151"/>
      <c r="AN696" s="151"/>
      <c r="AO696" s="151"/>
      <c r="AP696" s="151"/>
      <c r="AQ696" s="151"/>
      <c r="AR696" s="151"/>
      <c r="AS696" s="151"/>
      <c r="AT696" s="151"/>
      <c r="AU696" s="151"/>
      <c r="AV696" s="151"/>
      <c r="AW696" s="151"/>
      <c r="AX696" s="151"/>
      <c r="AY696" s="151"/>
      <c r="AZ696" s="151"/>
      <c r="BA696" s="184" t="str">
        <f>C696</f>
        <v>Na překladu a horních dílech stojek je povrch kamene překryt vrstvičkami omítek a nátěrů přecházejících na kamenný prvek z okolní špalety okenního výklenku. Kromě těchto povrchových úprav je i tento prvek pokryt vrstvou prachových depozit.</v>
      </c>
      <c r="BB696" s="151"/>
      <c r="BC696" s="151"/>
      <c r="BD696" s="151"/>
      <c r="BE696" s="151"/>
      <c r="BF696" s="151"/>
      <c r="BG696" s="151"/>
      <c r="BH696" s="151"/>
    </row>
    <row r="697" spans="1:60" outlineLevel="1" x14ac:dyDescent="0.25">
      <c r="A697" s="158"/>
      <c r="B697" s="159"/>
      <c r="C697" s="192" t="s">
        <v>204</v>
      </c>
      <c r="D697" s="161"/>
      <c r="E697" s="162"/>
      <c r="F697" s="163"/>
      <c r="G697" s="163"/>
      <c r="H697" s="160"/>
      <c r="I697" s="160"/>
      <c r="J697" s="160"/>
      <c r="K697" s="160"/>
      <c r="L697" s="160"/>
      <c r="M697" s="160"/>
      <c r="N697" s="160"/>
      <c r="O697" s="160"/>
      <c r="P697" s="160"/>
      <c r="Q697" s="160"/>
      <c r="R697" s="160"/>
      <c r="S697" s="160"/>
      <c r="T697" s="160"/>
      <c r="U697" s="160"/>
      <c r="V697" s="160"/>
      <c r="W697" s="160"/>
      <c r="X697" s="160"/>
      <c r="Y697" s="151"/>
      <c r="Z697" s="151"/>
      <c r="AA697" s="151"/>
      <c r="AB697" s="151"/>
      <c r="AC697" s="151"/>
      <c r="AD697" s="151"/>
      <c r="AE697" s="151"/>
      <c r="AF697" s="151"/>
      <c r="AG697" s="151" t="s">
        <v>190</v>
      </c>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row>
    <row r="698" spans="1:60" outlineLevel="1" x14ac:dyDescent="0.25">
      <c r="A698" s="158"/>
      <c r="B698" s="159"/>
      <c r="C698" s="271" t="s">
        <v>1428</v>
      </c>
      <c r="D698" s="272"/>
      <c r="E698" s="272"/>
      <c r="F698" s="272"/>
      <c r="G698" s="272"/>
      <c r="H698" s="160"/>
      <c r="I698" s="160"/>
      <c r="J698" s="160"/>
      <c r="K698" s="160"/>
      <c r="L698" s="160"/>
      <c r="M698" s="160"/>
      <c r="N698" s="160"/>
      <c r="O698" s="160"/>
      <c r="P698" s="160"/>
      <c r="Q698" s="160"/>
      <c r="R698" s="160"/>
      <c r="S698" s="160"/>
      <c r="T698" s="160"/>
      <c r="U698" s="160"/>
      <c r="V698" s="160"/>
      <c r="W698" s="160"/>
      <c r="X698" s="160"/>
      <c r="Y698" s="151"/>
      <c r="Z698" s="151"/>
      <c r="AA698" s="151"/>
      <c r="AB698" s="151"/>
      <c r="AC698" s="151"/>
      <c r="AD698" s="151"/>
      <c r="AE698" s="151"/>
      <c r="AF698" s="151"/>
      <c r="AG698" s="151" t="s">
        <v>190</v>
      </c>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row>
    <row r="699" spans="1:60" outlineLevel="1" x14ac:dyDescent="0.25">
      <c r="A699" s="158"/>
      <c r="B699" s="159"/>
      <c r="C699" s="271" t="s">
        <v>1429</v>
      </c>
      <c r="D699" s="272"/>
      <c r="E699" s="272"/>
      <c r="F699" s="272"/>
      <c r="G699" s="272"/>
      <c r="H699" s="160"/>
      <c r="I699" s="160"/>
      <c r="J699" s="160"/>
      <c r="K699" s="160"/>
      <c r="L699" s="160"/>
      <c r="M699" s="160"/>
      <c r="N699" s="160"/>
      <c r="O699" s="160"/>
      <c r="P699" s="160"/>
      <c r="Q699" s="160"/>
      <c r="R699" s="160"/>
      <c r="S699" s="160"/>
      <c r="T699" s="160"/>
      <c r="U699" s="160"/>
      <c r="V699" s="160"/>
      <c r="W699" s="160"/>
      <c r="X699" s="160"/>
      <c r="Y699" s="151"/>
      <c r="Z699" s="151"/>
      <c r="AA699" s="151"/>
      <c r="AB699" s="151"/>
      <c r="AC699" s="151"/>
      <c r="AD699" s="151"/>
      <c r="AE699" s="151"/>
      <c r="AF699" s="151"/>
      <c r="AG699" s="151" t="s">
        <v>190</v>
      </c>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row>
    <row r="700" spans="1:60" outlineLevel="1" x14ac:dyDescent="0.25">
      <c r="A700" s="158"/>
      <c r="B700" s="159"/>
      <c r="C700" s="271" t="s">
        <v>2202</v>
      </c>
      <c r="D700" s="272"/>
      <c r="E700" s="272"/>
      <c r="F700" s="272"/>
      <c r="G700" s="272"/>
      <c r="H700" s="160"/>
      <c r="I700" s="160"/>
      <c r="J700" s="160"/>
      <c r="K700" s="160"/>
      <c r="L700" s="160"/>
      <c r="M700" s="160"/>
      <c r="N700" s="160"/>
      <c r="O700" s="160"/>
      <c r="P700" s="160"/>
      <c r="Q700" s="160"/>
      <c r="R700" s="160"/>
      <c r="S700" s="160"/>
      <c r="T700" s="160"/>
      <c r="U700" s="160"/>
      <c r="V700" s="160"/>
      <c r="W700" s="160"/>
      <c r="X700" s="160"/>
      <c r="Y700" s="151"/>
      <c r="Z700" s="151"/>
      <c r="AA700" s="151"/>
      <c r="AB700" s="151"/>
      <c r="AC700" s="151"/>
      <c r="AD700" s="151"/>
      <c r="AE700" s="151"/>
      <c r="AF700" s="151"/>
      <c r="AG700" s="151" t="s">
        <v>190</v>
      </c>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row>
    <row r="701" spans="1:60" outlineLevel="1" x14ac:dyDescent="0.25">
      <c r="A701" s="158"/>
      <c r="B701" s="159"/>
      <c r="C701" s="192" t="s">
        <v>204</v>
      </c>
      <c r="D701" s="161"/>
      <c r="E701" s="162"/>
      <c r="F701" s="163"/>
      <c r="G701" s="163"/>
      <c r="H701" s="160"/>
      <c r="I701" s="160"/>
      <c r="J701" s="160"/>
      <c r="K701" s="160"/>
      <c r="L701" s="160"/>
      <c r="M701" s="160"/>
      <c r="N701" s="160"/>
      <c r="O701" s="160"/>
      <c r="P701" s="160"/>
      <c r="Q701" s="160"/>
      <c r="R701" s="160"/>
      <c r="S701" s="160"/>
      <c r="T701" s="160"/>
      <c r="U701" s="160"/>
      <c r="V701" s="160"/>
      <c r="W701" s="160"/>
      <c r="X701" s="160"/>
      <c r="Y701" s="151"/>
      <c r="Z701" s="151"/>
      <c r="AA701" s="151"/>
      <c r="AB701" s="151"/>
      <c r="AC701" s="151"/>
      <c r="AD701" s="151"/>
      <c r="AE701" s="151"/>
      <c r="AF701" s="151"/>
      <c r="AG701" s="151" t="s">
        <v>190</v>
      </c>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row>
    <row r="702" spans="1:60" outlineLevel="1" x14ac:dyDescent="0.25">
      <c r="A702" s="158"/>
      <c r="B702" s="159"/>
      <c r="C702" s="271" t="s">
        <v>317</v>
      </c>
      <c r="D702" s="272"/>
      <c r="E702" s="272"/>
      <c r="F702" s="272"/>
      <c r="G702" s="272"/>
      <c r="H702" s="160"/>
      <c r="I702" s="160"/>
      <c r="J702" s="160"/>
      <c r="K702" s="160"/>
      <c r="L702" s="160"/>
      <c r="M702" s="160"/>
      <c r="N702" s="160"/>
      <c r="O702" s="160"/>
      <c r="P702" s="160"/>
      <c r="Q702" s="160"/>
      <c r="R702" s="160"/>
      <c r="S702" s="160"/>
      <c r="T702" s="160"/>
      <c r="U702" s="160"/>
      <c r="V702" s="160"/>
      <c r="W702" s="160"/>
      <c r="X702" s="160"/>
      <c r="Y702" s="151"/>
      <c r="Z702" s="151"/>
      <c r="AA702" s="151"/>
      <c r="AB702" s="151"/>
      <c r="AC702" s="151"/>
      <c r="AD702" s="151"/>
      <c r="AE702" s="151"/>
      <c r="AF702" s="151"/>
      <c r="AG702" s="151" t="s">
        <v>190</v>
      </c>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row>
    <row r="703" spans="1:60" outlineLevel="1" x14ac:dyDescent="0.25">
      <c r="A703" s="158"/>
      <c r="B703" s="159"/>
      <c r="C703" s="271" t="s">
        <v>864</v>
      </c>
      <c r="D703" s="272"/>
      <c r="E703" s="272"/>
      <c r="F703" s="272"/>
      <c r="G703" s="272"/>
      <c r="H703" s="160"/>
      <c r="I703" s="160"/>
      <c r="J703" s="160"/>
      <c r="K703" s="160"/>
      <c r="L703" s="160"/>
      <c r="M703" s="160"/>
      <c r="N703" s="160"/>
      <c r="O703" s="160"/>
      <c r="P703" s="160"/>
      <c r="Q703" s="160"/>
      <c r="R703" s="160"/>
      <c r="S703" s="160"/>
      <c r="T703" s="160"/>
      <c r="U703" s="160"/>
      <c r="V703" s="160"/>
      <c r="W703" s="160"/>
      <c r="X703" s="160"/>
      <c r="Y703" s="151"/>
      <c r="Z703" s="151"/>
      <c r="AA703" s="151"/>
      <c r="AB703" s="151"/>
      <c r="AC703" s="151"/>
      <c r="AD703" s="151"/>
      <c r="AE703" s="151"/>
      <c r="AF703" s="151"/>
      <c r="AG703" s="151" t="s">
        <v>190</v>
      </c>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row>
    <row r="704" spans="1:60" outlineLevel="1" x14ac:dyDescent="0.25">
      <c r="A704" s="158"/>
      <c r="B704" s="159"/>
      <c r="C704" s="271" t="s">
        <v>1936</v>
      </c>
      <c r="D704" s="272"/>
      <c r="E704" s="272"/>
      <c r="F704" s="272"/>
      <c r="G704" s="272"/>
      <c r="H704" s="160"/>
      <c r="I704" s="160"/>
      <c r="J704" s="160"/>
      <c r="K704" s="160"/>
      <c r="L704" s="160"/>
      <c r="M704" s="160"/>
      <c r="N704" s="160"/>
      <c r="O704" s="160"/>
      <c r="P704" s="160"/>
      <c r="Q704" s="160"/>
      <c r="R704" s="160"/>
      <c r="S704" s="160"/>
      <c r="T704" s="160"/>
      <c r="U704" s="160"/>
      <c r="V704" s="160"/>
      <c r="W704" s="160"/>
      <c r="X704" s="160"/>
      <c r="Y704" s="151"/>
      <c r="Z704" s="151"/>
      <c r="AA704" s="151"/>
      <c r="AB704" s="151"/>
      <c r="AC704" s="151"/>
      <c r="AD704" s="151"/>
      <c r="AE704" s="151"/>
      <c r="AF704" s="151"/>
      <c r="AG704" s="151" t="s">
        <v>190</v>
      </c>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row>
    <row r="705" spans="1:60" outlineLevel="1" x14ac:dyDescent="0.25">
      <c r="A705" s="158"/>
      <c r="B705" s="159"/>
      <c r="C705" s="271" t="s">
        <v>2176</v>
      </c>
      <c r="D705" s="272"/>
      <c r="E705" s="272"/>
      <c r="F705" s="272"/>
      <c r="G705" s="272"/>
      <c r="H705" s="160"/>
      <c r="I705" s="160"/>
      <c r="J705" s="160"/>
      <c r="K705" s="160"/>
      <c r="L705" s="160"/>
      <c r="M705" s="160"/>
      <c r="N705" s="160"/>
      <c r="O705" s="160"/>
      <c r="P705" s="160"/>
      <c r="Q705" s="160"/>
      <c r="R705" s="160"/>
      <c r="S705" s="160"/>
      <c r="T705" s="160"/>
      <c r="U705" s="160"/>
      <c r="V705" s="160"/>
      <c r="W705" s="160"/>
      <c r="X705" s="160"/>
      <c r="Y705" s="151"/>
      <c r="Z705" s="151"/>
      <c r="AA705" s="151"/>
      <c r="AB705" s="151"/>
      <c r="AC705" s="151"/>
      <c r="AD705" s="151"/>
      <c r="AE705" s="151"/>
      <c r="AF705" s="151"/>
      <c r="AG705" s="151" t="s">
        <v>190</v>
      </c>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row>
    <row r="706" spans="1:60" outlineLevel="1" x14ac:dyDescent="0.25">
      <c r="A706" s="158"/>
      <c r="B706" s="159"/>
      <c r="C706" s="271" t="s">
        <v>1955</v>
      </c>
      <c r="D706" s="272"/>
      <c r="E706" s="272"/>
      <c r="F706" s="272"/>
      <c r="G706" s="272"/>
      <c r="H706" s="160"/>
      <c r="I706" s="160"/>
      <c r="J706" s="160"/>
      <c r="K706" s="160"/>
      <c r="L706" s="160"/>
      <c r="M706" s="160"/>
      <c r="N706" s="160"/>
      <c r="O706" s="160"/>
      <c r="P706" s="160"/>
      <c r="Q706" s="160"/>
      <c r="R706" s="160"/>
      <c r="S706" s="160"/>
      <c r="T706" s="160"/>
      <c r="U706" s="160"/>
      <c r="V706" s="160"/>
      <c r="W706" s="160"/>
      <c r="X706" s="160"/>
      <c r="Y706" s="151"/>
      <c r="Z706" s="151"/>
      <c r="AA706" s="151"/>
      <c r="AB706" s="151"/>
      <c r="AC706" s="151"/>
      <c r="AD706" s="151"/>
      <c r="AE706" s="151"/>
      <c r="AF706" s="151"/>
      <c r="AG706" s="151" t="s">
        <v>190</v>
      </c>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row>
    <row r="707" spans="1:60" outlineLevel="1" x14ac:dyDescent="0.25">
      <c r="A707" s="177">
        <v>71</v>
      </c>
      <c r="B707" s="178" t="s">
        <v>2203</v>
      </c>
      <c r="C707" s="187" t="s">
        <v>2204</v>
      </c>
      <c r="D707" s="179" t="s">
        <v>255</v>
      </c>
      <c r="E707" s="180">
        <v>1</v>
      </c>
      <c r="F707" s="181">
        <v>14400</v>
      </c>
      <c r="G707" s="182">
        <f>ROUND(E707*F707,2)</f>
        <v>14400</v>
      </c>
      <c r="H707" s="181"/>
      <c r="I707" s="182">
        <f>ROUND(E707*H707,2)</f>
        <v>0</v>
      </c>
      <c r="J707" s="181"/>
      <c r="K707" s="182">
        <f>ROUND(E707*J707,2)</f>
        <v>0</v>
      </c>
      <c r="L707" s="182">
        <v>21</v>
      </c>
      <c r="M707" s="182">
        <f>G707*(1+L707/100)</f>
        <v>17424</v>
      </c>
      <c r="N707" s="182">
        <v>1E-3</v>
      </c>
      <c r="O707" s="182">
        <f>ROUND(E707*N707,2)</f>
        <v>0</v>
      </c>
      <c r="P707" s="182">
        <v>0</v>
      </c>
      <c r="Q707" s="182">
        <f>ROUND(E707*P707,2)</f>
        <v>0</v>
      </c>
      <c r="R707" s="182"/>
      <c r="S707" s="182" t="s">
        <v>277</v>
      </c>
      <c r="T707" s="183" t="s">
        <v>186</v>
      </c>
      <c r="U707" s="160">
        <v>0</v>
      </c>
      <c r="V707" s="160">
        <f>ROUND(E707*U707,2)</f>
        <v>0</v>
      </c>
      <c r="W707" s="160"/>
      <c r="X707" s="160" t="s">
        <v>310</v>
      </c>
      <c r="Y707" s="151"/>
      <c r="Z707" s="151"/>
      <c r="AA707" s="151"/>
      <c r="AB707" s="151"/>
      <c r="AC707" s="151"/>
      <c r="AD707" s="151"/>
      <c r="AE707" s="151"/>
      <c r="AF707" s="151"/>
      <c r="AG707" s="151" t="s">
        <v>311</v>
      </c>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row>
    <row r="708" spans="1:60" outlineLevel="1" x14ac:dyDescent="0.25">
      <c r="A708" s="158"/>
      <c r="B708" s="159"/>
      <c r="C708" s="260" t="s">
        <v>1922</v>
      </c>
      <c r="D708" s="261"/>
      <c r="E708" s="261"/>
      <c r="F708" s="261"/>
      <c r="G708" s="261"/>
      <c r="H708" s="160"/>
      <c r="I708" s="160"/>
      <c r="J708" s="160"/>
      <c r="K708" s="160"/>
      <c r="L708" s="160"/>
      <c r="M708" s="160"/>
      <c r="N708" s="160"/>
      <c r="O708" s="160"/>
      <c r="P708" s="160"/>
      <c r="Q708" s="160"/>
      <c r="R708" s="160"/>
      <c r="S708" s="160"/>
      <c r="T708" s="160"/>
      <c r="U708" s="160"/>
      <c r="V708" s="160"/>
      <c r="W708" s="160"/>
      <c r="X708" s="160"/>
      <c r="Y708" s="151"/>
      <c r="Z708" s="151"/>
      <c r="AA708" s="151"/>
      <c r="AB708" s="151"/>
      <c r="AC708" s="151"/>
      <c r="AD708" s="151"/>
      <c r="AE708" s="151"/>
      <c r="AF708" s="151"/>
      <c r="AG708" s="151" t="s">
        <v>190</v>
      </c>
      <c r="AH708" s="151"/>
      <c r="AI708" s="151"/>
      <c r="AJ708" s="151"/>
      <c r="AK708" s="151"/>
      <c r="AL708" s="151"/>
      <c r="AM708" s="151"/>
      <c r="AN708" s="151"/>
      <c r="AO708" s="151"/>
      <c r="AP708" s="151"/>
      <c r="AQ708" s="151"/>
      <c r="AR708" s="151"/>
      <c r="AS708" s="151"/>
      <c r="AT708" s="151"/>
      <c r="AU708" s="151"/>
      <c r="AV708" s="151"/>
      <c r="AW708" s="151"/>
      <c r="AX708" s="151"/>
      <c r="AY708" s="151"/>
      <c r="AZ708" s="151"/>
      <c r="BA708" s="184" t="str">
        <f>C708</f>
        <v>4.NP - 3. patro, popis prvku a návrh na jeho opravu nebo restaurování viz D1.1.9 Tabulky kamenických prvků</v>
      </c>
      <c r="BB708" s="151"/>
      <c r="BC708" s="151"/>
      <c r="BD708" s="151"/>
      <c r="BE708" s="151"/>
      <c r="BF708" s="151"/>
      <c r="BG708" s="151"/>
      <c r="BH708" s="151"/>
    </row>
    <row r="709" spans="1:60" outlineLevel="1" x14ac:dyDescent="0.25">
      <c r="A709" s="158"/>
      <c r="B709" s="159"/>
      <c r="C709" s="192" t="s">
        <v>204</v>
      </c>
      <c r="D709" s="161"/>
      <c r="E709" s="162"/>
      <c r="F709" s="163"/>
      <c r="G709" s="163"/>
      <c r="H709" s="160"/>
      <c r="I709" s="160"/>
      <c r="J709" s="160"/>
      <c r="K709" s="160"/>
      <c r="L709" s="160"/>
      <c r="M709" s="160"/>
      <c r="N709" s="160"/>
      <c r="O709" s="160"/>
      <c r="P709" s="160"/>
      <c r="Q709" s="160"/>
      <c r="R709" s="160"/>
      <c r="S709" s="160"/>
      <c r="T709" s="160"/>
      <c r="U709" s="160"/>
      <c r="V709" s="160"/>
      <c r="W709" s="160"/>
      <c r="X709" s="160"/>
      <c r="Y709" s="151"/>
      <c r="Z709" s="151"/>
      <c r="AA709" s="151"/>
      <c r="AB709" s="151"/>
      <c r="AC709" s="151"/>
      <c r="AD709" s="151"/>
      <c r="AE709" s="151"/>
      <c r="AF709" s="151"/>
      <c r="AG709" s="151" t="s">
        <v>190</v>
      </c>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row>
    <row r="710" spans="1:60" outlineLevel="1" x14ac:dyDescent="0.25">
      <c r="A710" s="158"/>
      <c r="B710" s="159"/>
      <c r="C710" s="271" t="s">
        <v>2205</v>
      </c>
      <c r="D710" s="272"/>
      <c r="E710" s="272"/>
      <c r="F710" s="272"/>
      <c r="G710" s="272"/>
      <c r="H710" s="160"/>
      <c r="I710" s="160"/>
      <c r="J710" s="160"/>
      <c r="K710" s="160"/>
      <c r="L710" s="160"/>
      <c r="M710" s="160"/>
      <c r="N710" s="160"/>
      <c r="O710" s="160"/>
      <c r="P710" s="160"/>
      <c r="Q710" s="160"/>
      <c r="R710" s="160"/>
      <c r="S710" s="160"/>
      <c r="T710" s="160"/>
      <c r="U710" s="160"/>
      <c r="V710" s="160"/>
      <c r="W710" s="160"/>
      <c r="X710" s="160"/>
      <c r="Y710" s="151"/>
      <c r="Z710" s="151"/>
      <c r="AA710" s="151"/>
      <c r="AB710" s="151"/>
      <c r="AC710" s="151"/>
      <c r="AD710" s="151"/>
      <c r="AE710" s="151"/>
      <c r="AF710" s="151"/>
      <c r="AG710" s="151" t="s">
        <v>190</v>
      </c>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row>
    <row r="711" spans="1:60" outlineLevel="1" x14ac:dyDescent="0.25">
      <c r="A711" s="158"/>
      <c r="B711" s="159"/>
      <c r="C711" s="271" t="s">
        <v>2206</v>
      </c>
      <c r="D711" s="272"/>
      <c r="E711" s="272"/>
      <c r="F711" s="272"/>
      <c r="G711" s="272"/>
      <c r="H711" s="160"/>
      <c r="I711" s="160"/>
      <c r="J711" s="160"/>
      <c r="K711" s="160"/>
      <c r="L711" s="160"/>
      <c r="M711" s="160"/>
      <c r="N711" s="160"/>
      <c r="O711" s="160"/>
      <c r="P711" s="160"/>
      <c r="Q711" s="160"/>
      <c r="R711" s="160"/>
      <c r="S711" s="160"/>
      <c r="T711" s="160"/>
      <c r="U711" s="160"/>
      <c r="V711" s="160"/>
      <c r="W711" s="160"/>
      <c r="X711" s="160"/>
      <c r="Y711" s="151"/>
      <c r="Z711" s="151"/>
      <c r="AA711" s="151"/>
      <c r="AB711" s="151"/>
      <c r="AC711" s="151"/>
      <c r="AD711" s="151"/>
      <c r="AE711" s="151"/>
      <c r="AF711" s="151"/>
      <c r="AG711" s="151" t="s">
        <v>190</v>
      </c>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row>
    <row r="712" spans="1:60" outlineLevel="1" x14ac:dyDescent="0.25">
      <c r="A712" s="158"/>
      <c r="B712" s="159"/>
      <c r="C712" s="192" t="s">
        <v>204</v>
      </c>
      <c r="D712" s="161"/>
      <c r="E712" s="162"/>
      <c r="F712" s="163"/>
      <c r="G712" s="163"/>
      <c r="H712" s="160"/>
      <c r="I712" s="160"/>
      <c r="J712" s="160"/>
      <c r="K712" s="160"/>
      <c r="L712" s="160"/>
      <c r="M712" s="160"/>
      <c r="N712" s="160"/>
      <c r="O712" s="160"/>
      <c r="P712" s="160"/>
      <c r="Q712" s="160"/>
      <c r="R712" s="160"/>
      <c r="S712" s="160"/>
      <c r="T712" s="160"/>
      <c r="U712" s="160"/>
      <c r="V712" s="160"/>
      <c r="W712" s="160"/>
      <c r="X712" s="160"/>
      <c r="Y712" s="151"/>
      <c r="Z712" s="151"/>
      <c r="AA712" s="151"/>
      <c r="AB712" s="151"/>
      <c r="AC712" s="151"/>
      <c r="AD712" s="151"/>
      <c r="AE712" s="151"/>
      <c r="AF712" s="151"/>
      <c r="AG712" s="151" t="s">
        <v>190</v>
      </c>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row>
    <row r="713" spans="1:60" outlineLevel="1" x14ac:dyDescent="0.25">
      <c r="A713" s="158"/>
      <c r="B713" s="159"/>
      <c r="C713" s="271" t="s">
        <v>313</v>
      </c>
      <c r="D713" s="272"/>
      <c r="E713" s="272"/>
      <c r="F713" s="272"/>
      <c r="G713" s="272"/>
      <c r="H713" s="160"/>
      <c r="I713" s="160"/>
      <c r="J713" s="160"/>
      <c r="K713" s="160"/>
      <c r="L713" s="160"/>
      <c r="M713" s="160"/>
      <c r="N713" s="160"/>
      <c r="O713" s="160"/>
      <c r="P713" s="160"/>
      <c r="Q713" s="160"/>
      <c r="R713" s="160"/>
      <c r="S713" s="160"/>
      <c r="T713" s="160"/>
      <c r="U713" s="160"/>
      <c r="V713" s="160"/>
      <c r="W713" s="160"/>
      <c r="X713" s="160"/>
      <c r="Y713" s="151"/>
      <c r="Z713" s="151"/>
      <c r="AA713" s="151"/>
      <c r="AB713" s="151"/>
      <c r="AC713" s="151"/>
      <c r="AD713" s="151"/>
      <c r="AE713" s="151"/>
      <c r="AF713" s="151"/>
      <c r="AG713" s="151" t="s">
        <v>190</v>
      </c>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row>
    <row r="714" spans="1:60" ht="21" outlineLevel="1" x14ac:dyDescent="0.25">
      <c r="A714" s="158"/>
      <c r="B714" s="159"/>
      <c r="C714" s="271" t="s">
        <v>2207</v>
      </c>
      <c r="D714" s="272"/>
      <c r="E714" s="272"/>
      <c r="F714" s="272"/>
      <c r="G714" s="272"/>
      <c r="H714" s="160"/>
      <c r="I714" s="160"/>
      <c r="J714" s="160"/>
      <c r="K714" s="160"/>
      <c r="L714" s="160"/>
      <c r="M714" s="160"/>
      <c r="N714" s="160"/>
      <c r="O714" s="160"/>
      <c r="P714" s="160"/>
      <c r="Q714" s="160"/>
      <c r="R714" s="160"/>
      <c r="S714" s="160"/>
      <c r="T714" s="160"/>
      <c r="U714" s="160"/>
      <c r="V714" s="160"/>
      <c r="W714" s="160"/>
      <c r="X714" s="160"/>
      <c r="Y714" s="151"/>
      <c r="Z714" s="151"/>
      <c r="AA714" s="151"/>
      <c r="AB714" s="151"/>
      <c r="AC714" s="151"/>
      <c r="AD714" s="151"/>
      <c r="AE714" s="151"/>
      <c r="AF714" s="151"/>
      <c r="AG714" s="151" t="s">
        <v>190</v>
      </c>
      <c r="AH714" s="151"/>
      <c r="AI714" s="151"/>
      <c r="AJ714" s="151"/>
      <c r="AK714" s="151"/>
      <c r="AL714" s="151"/>
      <c r="AM714" s="151"/>
      <c r="AN714" s="151"/>
      <c r="AO714" s="151"/>
      <c r="AP714" s="151"/>
      <c r="AQ714" s="151"/>
      <c r="AR714" s="151"/>
      <c r="AS714" s="151"/>
      <c r="AT714" s="151"/>
      <c r="AU714" s="151"/>
      <c r="AV714" s="151"/>
      <c r="AW714" s="151"/>
      <c r="AX714" s="151"/>
      <c r="AY714" s="151"/>
      <c r="AZ714" s="151"/>
      <c r="BA714" s="184" t="str">
        <f>C714</f>
        <v>Jedná se o jednoduché kamenné ostění obdélného okna sestávající z parapetu, dvou stojek a překladu. Všechny díly jsou na vnitřní straně ostění hladké. Parapetní díl je krátký, takže pravá stojka dosedá pouze na jeho okraj. Vpravo od parapetního dílu se tak otevírá trhlina.</v>
      </c>
      <c r="BB714" s="151"/>
      <c r="BC714" s="151"/>
      <c r="BD714" s="151"/>
      <c r="BE714" s="151"/>
      <c r="BF714" s="151"/>
      <c r="BG714" s="151"/>
      <c r="BH714" s="151"/>
    </row>
    <row r="715" spans="1:60" ht="21" outlineLevel="1" x14ac:dyDescent="0.25">
      <c r="A715" s="158"/>
      <c r="B715" s="159"/>
      <c r="C715" s="271" t="s">
        <v>2208</v>
      </c>
      <c r="D715" s="272"/>
      <c r="E715" s="272"/>
      <c r="F715" s="272"/>
      <c r="G715" s="272"/>
      <c r="H715" s="160"/>
      <c r="I715" s="160"/>
      <c r="J715" s="160"/>
      <c r="K715" s="160"/>
      <c r="L715" s="160"/>
      <c r="M715" s="160"/>
      <c r="N715" s="160"/>
      <c r="O715" s="160"/>
      <c r="P715" s="160"/>
      <c r="Q715" s="160"/>
      <c r="R715" s="160"/>
      <c r="S715" s="160"/>
      <c r="T715" s="160"/>
      <c r="U715" s="160"/>
      <c r="V715" s="160"/>
      <c r="W715" s="160"/>
      <c r="X715" s="160"/>
      <c r="Y715" s="151"/>
      <c r="Z715" s="151"/>
      <c r="AA715" s="151"/>
      <c r="AB715" s="151"/>
      <c r="AC715" s="151"/>
      <c r="AD715" s="151"/>
      <c r="AE715" s="151"/>
      <c r="AF715" s="151"/>
      <c r="AG715" s="151" t="s">
        <v>190</v>
      </c>
      <c r="AH715" s="151"/>
      <c r="AI715" s="151"/>
      <c r="AJ715" s="151"/>
      <c r="AK715" s="151"/>
      <c r="AL715" s="151"/>
      <c r="AM715" s="151"/>
      <c r="AN715" s="151"/>
      <c r="AO715" s="151"/>
      <c r="AP715" s="151"/>
      <c r="AQ715" s="151"/>
      <c r="AR715" s="151"/>
      <c r="AS715" s="151"/>
      <c r="AT715" s="151"/>
      <c r="AU715" s="151"/>
      <c r="AV715" s="151"/>
      <c r="AW715" s="151"/>
      <c r="AX715" s="151"/>
      <c r="AY715" s="151"/>
      <c r="AZ715" s="151"/>
      <c r="BA715" s="184" t="str">
        <f>C715</f>
        <v>Spárování mezi jednotlivými díly ostění je místy uvolněné nebo zcela vypadlé. Na obou stojkách najdeme mechanické poškození, které snad souvisí s kotvením kovářských prvků pro předchozí truhlářský prvek.</v>
      </c>
      <c r="BB715" s="151"/>
      <c r="BC715" s="151"/>
      <c r="BD715" s="151"/>
      <c r="BE715" s="151"/>
      <c r="BF715" s="151"/>
      <c r="BG715" s="151"/>
      <c r="BH715" s="151"/>
    </row>
    <row r="716" spans="1:60" ht="21" outlineLevel="1" x14ac:dyDescent="0.25">
      <c r="A716" s="158"/>
      <c r="B716" s="159"/>
      <c r="C716" s="271" t="s">
        <v>1933</v>
      </c>
      <c r="D716" s="272"/>
      <c r="E716" s="272"/>
      <c r="F716" s="272"/>
      <c r="G716" s="272"/>
      <c r="H716" s="160"/>
      <c r="I716" s="160"/>
      <c r="J716" s="160"/>
      <c r="K716" s="160"/>
      <c r="L716" s="160"/>
      <c r="M716" s="160"/>
      <c r="N716" s="160"/>
      <c r="O716" s="160"/>
      <c r="P716" s="160"/>
      <c r="Q716" s="160"/>
      <c r="R716" s="160"/>
      <c r="S716" s="160"/>
      <c r="T716" s="160"/>
      <c r="U716" s="160"/>
      <c r="V716" s="160"/>
      <c r="W716" s="160"/>
      <c r="X716" s="160"/>
      <c r="Y716" s="151"/>
      <c r="Z716" s="151"/>
      <c r="AA716" s="151"/>
      <c r="AB716" s="151"/>
      <c r="AC716" s="151"/>
      <c r="AD716" s="151"/>
      <c r="AE716" s="151"/>
      <c r="AF716" s="151"/>
      <c r="AG716" s="151" t="s">
        <v>190</v>
      </c>
      <c r="AH716" s="151"/>
      <c r="AI716" s="151"/>
      <c r="AJ716" s="151"/>
      <c r="AK716" s="151"/>
      <c r="AL716" s="151"/>
      <c r="AM716" s="151"/>
      <c r="AN716" s="151"/>
      <c r="AO716" s="151"/>
      <c r="AP716" s="151"/>
      <c r="AQ716" s="151"/>
      <c r="AR716" s="151"/>
      <c r="AS716" s="151"/>
      <c r="AT716" s="151"/>
      <c r="AU716" s="151"/>
      <c r="AV716" s="151"/>
      <c r="AW716" s="151"/>
      <c r="AX716" s="151"/>
      <c r="AY716" s="151"/>
      <c r="AZ716" s="151"/>
      <c r="BA716" s="184" t="str">
        <f>C716</f>
        <v>Na překladu a horních dílech stojek je povrch kamene překryt vrstvičkami omítek a nátěrů přecházejících na kamenný prvek z okolní špalety okenního výklenku. Kromě těchto povrchových úprav je i tento prvek pokryt vrstvou prachových depozit.</v>
      </c>
      <c r="BB716" s="151"/>
      <c r="BC716" s="151"/>
      <c r="BD716" s="151"/>
      <c r="BE716" s="151"/>
      <c r="BF716" s="151"/>
      <c r="BG716" s="151"/>
      <c r="BH716" s="151"/>
    </row>
    <row r="717" spans="1:60" outlineLevel="1" x14ac:dyDescent="0.25">
      <c r="A717" s="158"/>
      <c r="B717" s="159"/>
      <c r="C717" s="192" t="s">
        <v>204</v>
      </c>
      <c r="D717" s="161"/>
      <c r="E717" s="162"/>
      <c r="F717" s="163"/>
      <c r="G717" s="163"/>
      <c r="H717" s="160"/>
      <c r="I717" s="160"/>
      <c r="J717" s="160"/>
      <c r="K717" s="160"/>
      <c r="L717" s="160"/>
      <c r="M717" s="160"/>
      <c r="N717" s="160"/>
      <c r="O717" s="160"/>
      <c r="P717" s="160"/>
      <c r="Q717" s="160"/>
      <c r="R717" s="160"/>
      <c r="S717" s="160"/>
      <c r="T717" s="160"/>
      <c r="U717" s="160"/>
      <c r="V717" s="160"/>
      <c r="W717" s="160"/>
      <c r="X717" s="160"/>
      <c r="Y717" s="151"/>
      <c r="Z717" s="151"/>
      <c r="AA717" s="151"/>
      <c r="AB717" s="151"/>
      <c r="AC717" s="151"/>
      <c r="AD717" s="151"/>
      <c r="AE717" s="151"/>
      <c r="AF717" s="151"/>
      <c r="AG717" s="151" t="s">
        <v>190</v>
      </c>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row>
    <row r="718" spans="1:60" outlineLevel="1" x14ac:dyDescent="0.25">
      <c r="A718" s="158"/>
      <c r="B718" s="159"/>
      <c r="C718" s="271" t="s">
        <v>1428</v>
      </c>
      <c r="D718" s="272"/>
      <c r="E718" s="272"/>
      <c r="F718" s="272"/>
      <c r="G718" s="272"/>
      <c r="H718" s="160"/>
      <c r="I718" s="160"/>
      <c r="J718" s="160"/>
      <c r="K718" s="160"/>
      <c r="L718" s="160"/>
      <c r="M718" s="160"/>
      <c r="N718" s="160"/>
      <c r="O718" s="160"/>
      <c r="P718" s="160"/>
      <c r="Q718" s="160"/>
      <c r="R718" s="160"/>
      <c r="S718" s="160"/>
      <c r="T718" s="160"/>
      <c r="U718" s="160"/>
      <c r="V718" s="160"/>
      <c r="W718" s="160"/>
      <c r="X718" s="160"/>
      <c r="Y718" s="151"/>
      <c r="Z718" s="151"/>
      <c r="AA718" s="151"/>
      <c r="AB718" s="151"/>
      <c r="AC718" s="151"/>
      <c r="AD718" s="151"/>
      <c r="AE718" s="151"/>
      <c r="AF718" s="151"/>
      <c r="AG718" s="151" t="s">
        <v>190</v>
      </c>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row>
    <row r="719" spans="1:60" outlineLevel="1" x14ac:dyDescent="0.25">
      <c r="A719" s="158"/>
      <c r="B719" s="159"/>
      <c r="C719" s="271" t="s">
        <v>1429</v>
      </c>
      <c r="D719" s="272"/>
      <c r="E719" s="272"/>
      <c r="F719" s="272"/>
      <c r="G719" s="272"/>
      <c r="H719" s="160"/>
      <c r="I719" s="160"/>
      <c r="J719" s="160"/>
      <c r="K719" s="160"/>
      <c r="L719" s="160"/>
      <c r="M719" s="160"/>
      <c r="N719" s="160"/>
      <c r="O719" s="160"/>
      <c r="P719" s="160"/>
      <c r="Q719" s="160"/>
      <c r="R719" s="160"/>
      <c r="S719" s="160"/>
      <c r="T719" s="160"/>
      <c r="U719" s="160"/>
      <c r="V719" s="160"/>
      <c r="W719" s="160"/>
      <c r="X719" s="160"/>
      <c r="Y719" s="151"/>
      <c r="Z719" s="151"/>
      <c r="AA719" s="151"/>
      <c r="AB719" s="151"/>
      <c r="AC719" s="151"/>
      <c r="AD719" s="151"/>
      <c r="AE719" s="151"/>
      <c r="AF719" s="151"/>
      <c r="AG719" s="151" t="s">
        <v>190</v>
      </c>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row>
    <row r="720" spans="1:60" outlineLevel="1" x14ac:dyDescent="0.25">
      <c r="A720" s="158"/>
      <c r="B720" s="159"/>
      <c r="C720" s="271" t="s">
        <v>2209</v>
      </c>
      <c r="D720" s="272"/>
      <c r="E720" s="272"/>
      <c r="F720" s="272"/>
      <c r="G720" s="272"/>
      <c r="H720" s="160"/>
      <c r="I720" s="160"/>
      <c r="J720" s="160"/>
      <c r="K720" s="160"/>
      <c r="L720" s="160"/>
      <c r="M720" s="160"/>
      <c r="N720" s="160"/>
      <c r="O720" s="160"/>
      <c r="P720" s="160"/>
      <c r="Q720" s="160"/>
      <c r="R720" s="160"/>
      <c r="S720" s="160"/>
      <c r="T720" s="160"/>
      <c r="U720" s="160"/>
      <c r="V720" s="160"/>
      <c r="W720" s="160"/>
      <c r="X720" s="160"/>
      <c r="Y720" s="151"/>
      <c r="Z720" s="151"/>
      <c r="AA720" s="151"/>
      <c r="AB720" s="151"/>
      <c r="AC720" s="151"/>
      <c r="AD720" s="151"/>
      <c r="AE720" s="151"/>
      <c r="AF720" s="151"/>
      <c r="AG720" s="151" t="s">
        <v>190</v>
      </c>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row>
    <row r="721" spans="1:60" outlineLevel="1" x14ac:dyDescent="0.25">
      <c r="A721" s="158"/>
      <c r="B721" s="159"/>
      <c r="C721" s="192" t="s">
        <v>204</v>
      </c>
      <c r="D721" s="161"/>
      <c r="E721" s="162"/>
      <c r="F721" s="163"/>
      <c r="G721" s="163"/>
      <c r="H721" s="160"/>
      <c r="I721" s="160"/>
      <c r="J721" s="160"/>
      <c r="K721" s="160"/>
      <c r="L721" s="160"/>
      <c r="M721" s="160"/>
      <c r="N721" s="160"/>
      <c r="O721" s="160"/>
      <c r="P721" s="160"/>
      <c r="Q721" s="160"/>
      <c r="R721" s="160"/>
      <c r="S721" s="160"/>
      <c r="T721" s="160"/>
      <c r="U721" s="160"/>
      <c r="V721" s="160"/>
      <c r="W721" s="160"/>
      <c r="X721" s="160"/>
      <c r="Y721" s="151"/>
      <c r="Z721" s="151"/>
      <c r="AA721" s="151"/>
      <c r="AB721" s="151"/>
      <c r="AC721" s="151"/>
      <c r="AD721" s="151"/>
      <c r="AE721" s="151"/>
      <c r="AF721" s="151"/>
      <c r="AG721" s="151" t="s">
        <v>190</v>
      </c>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row>
    <row r="722" spans="1:60" outlineLevel="1" x14ac:dyDescent="0.25">
      <c r="A722" s="158"/>
      <c r="B722" s="159"/>
      <c r="C722" s="271" t="s">
        <v>317</v>
      </c>
      <c r="D722" s="272"/>
      <c r="E722" s="272"/>
      <c r="F722" s="272"/>
      <c r="G722" s="272"/>
      <c r="H722" s="160"/>
      <c r="I722" s="160"/>
      <c r="J722" s="160"/>
      <c r="K722" s="160"/>
      <c r="L722" s="160"/>
      <c r="M722" s="160"/>
      <c r="N722" s="160"/>
      <c r="O722" s="160"/>
      <c r="P722" s="160"/>
      <c r="Q722" s="160"/>
      <c r="R722" s="160"/>
      <c r="S722" s="160"/>
      <c r="T722" s="160"/>
      <c r="U722" s="160"/>
      <c r="V722" s="160"/>
      <c r="W722" s="160"/>
      <c r="X722" s="160"/>
      <c r="Y722" s="151"/>
      <c r="Z722" s="151"/>
      <c r="AA722" s="151"/>
      <c r="AB722" s="151"/>
      <c r="AC722" s="151"/>
      <c r="AD722" s="151"/>
      <c r="AE722" s="151"/>
      <c r="AF722" s="151"/>
      <c r="AG722" s="151" t="s">
        <v>190</v>
      </c>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row>
    <row r="723" spans="1:60" outlineLevel="1" x14ac:dyDescent="0.25">
      <c r="A723" s="158"/>
      <c r="B723" s="159"/>
      <c r="C723" s="271" t="s">
        <v>864</v>
      </c>
      <c r="D723" s="272"/>
      <c r="E723" s="272"/>
      <c r="F723" s="272"/>
      <c r="G723" s="272"/>
      <c r="H723" s="160"/>
      <c r="I723" s="160"/>
      <c r="J723" s="160"/>
      <c r="K723" s="160"/>
      <c r="L723" s="160"/>
      <c r="M723" s="160"/>
      <c r="N723" s="160"/>
      <c r="O723" s="160"/>
      <c r="P723" s="160"/>
      <c r="Q723" s="160"/>
      <c r="R723" s="160"/>
      <c r="S723" s="160"/>
      <c r="T723" s="160"/>
      <c r="U723" s="160"/>
      <c r="V723" s="160"/>
      <c r="W723" s="160"/>
      <c r="X723" s="160"/>
      <c r="Y723" s="151"/>
      <c r="Z723" s="151"/>
      <c r="AA723" s="151"/>
      <c r="AB723" s="151"/>
      <c r="AC723" s="151"/>
      <c r="AD723" s="151"/>
      <c r="AE723" s="151"/>
      <c r="AF723" s="151"/>
      <c r="AG723" s="151" t="s">
        <v>190</v>
      </c>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row>
    <row r="724" spans="1:60" outlineLevel="1" x14ac:dyDescent="0.25">
      <c r="A724" s="158"/>
      <c r="B724" s="159"/>
      <c r="C724" s="271" t="s">
        <v>1936</v>
      </c>
      <c r="D724" s="272"/>
      <c r="E724" s="272"/>
      <c r="F724" s="272"/>
      <c r="G724" s="272"/>
      <c r="H724" s="160"/>
      <c r="I724" s="160"/>
      <c r="J724" s="160"/>
      <c r="K724" s="160"/>
      <c r="L724" s="160"/>
      <c r="M724" s="160"/>
      <c r="N724" s="160"/>
      <c r="O724" s="160"/>
      <c r="P724" s="160"/>
      <c r="Q724" s="160"/>
      <c r="R724" s="160"/>
      <c r="S724" s="160"/>
      <c r="T724" s="160"/>
      <c r="U724" s="160"/>
      <c r="V724" s="160"/>
      <c r="W724" s="160"/>
      <c r="X724" s="160"/>
      <c r="Y724" s="151"/>
      <c r="Z724" s="151"/>
      <c r="AA724" s="151"/>
      <c r="AB724" s="151"/>
      <c r="AC724" s="151"/>
      <c r="AD724" s="151"/>
      <c r="AE724" s="151"/>
      <c r="AF724" s="151"/>
      <c r="AG724" s="151" t="s">
        <v>190</v>
      </c>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row>
    <row r="725" spans="1:60" outlineLevel="1" x14ac:dyDescent="0.25">
      <c r="A725" s="158"/>
      <c r="B725" s="159"/>
      <c r="C725" s="271" t="s">
        <v>2210</v>
      </c>
      <c r="D725" s="272"/>
      <c r="E725" s="272"/>
      <c r="F725" s="272"/>
      <c r="G725" s="272"/>
      <c r="H725" s="160"/>
      <c r="I725" s="160"/>
      <c r="J725" s="160"/>
      <c r="K725" s="160"/>
      <c r="L725" s="160"/>
      <c r="M725" s="160"/>
      <c r="N725" s="160"/>
      <c r="O725" s="160"/>
      <c r="P725" s="160"/>
      <c r="Q725" s="160"/>
      <c r="R725" s="160"/>
      <c r="S725" s="160"/>
      <c r="T725" s="160"/>
      <c r="U725" s="160"/>
      <c r="V725" s="160"/>
      <c r="W725" s="160"/>
      <c r="X725" s="160"/>
      <c r="Y725" s="151"/>
      <c r="Z725" s="151"/>
      <c r="AA725" s="151"/>
      <c r="AB725" s="151"/>
      <c r="AC725" s="151"/>
      <c r="AD725" s="151"/>
      <c r="AE725" s="151"/>
      <c r="AF725" s="151"/>
      <c r="AG725" s="151" t="s">
        <v>190</v>
      </c>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row>
    <row r="726" spans="1:60" outlineLevel="1" x14ac:dyDescent="0.25">
      <c r="A726" s="158"/>
      <c r="B726" s="159"/>
      <c r="C726" s="271" t="s">
        <v>1955</v>
      </c>
      <c r="D726" s="272"/>
      <c r="E726" s="272"/>
      <c r="F726" s="272"/>
      <c r="G726" s="272"/>
      <c r="H726" s="160"/>
      <c r="I726" s="160"/>
      <c r="J726" s="160"/>
      <c r="K726" s="160"/>
      <c r="L726" s="160"/>
      <c r="M726" s="160"/>
      <c r="N726" s="160"/>
      <c r="O726" s="160"/>
      <c r="P726" s="160"/>
      <c r="Q726" s="160"/>
      <c r="R726" s="160"/>
      <c r="S726" s="160"/>
      <c r="T726" s="160"/>
      <c r="U726" s="160"/>
      <c r="V726" s="160"/>
      <c r="W726" s="160"/>
      <c r="X726" s="160"/>
      <c r="Y726" s="151"/>
      <c r="Z726" s="151"/>
      <c r="AA726" s="151"/>
      <c r="AB726" s="151"/>
      <c r="AC726" s="151"/>
      <c r="AD726" s="151"/>
      <c r="AE726" s="151"/>
      <c r="AF726" s="151"/>
      <c r="AG726" s="151" t="s">
        <v>190</v>
      </c>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row>
    <row r="727" spans="1:60" outlineLevel="1" x14ac:dyDescent="0.25">
      <c r="A727" s="177">
        <v>72</v>
      </c>
      <c r="B727" s="178" t="s">
        <v>2211</v>
      </c>
      <c r="C727" s="187" t="s">
        <v>2212</v>
      </c>
      <c r="D727" s="179" t="s">
        <v>255</v>
      </c>
      <c r="E727" s="180">
        <v>1</v>
      </c>
      <c r="F727" s="181">
        <v>14400</v>
      </c>
      <c r="G727" s="182">
        <f>ROUND(E727*F727,2)</f>
        <v>14400</v>
      </c>
      <c r="H727" s="181"/>
      <c r="I727" s="182">
        <f>ROUND(E727*H727,2)</f>
        <v>0</v>
      </c>
      <c r="J727" s="181"/>
      <c r="K727" s="182">
        <f>ROUND(E727*J727,2)</f>
        <v>0</v>
      </c>
      <c r="L727" s="182">
        <v>21</v>
      </c>
      <c r="M727" s="182">
        <f>G727*(1+L727/100)</f>
        <v>17424</v>
      </c>
      <c r="N727" s="182">
        <v>1E-3</v>
      </c>
      <c r="O727" s="182">
        <f>ROUND(E727*N727,2)</f>
        <v>0</v>
      </c>
      <c r="P727" s="182">
        <v>0</v>
      </c>
      <c r="Q727" s="182">
        <f>ROUND(E727*P727,2)</f>
        <v>0</v>
      </c>
      <c r="R727" s="182"/>
      <c r="S727" s="182" t="s">
        <v>277</v>
      </c>
      <c r="T727" s="183" t="s">
        <v>186</v>
      </c>
      <c r="U727" s="160">
        <v>0</v>
      </c>
      <c r="V727" s="160">
        <f>ROUND(E727*U727,2)</f>
        <v>0</v>
      </c>
      <c r="W727" s="160"/>
      <c r="X727" s="160" t="s">
        <v>310</v>
      </c>
      <c r="Y727" s="151"/>
      <c r="Z727" s="151"/>
      <c r="AA727" s="151"/>
      <c r="AB727" s="151"/>
      <c r="AC727" s="151"/>
      <c r="AD727" s="151"/>
      <c r="AE727" s="151"/>
      <c r="AF727" s="151"/>
      <c r="AG727" s="151" t="s">
        <v>311</v>
      </c>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row>
    <row r="728" spans="1:60" outlineLevel="1" x14ac:dyDescent="0.25">
      <c r="A728" s="158"/>
      <c r="B728" s="159"/>
      <c r="C728" s="260" t="s">
        <v>1922</v>
      </c>
      <c r="D728" s="261"/>
      <c r="E728" s="261"/>
      <c r="F728" s="261"/>
      <c r="G728" s="261"/>
      <c r="H728" s="160"/>
      <c r="I728" s="160"/>
      <c r="J728" s="160"/>
      <c r="K728" s="160"/>
      <c r="L728" s="160"/>
      <c r="M728" s="160"/>
      <c r="N728" s="160"/>
      <c r="O728" s="160"/>
      <c r="P728" s="160"/>
      <c r="Q728" s="160"/>
      <c r="R728" s="160"/>
      <c r="S728" s="160"/>
      <c r="T728" s="160"/>
      <c r="U728" s="160"/>
      <c r="V728" s="160"/>
      <c r="W728" s="160"/>
      <c r="X728" s="160"/>
      <c r="Y728" s="151"/>
      <c r="Z728" s="151"/>
      <c r="AA728" s="151"/>
      <c r="AB728" s="151"/>
      <c r="AC728" s="151"/>
      <c r="AD728" s="151"/>
      <c r="AE728" s="151"/>
      <c r="AF728" s="151"/>
      <c r="AG728" s="151" t="s">
        <v>190</v>
      </c>
      <c r="AH728" s="151"/>
      <c r="AI728" s="151"/>
      <c r="AJ728" s="151"/>
      <c r="AK728" s="151"/>
      <c r="AL728" s="151"/>
      <c r="AM728" s="151"/>
      <c r="AN728" s="151"/>
      <c r="AO728" s="151"/>
      <c r="AP728" s="151"/>
      <c r="AQ728" s="151"/>
      <c r="AR728" s="151"/>
      <c r="AS728" s="151"/>
      <c r="AT728" s="151"/>
      <c r="AU728" s="151"/>
      <c r="AV728" s="151"/>
      <c r="AW728" s="151"/>
      <c r="AX728" s="151"/>
      <c r="AY728" s="151"/>
      <c r="AZ728" s="151"/>
      <c r="BA728" s="184" t="str">
        <f>C728</f>
        <v>4.NP - 3. patro, popis prvku a návrh na jeho opravu nebo restaurování viz D1.1.9 Tabulky kamenických prvků</v>
      </c>
      <c r="BB728" s="151"/>
      <c r="BC728" s="151"/>
      <c r="BD728" s="151"/>
      <c r="BE728" s="151"/>
      <c r="BF728" s="151"/>
      <c r="BG728" s="151"/>
      <c r="BH728" s="151"/>
    </row>
    <row r="729" spans="1:60" outlineLevel="1" x14ac:dyDescent="0.25">
      <c r="A729" s="158"/>
      <c r="B729" s="159"/>
      <c r="C729" s="192" t="s">
        <v>204</v>
      </c>
      <c r="D729" s="161"/>
      <c r="E729" s="162"/>
      <c r="F729" s="163"/>
      <c r="G729" s="163"/>
      <c r="H729" s="160"/>
      <c r="I729" s="160"/>
      <c r="J729" s="160"/>
      <c r="K729" s="160"/>
      <c r="L729" s="160"/>
      <c r="M729" s="160"/>
      <c r="N729" s="160"/>
      <c r="O729" s="160"/>
      <c r="P729" s="160"/>
      <c r="Q729" s="160"/>
      <c r="R729" s="160"/>
      <c r="S729" s="160"/>
      <c r="T729" s="160"/>
      <c r="U729" s="160"/>
      <c r="V729" s="160"/>
      <c r="W729" s="160"/>
      <c r="X729" s="160"/>
      <c r="Y729" s="151"/>
      <c r="Z729" s="151"/>
      <c r="AA729" s="151"/>
      <c r="AB729" s="151"/>
      <c r="AC729" s="151"/>
      <c r="AD729" s="151"/>
      <c r="AE729" s="151"/>
      <c r="AF729" s="151"/>
      <c r="AG729" s="151" t="s">
        <v>190</v>
      </c>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row>
    <row r="730" spans="1:60" outlineLevel="1" x14ac:dyDescent="0.25">
      <c r="A730" s="158"/>
      <c r="B730" s="159"/>
      <c r="C730" s="271" t="s">
        <v>2213</v>
      </c>
      <c r="D730" s="272"/>
      <c r="E730" s="272"/>
      <c r="F730" s="272"/>
      <c r="G730" s="272"/>
      <c r="H730" s="160"/>
      <c r="I730" s="160"/>
      <c r="J730" s="160"/>
      <c r="K730" s="160"/>
      <c r="L730" s="160"/>
      <c r="M730" s="160"/>
      <c r="N730" s="160"/>
      <c r="O730" s="160"/>
      <c r="P730" s="160"/>
      <c r="Q730" s="160"/>
      <c r="R730" s="160"/>
      <c r="S730" s="160"/>
      <c r="T730" s="160"/>
      <c r="U730" s="160"/>
      <c r="V730" s="160"/>
      <c r="W730" s="160"/>
      <c r="X730" s="160"/>
      <c r="Y730" s="151"/>
      <c r="Z730" s="151"/>
      <c r="AA730" s="151"/>
      <c r="AB730" s="151"/>
      <c r="AC730" s="151"/>
      <c r="AD730" s="151"/>
      <c r="AE730" s="151"/>
      <c r="AF730" s="151"/>
      <c r="AG730" s="151" t="s">
        <v>190</v>
      </c>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row>
    <row r="731" spans="1:60" outlineLevel="1" x14ac:dyDescent="0.25">
      <c r="A731" s="158"/>
      <c r="B731" s="159"/>
      <c r="C731" s="271" t="s">
        <v>2214</v>
      </c>
      <c r="D731" s="272"/>
      <c r="E731" s="272"/>
      <c r="F731" s="272"/>
      <c r="G731" s="272"/>
      <c r="H731" s="160"/>
      <c r="I731" s="160"/>
      <c r="J731" s="160"/>
      <c r="K731" s="160"/>
      <c r="L731" s="160"/>
      <c r="M731" s="160"/>
      <c r="N731" s="160"/>
      <c r="O731" s="160"/>
      <c r="P731" s="160"/>
      <c r="Q731" s="160"/>
      <c r="R731" s="160"/>
      <c r="S731" s="160"/>
      <c r="T731" s="160"/>
      <c r="U731" s="160"/>
      <c r="V731" s="160"/>
      <c r="W731" s="160"/>
      <c r="X731" s="160"/>
      <c r="Y731" s="151"/>
      <c r="Z731" s="151"/>
      <c r="AA731" s="151"/>
      <c r="AB731" s="151"/>
      <c r="AC731" s="151"/>
      <c r="AD731" s="151"/>
      <c r="AE731" s="151"/>
      <c r="AF731" s="151"/>
      <c r="AG731" s="151" t="s">
        <v>190</v>
      </c>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row>
    <row r="732" spans="1:60" outlineLevel="1" x14ac:dyDescent="0.25">
      <c r="A732" s="158"/>
      <c r="B732" s="159"/>
      <c r="C732" s="192" t="s">
        <v>204</v>
      </c>
      <c r="D732" s="161"/>
      <c r="E732" s="162"/>
      <c r="F732" s="163"/>
      <c r="G732" s="163"/>
      <c r="H732" s="160"/>
      <c r="I732" s="160"/>
      <c r="J732" s="160"/>
      <c r="K732" s="160"/>
      <c r="L732" s="160"/>
      <c r="M732" s="160"/>
      <c r="N732" s="160"/>
      <c r="O732" s="160"/>
      <c r="P732" s="160"/>
      <c r="Q732" s="160"/>
      <c r="R732" s="160"/>
      <c r="S732" s="160"/>
      <c r="T732" s="160"/>
      <c r="U732" s="160"/>
      <c r="V732" s="160"/>
      <c r="W732" s="160"/>
      <c r="X732" s="160"/>
      <c r="Y732" s="151"/>
      <c r="Z732" s="151"/>
      <c r="AA732" s="151"/>
      <c r="AB732" s="151"/>
      <c r="AC732" s="151"/>
      <c r="AD732" s="151"/>
      <c r="AE732" s="151"/>
      <c r="AF732" s="151"/>
      <c r="AG732" s="151" t="s">
        <v>190</v>
      </c>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row>
    <row r="733" spans="1:60" outlineLevel="1" x14ac:dyDescent="0.25">
      <c r="A733" s="158"/>
      <c r="B733" s="159"/>
      <c r="C733" s="271" t="s">
        <v>313</v>
      </c>
      <c r="D733" s="272"/>
      <c r="E733" s="272"/>
      <c r="F733" s="272"/>
      <c r="G733" s="272"/>
      <c r="H733" s="160"/>
      <c r="I733" s="160"/>
      <c r="J733" s="160"/>
      <c r="K733" s="160"/>
      <c r="L733" s="160"/>
      <c r="M733" s="160"/>
      <c r="N733" s="160"/>
      <c r="O733" s="160"/>
      <c r="P733" s="160"/>
      <c r="Q733" s="160"/>
      <c r="R733" s="160"/>
      <c r="S733" s="160"/>
      <c r="T733" s="160"/>
      <c r="U733" s="160"/>
      <c r="V733" s="160"/>
      <c r="W733" s="160"/>
      <c r="X733" s="160"/>
      <c r="Y733" s="151"/>
      <c r="Z733" s="151"/>
      <c r="AA733" s="151"/>
      <c r="AB733" s="151"/>
      <c r="AC733" s="151"/>
      <c r="AD733" s="151"/>
      <c r="AE733" s="151"/>
      <c r="AF733" s="151"/>
      <c r="AG733" s="151" t="s">
        <v>190</v>
      </c>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row>
    <row r="734" spans="1:60" ht="21" outlineLevel="1" x14ac:dyDescent="0.25">
      <c r="A734" s="158"/>
      <c r="B734" s="159"/>
      <c r="C734" s="271" t="s">
        <v>2174</v>
      </c>
      <c r="D734" s="272"/>
      <c r="E734" s="272"/>
      <c r="F734" s="272"/>
      <c r="G734" s="272"/>
      <c r="H734" s="160"/>
      <c r="I734" s="160"/>
      <c r="J734" s="160"/>
      <c r="K734" s="160"/>
      <c r="L734" s="160"/>
      <c r="M734" s="160"/>
      <c r="N734" s="160"/>
      <c r="O734" s="160"/>
      <c r="P734" s="160"/>
      <c r="Q734" s="160"/>
      <c r="R734" s="160"/>
      <c r="S734" s="160"/>
      <c r="T734" s="160"/>
      <c r="U734" s="160"/>
      <c r="V734" s="160"/>
      <c r="W734" s="160"/>
      <c r="X734" s="160"/>
      <c r="Y734" s="151"/>
      <c r="Z734" s="151"/>
      <c r="AA734" s="151"/>
      <c r="AB734" s="151"/>
      <c r="AC734" s="151"/>
      <c r="AD734" s="151"/>
      <c r="AE734" s="151"/>
      <c r="AF734" s="151"/>
      <c r="AG734" s="151" t="s">
        <v>190</v>
      </c>
      <c r="AH734" s="151"/>
      <c r="AI734" s="151"/>
      <c r="AJ734" s="151"/>
      <c r="AK734" s="151"/>
      <c r="AL734" s="151"/>
      <c r="AM734" s="151"/>
      <c r="AN734" s="151"/>
      <c r="AO734" s="151"/>
      <c r="AP734" s="151"/>
      <c r="AQ734" s="151"/>
      <c r="AR734" s="151"/>
      <c r="AS734" s="151"/>
      <c r="AT734" s="151"/>
      <c r="AU734" s="151"/>
      <c r="AV734" s="151"/>
      <c r="AW734" s="151"/>
      <c r="AX734" s="151"/>
      <c r="AY734" s="151"/>
      <c r="AZ734" s="151"/>
      <c r="BA734" s="184" t="str">
        <f>C734</f>
        <v>Jedná se o jednoduché kamenné ostění obdélného okna sestávající z parapetu, dvou stojek a překladu. Všechny díly jsou na vnitřní straně ostění hladké.</v>
      </c>
      <c r="BB734" s="151"/>
      <c r="BC734" s="151"/>
      <c r="BD734" s="151"/>
      <c r="BE734" s="151"/>
      <c r="BF734" s="151"/>
      <c r="BG734" s="151"/>
      <c r="BH734" s="151"/>
    </row>
    <row r="735" spans="1:60" ht="21" outlineLevel="1" x14ac:dyDescent="0.25">
      <c r="A735" s="158"/>
      <c r="B735" s="159"/>
      <c r="C735" s="271" t="s">
        <v>2215</v>
      </c>
      <c r="D735" s="272"/>
      <c r="E735" s="272"/>
      <c r="F735" s="272"/>
      <c r="G735" s="272"/>
      <c r="H735" s="160"/>
      <c r="I735" s="160"/>
      <c r="J735" s="160"/>
      <c r="K735" s="160"/>
      <c r="L735" s="160"/>
      <c r="M735" s="160"/>
      <c r="N735" s="160"/>
      <c r="O735" s="160"/>
      <c r="P735" s="160"/>
      <c r="Q735" s="160"/>
      <c r="R735" s="160"/>
      <c r="S735" s="160"/>
      <c r="T735" s="160"/>
      <c r="U735" s="160"/>
      <c r="V735" s="160"/>
      <c r="W735" s="160"/>
      <c r="X735" s="160"/>
      <c r="Y735" s="151"/>
      <c r="Z735" s="151"/>
      <c r="AA735" s="151"/>
      <c r="AB735" s="151"/>
      <c r="AC735" s="151"/>
      <c r="AD735" s="151"/>
      <c r="AE735" s="151"/>
      <c r="AF735" s="151"/>
      <c r="AG735" s="151" t="s">
        <v>190</v>
      </c>
      <c r="AH735" s="151"/>
      <c r="AI735" s="151"/>
      <c r="AJ735" s="151"/>
      <c r="AK735" s="151"/>
      <c r="AL735" s="151"/>
      <c r="AM735" s="151"/>
      <c r="AN735" s="151"/>
      <c r="AO735" s="151"/>
      <c r="AP735" s="151"/>
      <c r="AQ735" s="151"/>
      <c r="AR735" s="151"/>
      <c r="AS735" s="151"/>
      <c r="AT735" s="151"/>
      <c r="AU735" s="151"/>
      <c r="AV735" s="151"/>
      <c r="AW735" s="151"/>
      <c r="AX735" s="151"/>
      <c r="AY735" s="151"/>
      <c r="AZ735" s="151"/>
      <c r="BA735" s="184" t="str">
        <f>C735</f>
        <v>Spárování mezi jednotlivými díly ostění je místy uvolněné. Na obou stojkách najdeme mechanické poškození, které souvisí s kotvením kovářských prvků pro předchozí truhlářský prvek.</v>
      </c>
      <c r="BB735" s="151"/>
      <c r="BC735" s="151"/>
      <c r="BD735" s="151"/>
      <c r="BE735" s="151"/>
      <c r="BF735" s="151"/>
      <c r="BG735" s="151"/>
      <c r="BH735" s="151"/>
    </row>
    <row r="736" spans="1:60" ht="21" outlineLevel="1" x14ac:dyDescent="0.25">
      <c r="A736" s="158"/>
      <c r="B736" s="159"/>
      <c r="C736" s="271" t="s">
        <v>1933</v>
      </c>
      <c r="D736" s="272"/>
      <c r="E736" s="272"/>
      <c r="F736" s="272"/>
      <c r="G736" s="272"/>
      <c r="H736" s="160"/>
      <c r="I736" s="160"/>
      <c r="J736" s="160"/>
      <c r="K736" s="160"/>
      <c r="L736" s="160"/>
      <c r="M736" s="160"/>
      <c r="N736" s="160"/>
      <c r="O736" s="160"/>
      <c r="P736" s="160"/>
      <c r="Q736" s="160"/>
      <c r="R736" s="160"/>
      <c r="S736" s="160"/>
      <c r="T736" s="160"/>
      <c r="U736" s="160"/>
      <c r="V736" s="160"/>
      <c r="W736" s="160"/>
      <c r="X736" s="160"/>
      <c r="Y736" s="151"/>
      <c r="Z736" s="151"/>
      <c r="AA736" s="151"/>
      <c r="AB736" s="151"/>
      <c r="AC736" s="151"/>
      <c r="AD736" s="151"/>
      <c r="AE736" s="151"/>
      <c r="AF736" s="151"/>
      <c r="AG736" s="151" t="s">
        <v>190</v>
      </c>
      <c r="AH736" s="151"/>
      <c r="AI736" s="151"/>
      <c r="AJ736" s="151"/>
      <c r="AK736" s="151"/>
      <c r="AL736" s="151"/>
      <c r="AM736" s="151"/>
      <c r="AN736" s="151"/>
      <c r="AO736" s="151"/>
      <c r="AP736" s="151"/>
      <c r="AQ736" s="151"/>
      <c r="AR736" s="151"/>
      <c r="AS736" s="151"/>
      <c r="AT736" s="151"/>
      <c r="AU736" s="151"/>
      <c r="AV736" s="151"/>
      <c r="AW736" s="151"/>
      <c r="AX736" s="151"/>
      <c r="AY736" s="151"/>
      <c r="AZ736" s="151"/>
      <c r="BA736" s="184" t="str">
        <f>C736</f>
        <v>Na překladu a horních dílech stojek je povrch kamene překryt vrstvičkami omítek a nátěrů přecházejících na kamenný prvek z okolní špalety okenního výklenku. Kromě těchto povrchových úprav je i tento prvek pokryt vrstvou prachových depozit.</v>
      </c>
      <c r="BB736" s="151"/>
      <c r="BC736" s="151"/>
      <c r="BD736" s="151"/>
      <c r="BE736" s="151"/>
      <c r="BF736" s="151"/>
      <c r="BG736" s="151"/>
      <c r="BH736" s="151"/>
    </row>
    <row r="737" spans="1:60" outlineLevel="1" x14ac:dyDescent="0.25">
      <c r="A737" s="158"/>
      <c r="B737" s="159"/>
      <c r="C737" s="192" t="s">
        <v>204</v>
      </c>
      <c r="D737" s="161"/>
      <c r="E737" s="162"/>
      <c r="F737" s="163"/>
      <c r="G737" s="163"/>
      <c r="H737" s="160"/>
      <c r="I737" s="160"/>
      <c r="J737" s="160"/>
      <c r="K737" s="160"/>
      <c r="L737" s="160"/>
      <c r="M737" s="160"/>
      <c r="N737" s="160"/>
      <c r="O737" s="160"/>
      <c r="P737" s="160"/>
      <c r="Q737" s="160"/>
      <c r="R737" s="160"/>
      <c r="S737" s="160"/>
      <c r="T737" s="160"/>
      <c r="U737" s="160"/>
      <c r="V737" s="160"/>
      <c r="W737" s="160"/>
      <c r="X737" s="160"/>
      <c r="Y737" s="151"/>
      <c r="Z737" s="151"/>
      <c r="AA737" s="151"/>
      <c r="AB737" s="151"/>
      <c r="AC737" s="151"/>
      <c r="AD737" s="151"/>
      <c r="AE737" s="151"/>
      <c r="AF737" s="151"/>
      <c r="AG737" s="151" t="s">
        <v>190</v>
      </c>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row>
    <row r="738" spans="1:60" outlineLevel="1" x14ac:dyDescent="0.25">
      <c r="A738" s="158"/>
      <c r="B738" s="159"/>
      <c r="C738" s="271" t="s">
        <v>1428</v>
      </c>
      <c r="D738" s="272"/>
      <c r="E738" s="272"/>
      <c r="F738" s="272"/>
      <c r="G738" s="272"/>
      <c r="H738" s="160"/>
      <c r="I738" s="160"/>
      <c r="J738" s="160"/>
      <c r="K738" s="160"/>
      <c r="L738" s="160"/>
      <c r="M738" s="160"/>
      <c r="N738" s="160"/>
      <c r="O738" s="160"/>
      <c r="P738" s="160"/>
      <c r="Q738" s="160"/>
      <c r="R738" s="160"/>
      <c r="S738" s="160"/>
      <c r="T738" s="160"/>
      <c r="U738" s="160"/>
      <c r="V738" s="160"/>
      <c r="W738" s="160"/>
      <c r="X738" s="160"/>
      <c r="Y738" s="151"/>
      <c r="Z738" s="151"/>
      <c r="AA738" s="151"/>
      <c r="AB738" s="151"/>
      <c r="AC738" s="151"/>
      <c r="AD738" s="151"/>
      <c r="AE738" s="151"/>
      <c r="AF738" s="151"/>
      <c r="AG738" s="151" t="s">
        <v>190</v>
      </c>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row>
    <row r="739" spans="1:60" outlineLevel="1" x14ac:dyDescent="0.25">
      <c r="A739" s="158"/>
      <c r="B739" s="159"/>
      <c r="C739" s="271" t="s">
        <v>1429</v>
      </c>
      <c r="D739" s="272"/>
      <c r="E739" s="272"/>
      <c r="F739" s="272"/>
      <c r="G739" s="272"/>
      <c r="H739" s="160"/>
      <c r="I739" s="160"/>
      <c r="J739" s="160"/>
      <c r="K739" s="160"/>
      <c r="L739" s="160"/>
      <c r="M739" s="160"/>
      <c r="N739" s="160"/>
      <c r="O739" s="160"/>
      <c r="P739" s="160"/>
      <c r="Q739" s="160"/>
      <c r="R739" s="160"/>
      <c r="S739" s="160"/>
      <c r="T739" s="160"/>
      <c r="U739" s="160"/>
      <c r="V739" s="160"/>
      <c r="W739" s="160"/>
      <c r="X739" s="160"/>
      <c r="Y739" s="151"/>
      <c r="Z739" s="151"/>
      <c r="AA739" s="151"/>
      <c r="AB739" s="151"/>
      <c r="AC739" s="151"/>
      <c r="AD739" s="151"/>
      <c r="AE739" s="151"/>
      <c r="AF739" s="151"/>
      <c r="AG739" s="151" t="s">
        <v>190</v>
      </c>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row>
    <row r="740" spans="1:60" outlineLevel="1" x14ac:dyDescent="0.25">
      <c r="A740" s="158"/>
      <c r="B740" s="159"/>
      <c r="C740" s="271" t="s">
        <v>2209</v>
      </c>
      <c r="D740" s="272"/>
      <c r="E740" s="272"/>
      <c r="F740" s="272"/>
      <c r="G740" s="272"/>
      <c r="H740" s="160"/>
      <c r="I740" s="160"/>
      <c r="J740" s="160"/>
      <c r="K740" s="160"/>
      <c r="L740" s="160"/>
      <c r="M740" s="160"/>
      <c r="N740" s="160"/>
      <c r="O740" s="160"/>
      <c r="P740" s="160"/>
      <c r="Q740" s="160"/>
      <c r="R740" s="160"/>
      <c r="S740" s="160"/>
      <c r="T740" s="160"/>
      <c r="U740" s="160"/>
      <c r="V740" s="160"/>
      <c r="W740" s="160"/>
      <c r="X740" s="160"/>
      <c r="Y740" s="151"/>
      <c r="Z740" s="151"/>
      <c r="AA740" s="151"/>
      <c r="AB740" s="151"/>
      <c r="AC740" s="151"/>
      <c r="AD740" s="151"/>
      <c r="AE740" s="151"/>
      <c r="AF740" s="151"/>
      <c r="AG740" s="151" t="s">
        <v>190</v>
      </c>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row>
    <row r="741" spans="1:60" outlineLevel="1" x14ac:dyDescent="0.25">
      <c r="A741" s="158"/>
      <c r="B741" s="159"/>
      <c r="C741" s="192" t="s">
        <v>204</v>
      </c>
      <c r="D741" s="161"/>
      <c r="E741" s="162"/>
      <c r="F741" s="163"/>
      <c r="G741" s="163"/>
      <c r="H741" s="160"/>
      <c r="I741" s="160"/>
      <c r="J741" s="160"/>
      <c r="K741" s="160"/>
      <c r="L741" s="160"/>
      <c r="M741" s="160"/>
      <c r="N741" s="160"/>
      <c r="O741" s="160"/>
      <c r="P741" s="160"/>
      <c r="Q741" s="160"/>
      <c r="R741" s="160"/>
      <c r="S741" s="160"/>
      <c r="T741" s="160"/>
      <c r="U741" s="160"/>
      <c r="V741" s="160"/>
      <c r="W741" s="160"/>
      <c r="X741" s="160"/>
      <c r="Y741" s="151"/>
      <c r="Z741" s="151"/>
      <c r="AA741" s="151"/>
      <c r="AB741" s="151"/>
      <c r="AC741" s="151"/>
      <c r="AD741" s="151"/>
      <c r="AE741" s="151"/>
      <c r="AF741" s="151"/>
      <c r="AG741" s="151" t="s">
        <v>190</v>
      </c>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row>
    <row r="742" spans="1:60" outlineLevel="1" x14ac:dyDescent="0.25">
      <c r="A742" s="158"/>
      <c r="B742" s="159"/>
      <c r="C742" s="271" t="s">
        <v>317</v>
      </c>
      <c r="D742" s="272"/>
      <c r="E742" s="272"/>
      <c r="F742" s="272"/>
      <c r="G742" s="272"/>
      <c r="H742" s="160"/>
      <c r="I742" s="160"/>
      <c r="J742" s="160"/>
      <c r="K742" s="160"/>
      <c r="L742" s="160"/>
      <c r="M742" s="160"/>
      <c r="N742" s="160"/>
      <c r="O742" s="160"/>
      <c r="P742" s="160"/>
      <c r="Q742" s="160"/>
      <c r="R742" s="160"/>
      <c r="S742" s="160"/>
      <c r="T742" s="160"/>
      <c r="U742" s="160"/>
      <c r="V742" s="160"/>
      <c r="W742" s="160"/>
      <c r="X742" s="160"/>
      <c r="Y742" s="151"/>
      <c r="Z742" s="151"/>
      <c r="AA742" s="151"/>
      <c r="AB742" s="151"/>
      <c r="AC742" s="151"/>
      <c r="AD742" s="151"/>
      <c r="AE742" s="151"/>
      <c r="AF742" s="151"/>
      <c r="AG742" s="151" t="s">
        <v>190</v>
      </c>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row>
    <row r="743" spans="1:60" outlineLevel="1" x14ac:dyDescent="0.25">
      <c r="A743" s="158"/>
      <c r="B743" s="159"/>
      <c r="C743" s="271" t="s">
        <v>864</v>
      </c>
      <c r="D743" s="272"/>
      <c r="E743" s="272"/>
      <c r="F743" s="272"/>
      <c r="G743" s="272"/>
      <c r="H743" s="160"/>
      <c r="I743" s="160"/>
      <c r="J743" s="160"/>
      <c r="K743" s="160"/>
      <c r="L743" s="160"/>
      <c r="M743" s="160"/>
      <c r="N743" s="160"/>
      <c r="O743" s="160"/>
      <c r="P743" s="160"/>
      <c r="Q743" s="160"/>
      <c r="R743" s="160"/>
      <c r="S743" s="160"/>
      <c r="T743" s="160"/>
      <c r="U743" s="160"/>
      <c r="V743" s="160"/>
      <c r="W743" s="160"/>
      <c r="X743" s="160"/>
      <c r="Y743" s="151"/>
      <c r="Z743" s="151"/>
      <c r="AA743" s="151"/>
      <c r="AB743" s="151"/>
      <c r="AC743" s="151"/>
      <c r="AD743" s="151"/>
      <c r="AE743" s="151"/>
      <c r="AF743" s="151"/>
      <c r="AG743" s="151" t="s">
        <v>190</v>
      </c>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row>
    <row r="744" spans="1:60" outlineLevel="1" x14ac:dyDescent="0.25">
      <c r="A744" s="158"/>
      <c r="B744" s="159"/>
      <c r="C744" s="271" t="s">
        <v>1936</v>
      </c>
      <c r="D744" s="272"/>
      <c r="E744" s="272"/>
      <c r="F744" s="272"/>
      <c r="G744" s="272"/>
      <c r="H744" s="160"/>
      <c r="I744" s="160"/>
      <c r="J744" s="160"/>
      <c r="K744" s="160"/>
      <c r="L744" s="160"/>
      <c r="M744" s="160"/>
      <c r="N744" s="160"/>
      <c r="O744" s="160"/>
      <c r="P744" s="160"/>
      <c r="Q744" s="160"/>
      <c r="R744" s="160"/>
      <c r="S744" s="160"/>
      <c r="T744" s="160"/>
      <c r="U744" s="160"/>
      <c r="V744" s="160"/>
      <c r="W744" s="160"/>
      <c r="X744" s="160"/>
      <c r="Y744" s="151"/>
      <c r="Z744" s="151"/>
      <c r="AA744" s="151"/>
      <c r="AB744" s="151"/>
      <c r="AC744" s="151"/>
      <c r="AD744" s="151"/>
      <c r="AE744" s="151"/>
      <c r="AF744" s="151"/>
      <c r="AG744" s="151" t="s">
        <v>190</v>
      </c>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row>
    <row r="745" spans="1:60" outlineLevel="1" x14ac:dyDescent="0.25">
      <c r="A745" s="158"/>
      <c r="B745" s="159"/>
      <c r="C745" s="271" t="s">
        <v>2210</v>
      </c>
      <c r="D745" s="272"/>
      <c r="E745" s="272"/>
      <c r="F745" s="272"/>
      <c r="G745" s="272"/>
      <c r="H745" s="160"/>
      <c r="I745" s="160"/>
      <c r="J745" s="160"/>
      <c r="K745" s="160"/>
      <c r="L745" s="160"/>
      <c r="M745" s="160"/>
      <c r="N745" s="160"/>
      <c r="O745" s="160"/>
      <c r="P745" s="160"/>
      <c r="Q745" s="160"/>
      <c r="R745" s="160"/>
      <c r="S745" s="160"/>
      <c r="T745" s="160"/>
      <c r="U745" s="160"/>
      <c r="V745" s="160"/>
      <c r="W745" s="160"/>
      <c r="X745" s="160"/>
      <c r="Y745" s="151"/>
      <c r="Z745" s="151"/>
      <c r="AA745" s="151"/>
      <c r="AB745" s="151"/>
      <c r="AC745" s="151"/>
      <c r="AD745" s="151"/>
      <c r="AE745" s="151"/>
      <c r="AF745" s="151"/>
      <c r="AG745" s="151" t="s">
        <v>190</v>
      </c>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row>
    <row r="746" spans="1:60" outlineLevel="1" x14ac:dyDescent="0.25">
      <c r="A746" s="158"/>
      <c r="B746" s="159"/>
      <c r="C746" s="271" t="s">
        <v>1955</v>
      </c>
      <c r="D746" s="272"/>
      <c r="E746" s="272"/>
      <c r="F746" s="272"/>
      <c r="G746" s="272"/>
      <c r="H746" s="160"/>
      <c r="I746" s="160"/>
      <c r="J746" s="160"/>
      <c r="K746" s="160"/>
      <c r="L746" s="160"/>
      <c r="M746" s="160"/>
      <c r="N746" s="160"/>
      <c r="O746" s="160"/>
      <c r="P746" s="160"/>
      <c r="Q746" s="160"/>
      <c r="R746" s="160"/>
      <c r="S746" s="160"/>
      <c r="T746" s="160"/>
      <c r="U746" s="160"/>
      <c r="V746" s="160"/>
      <c r="W746" s="160"/>
      <c r="X746" s="160"/>
      <c r="Y746" s="151"/>
      <c r="Z746" s="151"/>
      <c r="AA746" s="151"/>
      <c r="AB746" s="151"/>
      <c r="AC746" s="151"/>
      <c r="AD746" s="151"/>
      <c r="AE746" s="151"/>
      <c r="AF746" s="151"/>
      <c r="AG746" s="151" t="s">
        <v>190</v>
      </c>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row>
    <row r="747" spans="1:60" outlineLevel="1" x14ac:dyDescent="0.25">
      <c r="A747" s="177">
        <v>73</v>
      </c>
      <c r="B747" s="178" t="s">
        <v>2216</v>
      </c>
      <c r="C747" s="187" t="s">
        <v>2217</v>
      </c>
      <c r="D747" s="179" t="s">
        <v>255</v>
      </c>
      <c r="E747" s="180">
        <v>1</v>
      </c>
      <c r="F747" s="181">
        <v>14400</v>
      </c>
      <c r="G747" s="182">
        <f>ROUND(E747*F747,2)</f>
        <v>14400</v>
      </c>
      <c r="H747" s="181"/>
      <c r="I747" s="182">
        <f>ROUND(E747*H747,2)</f>
        <v>0</v>
      </c>
      <c r="J747" s="181"/>
      <c r="K747" s="182">
        <f>ROUND(E747*J747,2)</f>
        <v>0</v>
      </c>
      <c r="L747" s="182">
        <v>21</v>
      </c>
      <c r="M747" s="182">
        <f>G747*(1+L747/100)</f>
        <v>17424</v>
      </c>
      <c r="N747" s="182">
        <v>1E-3</v>
      </c>
      <c r="O747" s="182">
        <f>ROUND(E747*N747,2)</f>
        <v>0</v>
      </c>
      <c r="P747" s="182">
        <v>0</v>
      </c>
      <c r="Q747" s="182">
        <f>ROUND(E747*P747,2)</f>
        <v>0</v>
      </c>
      <c r="R747" s="182"/>
      <c r="S747" s="182" t="s">
        <v>277</v>
      </c>
      <c r="T747" s="183" t="s">
        <v>186</v>
      </c>
      <c r="U747" s="160">
        <v>0</v>
      </c>
      <c r="V747" s="160">
        <f>ROUND(E747*U747,2)</f>
        <v>0</v>
      </c>
      <c r="W747" s="160"/>
      <c r="X747" s="160" t="s">
        <v>310</v>
      </c>
      <c r="Y747" s="151"/>
      <c r="Z747" s="151"/>
      <c r="AA747" s="151"/>
      <c r="AB747" s="151"/>
      <c r="AC747" s="151"/>
      <c r="AD747" s="151"/>
      <c r="AE747" s="151"/>
      <c r="AF747" s="151"/>
      <c r="AG747" s="151" t="s">
        <v>311</v>
      </c>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row>
    <row r="748" spans="1:60" outlineLevel="1" x14ac:dyDescent="0.25">
      <c r="A748" s="158"/>
      <c r="B748" s="159"/>
      <c r="C748" s="260" t="s">
        <v>1922</v>
      </c>
      <c r="D748" s="261"/>
      <c r="E748" s="261"/>
      <c r="F748" s="261"/>
      <c r="G748" s="261"/>
      <c r="H748" s="160"/>
      <c r="I748" s="160"/>
      <c r="J748" s="160"/>
      <c r="K748" s="160"/>
      <c r="L748" s="160"/>
      <c r="M748" s="160"/>
      <c r="N748" s="160"/>
      <c r="O748" s="160"/>
      <c r="P748" s="160"/>
      <c r="Q748" s="160"/>
      <c r="R748" s="160"/>
      <c r="S748" s="160"/>
      <c r="T748" s="160"/>
      <c r="U748" s="160"/>
      <c r="V748" s="160"/>
      <c r="W748" s="160"/>
      <c r="X748" s="160"/>
      <c r="Y748" s="151"/>
      <c r="Z748" s="151"/>
      <c r="AA748" s="151"/>
      <c r="AB748" s="151"/>
      <c r="AC748" s="151"/>
      <c r="AD748" s="151"/>
      <c r="AE748" s="151"/>
      <c r="AF748" s="151"/>
      <c r="AG748" s="151" t="s">
        <v>190</v>
      </c>
      <c r="AH748" s="151"/>
      <c r="AI748" s="151"/>
      <c r="AJ748" s="151"/>
      <c r="AK748" s="151"/>
      <c r="AL748" s="151"/>
      <c r="AM748" s="151"/>
      <c r="AN748" s="151"/>
      <c r="AO748" s="151"/>
      <c r="AP748" s="151"/>
      <c r="AQ748" s="151"/>
      <c r="AR748" s="151"/>
      <c r="AS748" s="151"/>
      <c r="AT748" s="151"/>
      <c r="AU748" s="151"/>
      <c r="AV748" s="151"/>
      <c r="AW748" s="151"/>
      <c r="AX748" s="151"/>
      <c r="AY748" s="151"/>
      <c r="AZ748" s="151"/>
      <c r="BA748" s="184" t="str">
        <f>C748</f>
        <v>4.NP - 3. patro, popis prvku a návrh na jeho opravu nebo restaurování viz D1.1.9 Tabulky kamenických prvků</v>
      </c>
      <c r="BB748" s="151"/>
      <c r="BC748" s="151"/>
      <c r="BD748" s="151"/>
      <c r="BE748" s="151"/>
      <c r="BF748" s="151"/>
      <c r="BG748" s="151"/>
      <c r="BH748" s="151"/>
    </row>
    <row r="749" spans="1:60" outlineLevel="1" x14ac:dyDescent="0.25">
      <c r="A749" s="158"/>
      <c r="B749" s="159"/>
      <c r="C749" s="192" t="s">
        <v>204</v>
      </c>
      <c r="D749" s="161"/>
      <c r="E749" s="162"/>
      <c r="F749" s="163"/>
      <c r="G749" s="163"/>
      <c r="H749" s="160"/>
      <c r="I749" s="160"/>
      <c r="J749" s="160"/>
      <c r="K749" s="160"/>
      <c r="L749" s="160"/>
      <c r="M749" s="160"/>
      <c r="N749" s="160"/>
      <c r="O749" s="160"/>
      <c r="P749" s="160"/>
      <c r="Q749" s="160"/>
      <c r="R749" s="160"/>
      <c r="S749" s="160"/>
      <c r="T749" s="160"/>
      <c r="U749" s="160"/>
      <c r="V749" s="160"/>
      <c r="W749" s="160"/>
      <c r="X749" s="160"/>
      <c r="Y749" s="151"/>
      <c r="Z749" s="151"/>
      <c r="AA749" s="151"/>
      <c r="AB749" s="151"/>
      <c r="AC749" s="151"/>
      <c r="AD749" s="151"/>
      <c r="AE749" s="151"/>
      <c r="AF749" s="151"/>
      <c r="AG749" s="151" t="s">
        <v>190</v>
      </c>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row>
    <row r="750" spans="1:60" outlineLevel="1" x14ac:dyDescent="0.25">
      <c r="A750" s="158"/>
      <c r="B750" s="159"/>
      <c r="C750" s="271" t="s">
        <v>2218</v>
      </c>
      <c r="D750" s="272"/>
      <c r="E750" s="272"/>
      <c r="F750" s="272"/>
      <c r="G750" s="272"/>
      <c r="H750" s="160"/>
      <c r="I750" s="160"/>
      <c r="J750" s="160"/>
      <c r="K750" s="160"/>
      <c r="L750" s="160"/>
      <c r="M750" s="160"/>
      <c r="N750" s="160"/>
      <c r="O750" s="160"/>
      <c r="P750" s="160"/>
      <c r="Q750" s="160"/>
      <c r="R750" s="160"/>
      <c r="S750" s="160"/>
      <c r="T750" s="160"/>
      <c r="U750" s="160"/>
      <c r="V750" s="160"/>
      <c r="W750" s="160"/>
      <c r="X750" s="160"/>
      <c r="Y750" s="151"/>
      <c r="Z750" s="151"/>
      <c r="AA750" s="151"/>
      <c r="AB750" s="151"/>
      <c r="AC750" s="151"/>
      <c r="AD750" s="151"/>
      <c r="AE750" s="151"/>
      <c r="AF750" s="151"/>
      <c r="AG750" s="151" t="s">
        <v>190</v>
      </c>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row>
    <row r="751" spans="1:60" outlineLevel="1" x14ac:dyDescent="0.25">
      <c r="A751" s="158"/>
      <c r="B751" s="159"/>
      <c r="C751" s="271" t="s">
        <v>2219</v>
      </c>
      <c r="D751" s="272"/>
      <c r="E751" s="272"/>
      <c r="F751" s="272"/>
      <c r="G751" s="272"/>
      <c r="H751" s="160"/>
      <c r="I751" s="160"/>
      <c r="J751" s="160"/>
      <c r="K751" s="160"/>
      <c r="L751" s="160"/>
      <c r="M751" s="160"/>
      <c r="N751" s="160"/>
      <c r="O751" s="160"/>
      <c r="P751" s="160"/>
      <c r="Q751" s="160"/>
      <c r="R751" s="160"/>
      <c r="S751" s="160"/>
      <c r="T751" s="160"/>
      <c r="U751" s="160"/>
      <c r="V751" s="160"/>
      <c r="W751" s="160"/>
      <c r="X751" s="160"/>
      <c r="Y751" s="151"/>
      <c r="Z751" s="151"/>
      <c r="AA751" s="151"/>
      <c r="AB751" s="151"/>
      <c r="AC751" s="151"/>
      <c r="AD751" s="151"/>
      <c r="AE751" s="151"/>
      <c r="AF751" s="151"/>
      <c r="AG751" s="151" t="s">
        <v>190</v>
      </c>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row>
    <row r="752" spans="1:60" outlineLevel="1" x14ac:dyDescent="0.25">
      <c r="A752" s="158"/>
      <c r="B752" s="159"/>
      <c r="C752" s="192" t="s">
        <v>204</v>
      </c>
      <c r="D752" s="161"/>
      <c r="E752" s="162"/>
      <c r="F752" s="163"/>
      <c r="G752" s="163"/>
      <c r="H752" s="160"/>
      <c r="I752" s="160"/>
      <c r="J752" s="160"/>
      <c r="K752" s="160"/>
      <c r="L752" s="160"/>
      <c r="M752" s="160"/>
      <c r="N752" s="160"/>
      <c r="O752" s="160"/>
      <c r="P752" s="160"/>
      <c r="Q752" s="160"/>
      <c r="R752" s="160"/>
      <c r="S752" s="160"/>
      <c r="T752" s="160"/>
      <c r="U752" s="160"/>
      <c r="V752" s="160"/>
      <c r="W752" s="160"/>
      <c r="X752" s="160"/>
      <c r="Y752" s="151"/>
      <c r="Z752" s="151"/>
      <c r="AA752" s="151"/>
      <c r="AB752" s="151"/>
      <c r="AC752" s="151"/>
      <c r="AD752" s="151"/>
      <c r="AE752" s="151"/>
      <c r="AF752" s="151"/>
      <c r="AG752" s="151" t="s">
        <v>190</v>
      </c>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row>
    <row r="753" spans="1:60" outlineLevel="1" x14ac:dyDescent="0.25">
      <c r="A753" s="158"/>
      <c r="B753" s="159"/>
      <c r="C753" s="271" t="s">
        <v>313</v>
      </c>
      <c r="D753" s="272"/>
      <c r="E753" s="272"/>
      <c r="F753" s="272"/>
      <c r="G753" s="272"/>
      <c r="H753" s="160"/>
      <c r="I753" s="160"/>
      <c r="J753" s="160"/>
      <c r="K753" s="160"/>
      <c r="L753" s="160"/>
      <c r="M753" s="160"/>
      <c r="N753" s="160"/>
      <c r="O753" s="160"/>
      <c r="P753" s="160"/>
      <c r="Q753" s="160"/>
      <c r="R753" s="160"/>
      <c r="S753" s="160"/>
      <c r="T753" s="160"/>
      <c r="U753" s="160"/>
      <c r="V753" s="160"/>
      <c r="W753" s="160"/>
      <c r="X753" s="160"/>
      <c r="Y753" s="151"/>
      <c r="Z753" s="151"/>
      <c r="AA753" s="151"/>
      <c r="AB753" s="151"/>
      <c r="AC753" s="151"/>
      <c r="AD753" s="151"/>
      <c r="AE753" s="151"/>
      <c r="AF753" s="151"/>
      <c r="AG753" s="151" t="s">
        <v>190</v>
      </c>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row>
    <row r="754" spans="1:60" ht="21" outlineLevel="1" x14ac:dyDescent="0.25">
      <c r="A754" s="158"/>
      <c r="B754" s="159"/>
      <c r="C754" s="271" t="s">
        <v>2220</v>
      </c>
      <c r="D754" s="272"/>
      <c r="E754" s="272"/>
      <c r="F754" s="272"/>
      <c r="G754" s="272"/>
      <c r="H754" s="160"/>
      <c r="I754" s="160"/>
      <c r="J754" s="160"/>
      <c r="K754" s="160"/>
      <c r="L754" s="160"/>
      <c r="M754" s="160"/>
      <c r="N754" s="160"/>
      <c r="O754" s="160"/>
      <c r="P754" s="160"/>
      <c r="Q754" s="160"/>
      <c r="R754" s="160"/>
      <c r="S754" s="160"/>
      <c r="T754" s="160"/>
      <c r="U754" s="160"/>
      <c r="V754" s="160"/>
      <c r="W754" s="160"/>
      <c r="X754" s="160"/>
      <c r="Y754" s="151"/>
      <c r="Z754" s="151"/>
      <c r="AA754" s="151"/>
      <c r="AB754" s="151"/>
      <c r="AC754" s="151"/>
      <c r="AD754" s="151"/>
      <c r="AE754" s="151"/>
      <c r="AF754" s="151"/>
      <c r="AG754" s="151" t="s">
        <v>190</v>
      </c>
      <c r="AH754" s="151"/>
      <c r="AI754" s="151"/>
      <c r="AJ754" s="151"/>
      <c r="AK754" s="151"/>
      <c r="AL754" s="151"/>
      <c r="AM754" s="151"/>
      <c r="AN754" s="151"/>
      <c r="AO754" s="151"/>
      <c r="AP754" s="151"/>
      <c r="AQ754" s="151"/>
      <c r="AR754" s="151"/>
      <c r="AS754" s="151"/>
      <c r="AT754" s="151"/>
      <c r="AU754" s="151"/>
      <c r="AV754" s="151"/>
      <c r="AW754" s="151"/>
      <c r="AX754" s="151"/>
      <c r="AY754" s="151"/>
      <c r="AZ754" s="151"/>
      <c r="BA754" s="184" t="str">
        <f>C754</f>
        <v>Jedná se o jednoduché kamenné ostění obdélného okna sestávající z parapetu, dvou stojek a překladu. Všechny díly jsou na vnitřní straně ostění hladké. Parapet byl v minulosti prasklý, dnes je tato prasklina vytmelena.</v>
      </c>
      <c r="BB754" s="151"/>
      <c r="BC754" s="151"/>
      <c r="BD754" s="151"/>
      <c r="BE754" s="151"/>
      <c r="BF754" s="151"/>
      <c r="BG754" s="151"/>
      <c r="BH754" s="151"/>
    </row>
    <row r="755" spans="1:60" ht="31.2" outlineLevel="1" x14ac:dyDescent="0.25">
      <c r="A755" s="158"/>
      <c r="B755" s="159"/>
      <c r="C755" s="271" t="s">
        <v>2221</v>
      </c>
      <c r="D755" s="272"/>
      <c r="E755" s="272"/>
      <c r="F755" s="272"/>
      <c r="G755" s="272"/>
      <c r="H755" s="160"/>
      <c r="I755" s="160"/>
      <c r="J755" s="160"/>
      <c r="K755" s="160"/>
      <c r="L755" s="160"/>
      <c r="M755" s="160"/>
      <c r="N755" s="160"/>
      <c r="O755" s="160"/>
      <c r="P755" s="160"/>
      <c r="Q755" s="160"/>
      <c r="R755" s="160"/>
      <c r="S755" s="160"/>
      <c r="T755" s="160"/>
      <c r="U755" s="160"/>
      <c r="V755" s="160"/>
      <c r="W755" s="160"/>
      <c r="X755" s="160"/>
      <c r="Y755" s="151"/>
      <c r="Z755" s="151"/>
      <c r="AA755" s="151"/>
      <c r="AB755" s="151"/>
      <c r="AC755" s="151"/>
      <c r="AD755" s="151"/>
      <c r="AE755" s="151"/>
      <c r="AF755" s="151"/>
      <c r="AG755" s="151" t="s">
        <v>190</v>
      </c>
      <c r="AH755" s="151"/>
      <c r="AI755" s="151"/>
      <c r="AJ755" s="151"/>
      <c r="AK755" s="151"/>
      <c r="AL755" s="151"/>
      <c r="AM755" s="151"/>
      <c r="AN755" s="151"/>
      <c r="AO755" s="151"/>
      <c r="AP755" s="151"/>
      <c r="AQ755" s="151"/>
      <c r="AR755" s="151"/>
      <c r="AS755" s="151"/>
      <c r="AT755" s="151"/>
      <c r="AU755" s="151"/>
      <c r="AV755" s="151"/>
      <c r="AW755" s="151"/>
      <c r="AX755" s="151"/>
      <c r="AY755" s="151"/>
      <c r="AZ755" s="151"/>
      <c r="BA755" s="184" t="str">
        <f>C755</f>
        <v>Spárování mezi jednotlivými díly ostění je místy uvolněné. Na překladu a horních dílech stojek je povrch kamene překryt vrstvičkami omítek a nátěrů přecházejících na kamenný prvek z okolní špalety okenního výklenku. Kromě těchto povrchových úprav je i tento prvek pokryt vrstvou prachových depozit.</v>
      </c>
      <c r="BB755" s="151"/>
      <c r="BC755" s="151"/>
      <c r="BD755" s="151"/>
      <c r="BE755" s="151"/>
      <c r="BF755" s="151"/>
      <c r="BG755" s="151"/>
      <c r="BH755" s="151"/>
    </row>
    <row r="756" spans="1:60" outlineLevel="1" x14ac:dyDescent="0.25">
      <c r="A756" s="158"/>
      <c r="B756" s="159"/>
      <c r="C756" s="192" t="s">
        <v>204</v>
      </c>
      <c r="D756" s="161"/>
      <c r="E756" s="162"/>
      <c r="F756" s="163"/>
      <c r="G756" s="163"/>
      <c r="H756" s="160"/>
      <c r="I756" s="160"/>
      <c r="J756" s="160"/>
      <c r="K756" s="160"/>
      <c r="L756" s="160"/>
      <c r="M756" s="160"/>
      <c r="N756" s="160"/>
      <c r="O756" s="160"/>
      <c r="P756" s="160"/>
      <c r="Q756" s="160"/>
      <c r="R756" s="160"/>
      <c r="S756" s="160"/>
      <c r="T756" s="160"/>
      <c r="U756" s="160"/>
      <c r="V756" s="160"/>
      <c r="W756" s="160"/>
      <c r="X756" s="160"/>
      <c r="Y756" s="151"/>
      <c r="Z756" s="151"/>
      <c r="AA756" s="151"/>
      <c r="AB756" s="151"/>
      <c r="AC756" s="151"/>
      <c r="AD756" s="151"/>
      <c r="AE756" s="151"/>
      <c r="AF756" s="151"/>
      <c r="AG756" s="151" t="s">
        <v>190</v>
      </c>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row>
    <row r="757" spans="1:60" outlineLevel="1" x14ac:dyDescent="0.25">
      <c r="A757" s="158"/>
      <c r="B757" s="159"/>
      <c r="C757" s="271" t="s">
        <v>1428</v>
      </c>
      <c r="D757" s="272"/>
      <c r="E757" s="272"/>
      <c r="F757" s="272"/>
      <c r="G757" s="272"/>
      <c r="H757" s="160"/>
      <c r="I757" s="160"/>
      <c r="J757" s="160"/>
      <c r="K757" s="160"/>
      <c r="L757" s="160"/>
      <c r="M757" s="160"/>
      <c r="N757" s="160"/>
      <c r="O757" s="160"/>
      <c r="P757" s="160"/>
      <c r="Q757" s="160"/>
      <c r="R757" s="160"/>
      <c r="S757" s="160"/>
      <c r="T757" s="160"/>
      <c r="U757" s="160"/>
      <c r="V757" s="160"/>
      <c r="W757" s="160"/>
      <c r="X757" s="160"/>
      <c r="Y757" s="151"/>
      <c r="Z757" s="151"/>
      <c r="AA757" s="151"/>
      <c r="AB757" s="151"/>
      <c r="AC757" s="151"/>
      <c r="AD757" s="151"/>
      <c r="AE757" s="151"/>
      <c r="AF757" s="151"/>
      <c r="AG757" s="151" t="s">
        <v>190</v>
      </c>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row>
    <row r="758" spans="1:60" outlineLevel="1" x14ac:dyDescent="0.25">
      <c r="A758" s="158"/>
      <c r="B758" s="159"/>
      <c r="C758" s="271" t="s">
        <v>1429</v>
      </c>
      <c r="D758" s="272"/>
      <c r="E758" s="272"/>
      <c r="F758" s="272"/>
      <c r="G758" s="272"/>
      <c r="H758" s="160"/>
      <c r="I758" s="160"/>
      <c r="J758" s="160"/>
      <c r="K758" s="160"/>
      <c r="L758" s="160"/>
      <c r="M758" s="160"/>
      <c r="N758" s="160"/>
      <c r="O758" s="160"/>
      <c r="P758" s="160"/>
      <c r="Q758" s="160"/>
      <c r="R758" s="160"/>
      <c r="S758" s="160"/>
      <c r="T758" s="160"/>
      <c r="U758" s="160"/>
      <c r="V758" s="160"/>
      <c r="W758" s="160"/>
      <c r="X758" s="160"/>
      <c r="Y758" s="151"/>
      <c r="Z758" s="151"/>
      <c r="AA758" s="151"/>
      <c r="AB758" s="151"/>
      <c r="AC758" s="151"/>
      <c r="AD758" s="151"/>
      <c r="AE758" s="151"/>
      <c r="AF758" s="151"/>
      <c r="AG758" s="151" t="s">
        <v>190</v>
      </c>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row>
    <row r="759" spans="1:60" outlineLevel="1" x14ac:dyDescent="0.25">
      <c r="A759" s="158"/>
      <c r="B759" s="159"/>
      <c r="C759" s="271" t="s">
        <v>2222</v>
      </c>
      <c r="D759" s="272"/>
      <c r="E759" s="272"/>
      <c r="F759" s="272"/>
      <c r="G759" s="272"/>
      <c r="H759" s="160"/>
      <c r="I759" s="160"/>
      <c r="J759" s="160"/>
      <c r="K759" s="160"/>
      <c r="L759" s="160"/>
      <c r="M759" s="160"/>
      <c r="N759" s="160"/>
      <c r="O759" s="160"/>
      <c r="P759" s="160"/>
      <c r="Q759" s="160"/>
      <c r="R759" s="160"/>
      <c r="S759" s="160"/>
      <c r="T759" s="160"/>
      <c r="U759" s="160"/>
      <c r="V759" s="160"/>
      <c r="W759" s="160"/>
      <c r="X759" s="160"/>
      <c r="Y759" s="151"/>
      <c r="Z759" s="151"/>
      <c r="AA759" s="151"/>
      <c r="AB759" s="151"/>
      <c r="AC759" s="151"/>
      <c r="AD759" s="151"/>
      <c r="AE759" s="151"/>
      <c r="AF759" s="151"/>
      <c r="AG759" s="151" t="s">
        <v>190</v>
      </c>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row>
    <row r="760" spans="1:60" outlineLevel="1" x14ac:dyDescent="0.25">
      <c r="A760" s="158"/>
      <c r="B760" s="159"/>
      <c r="C760" s="192" t="s">
        <v>204</v>
      </c>
      <c r="D760" s="161"/>
      <c r="E760" s="162"/>
      <c r="F760" s="163"/>
      <c r="G760" s="163"/>
      <c r="H760" s="160"/>
      <c r="I760" s="160"/>
      <c r="J760" s="160"/>
      <c r="K760" s="160"/>
      <c r="L760" s="160"/>
      <c r="M760" s="160"/>
      <c r="N760" s="160"/>
      <c r="O760" s="160"/>
      <c r="P760" s="160"/>
      <c r="Q760" s="160"/>
      <c r="R760" s="160"/>
      <c r="S760" s="160"/>
      <c r="T760" s="160"/>
      <c r="U760" s="160"/>
      <c r="V760" s="160"/>
      <c r="W760" s="160"/>
      <c r="X760" s="160"/>
      <c r="Y760" s="151"/>
      <c r="Z760" s="151"/>
      <c r="AA760" s="151"/>
      <c r="AB760" s="151"/>
      <c r="AC760" s="151"/>
      <c r="AD760" s="151"/>
      <c r="AE760" s="151"/>
      <c r="AF760" s="151"/>
      <c r="AG760" s="151" t="s">
        <v>190</v>
      </c>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row>
    <row r="761" spans="1:60" outlineLevel="1" x14ac:dyDescent="0.25">
      <c r="A761" s="158"/>
      <c r="B761" s="159"/>
      <c r="C761" s="271" t="s">
        <v>317</v>
      </c>
      <c r="D761" s="272"/>
      <c r="E761" s="272"/>
      <c r="F761" s="272"/>
      <c r="G761" s="272"/>
      <c r="H761" s="160"/>
      <c r="I761" s="160"/>
      <c r="J761" s="160"/>
      <c r="K761" s="160"/>
      <c r="L761" s="160"/>
      <c r="M761" s="160"/>
      <c r="N761" s="160"/>
      <c r="O761" s="160"/>
      <c r="P761" s="160"/>
      <c r="Q761" s="160"/>
      <c r="R761" s="160"/>
      <c r="S761" s="160"/>
      <c r="T761" s="160"/>
      <c r="U761" s="160"/>
      <c r="V761" s="160"/>
      <c r="W761" s="160"/>
      <c r="X761" s="160"/>
      <c r="Y761" s="151"/>
      <c r="Z761" s="151"/>
      <c r="AA761" s="151"/>
      <c r="AB761" s="151"/>
      <c r="AC761" s="151"/>
      <c r="AD761" s="151"/>
      <c r="AE761" s="151"/>
      <c r="AF761" s="151"/>
      <c r="AG761" s="151" t="s">
        <v>190</v>
      </c>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row>
    <row r="762" spans="1:60" outlineLevel="1" x14ac:dyDescent="0.25">
      <c r="A762" s="158"/>
      <c r="B762" s="159"/>
      <c r="C762" s="271" t="s">
        <v>864</v>
      </c>
      <c r="D762" s="272"/>
      <c r="E762" s="272"/>
      <c r="F762" s="272"/>
      <c r="G762" s="272"/>
      <c r="H762" s="160"/>
      <c r="I762" s="160"/>
      <c r="J762" s="160"/>
      <c r="K762" s="160"/>
      <c r="L762" s="160"/>
      <c r="M762" s="160"/>
      <c r="N762" s="160"/>
      <c r="O762" s="160"/>
      <c r="P762" s="160"/>
      <c r="Q762" s="160"/>
      <c r="R762" s="160"/>
      <c r="S762" s="160"/>
      <c r="T762" s="160"/>
      <c r="U762" s="160"/>
      <c r="V762" s="160"/>
      <c r="W762" s="160"/>
      <c r="X762" s="160"/>
      <c r="Y762" s="151"/>
      <c r="Z762" s="151"/>
      <c r="AA762" s="151"/>
      <c r="AB762" s="151"/>
      <c r="AC762" s="151"/>
      <c r="AD762" s="151"/>
      <c r="AE762" s="151"/>
      <c r="AF762" s="151"/>
      <c r="AG762" s="151" t="s">
        <v>190</v>
      </c>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row>
    <row r="763" spans="1:60" outlineLevel="1" x14ac:dyDescent="0.25">
      <c r="A763" s="158"/>
      <c r="B763" s="159"/>
      <c r="C763" s="271" t="s">
        <v>1936</v>
      </c>
      <c r="D763" s="272"/>
      <c r="E763" s="272"/>
      <c r="F763" s="272"/>
      <c r="G763" s="272"/>
      <c r="H763" s="160"/>
      <c r="I763" s="160"/>
      <c r="J763" s="160"/>
      <c r="K763" s="160"/>
      <c r="L763" s="160"/>
      <c r="M763" s="160"/>
      <c r="N763" s="160"/>
      <c r="O763" s="160"/>
      <c r="P763" s="160"/>
      <c r="Q763" s="160"/>
      <c r="R763" s="160"/>
      <c r="S763" s="160"/>
      <c r="T763" s="160"/>
      <c r="U763" s="160"/>
      <c r="V763" s="160"/>
      <c r="W763" s="160"/>
      <c r="X763" s="160"/>
      <c r="Y763" s="151"/>
      <c r="Z763" s="151"/>
      <c r="AA763" s="151"/>
      <c r="AB763" s="151"/>
      <c r="AC763" s="151"/>
      <c r="AD763" s="151"/>
      <c r="AE763" s="151"/>
      <c r="AF763" s="151"/>
      <c r="AG763" s="151" t="s">
        <v>190</v>
      </c>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row>
    <row r="764" spans="1:60" outlineLevel="1" x14ac:dyDescent="0.25">
      <c r="A764" s="158"/>
      <c r="B764" s="159"/>
      <c r="C764" s="271" t="s">
        <v>1955</v>
      </c>
      <c r="D764" s="272"/>
      <c r="E764" s="272"/>
      <c r="F764" s="272"/>
      <c r="G764" s="272"/>
      <c r="H764" s="160"/>
      <c r="I764" s="160"/>
      <c r="J764" s="160"/>
      <c r="K764" s="160"/>
      <c r="L764" s="160"/>
      <c r="M764" s="160"/>
      <c r="N764" s="160"/>
      <c r="O764" s="160"/>
      <c r="P764" s="160"/>
      <c r="Q764" s="160"/>
      <c r="R764" s="160"/>
      <c r="S764" s="160"/>
      <c r="T764" s="160"/>
      <c r="U764" s="160"/>
      <c r="V764" s="160"/>
      <c r="W764" s="160"/>
      <c r="X764" s="160"/>
      <c r="Y764" s="151"/>
      <c r="Z764" s="151"/>
      <c r="AA764" s="151"/>
      <c r="AB764" s="151"/>
      <c r="AC764" s="151"/>
      <c r="AD764" s="151"/>
      <c r="AE764" s="151"/>
      <c r="AF764" s="151"/>
      <c r="AG764" s="151" t="s">
        <v>190</v>
      </c>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row>
    <row r="765" spans="1:60" outlineLevel="1" x14ac:dyDescent="0.25">
      <c r="A765" s="177">
        <v>74</v>
      </c>
      <c r="B765" s="178" t="s">
        <v>2223</v>
      </c>
      <c r="C765" s="187" t="s">
        <v>2224</v>
      </c>
      <c r="D765" s="179" t="s">
        <v>255</v>
      </c>
      <c r="E765" s="180">
        <v>1</v>
      </c>
      <c r="F765" s="181">
        <v>14400</v>
      </c>
      <c r="G765" s="182">
        <f>ROUND(E765*F765,2)</f>
        <v>14400</v>
      </c>
      <c r="H765" s="181"/>
      <c r="I765" s="182">
        <f>ROUND(E765*H765,2)</f>
        <v>0</v>
      </c>
      <c r="J765" s="181"/>
      <c r="K765" s="182">
        <f>ROUND(E765*J765,2)</f>
        <v>0</v>
      </c>
      <c r="L765" s="182">
        <v>21</v>
      </c>
      <c r="M765" s="182">
        <f>G765*(1+L765/100)</f>
        <v>17424</v>
      </c>
      <c r="N765" s="182">
        <v>1E-3</v>
      </c>
      <c r="O765" s="182">
        <f>ROUND(E765*N765,2)</f>
        <v>0</v>
      </c>
      <c r="P765" s="182">
        <v>0</v>
      </c>
      <c r="Q765" s="182">
        <f>ROUND(E765*P765,2)</f>
        <v>0</v>
      </c>
      <c r="R765" s="182"/>
      <c r="S765" s="182" t="s">
        <v>277</v>
      </c>
      <c r="T765" s="183" t="s">
        <v>186</v>
      </c>
      <c r="U765" s="160">
        <v>0</v>
      </c>
      <c r="V765" s="160">
        <f>ROUND(E765*U765,2)</f>
        <v>0</v>
      </c>
      <c r="W765" s="160"/>
      <c r="X765" s="160" t="s">
        <v>310</v>
      </c>
      <c r="Y765" s="151"/>
      <c r="Z765" s="151"/>
      <c r="AA765" s="151"/>
      <c r="AB765" s="151"/>
      <c r="AC765" s="151"/>
      <c r="AD765" s="151"/>
      <c r="AE765" s="151"/>
      <c r="AF765" s="151"/>
      <c r="AG765" s="151" t="s">
        <v>311</v>
      </c>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row>
    <row r="766" spans="1:60" outlineLevel="1" x14ac:dyDescent="0.25">
      <c r="A766" s="158"/>
      <c r="B766" s="159"/>
      <c r="C766" s="260" t="s">
        <v>1922</v>
      </c>
      <c r="D766" s="261"/>
      <c r="E766" s="261"/>
      <c r="F766" s="261"/>
      <c r="G766" s="261"/>
      <c r="H766" s="160"/>
      <c r="I766" s="160"/>
      <c r="J766" s="160"/>
      <c r="K766" s="160"/>
      <c r="L766" s="160"/>
      <c r="M766" s="160"/>
      <c r="N766" s="160"/>
      <c r="O766" s="160"/>
      <c r="P766" s="160"/>
      <c r="Q766" s="160"/>
      <c r="R766" s="160"/>
      <c r="S766" s="160"/>
      <c r="T766" s="160"/>
      <c r="U766" s="160"/>
      <c r="V766" s="160"/>
      <c r="W766" s="160"/>
      <c r="X766" s="160"/>
      <c r="Y766" s="151"/>
      <c r="Z766" s="151"/>
      <c r="AA766" s="151"/>
      <c r="AB766" s="151"/>
      <c r="AC766" s="151"/>
      <c r="AD766" s="151"/>
      <c r="AE766" s="151"/>
      <c r="AF766" s="151"/>
      <c r="AG766" s="151" t="s">
        <v>190</v>
      </c>
      <c r="AH766" s="151"/>
      <c r="AI766" s="151"/>
      <c r="AJ766" s="151"/>
      <c r="AK766" s="151"/>
      <c r="AL766" s="151"/>
      <c r="AM766" s="151"/>
      <c r="AN766" s="151"/>
      <c r="AO766" s="151"/>
      <c r="AP766" s="151"/>
      <c r="AQ766" s="151"/>
      <c r="AR766" s="151"/>
      <c r="AS766" s="151"/>
      <c r="AT766" s="151"/>
      <c r="AU766" s="151"/>
      <c r="AV766" s="151"/>
      <c r="AW766" s="151"/>
      <c r="AX766" s="151"/>
      <c r="AY766" s="151"/>
      <c r="AZ766" s="151"/>
      <c r="BA766" s="184" t="str">
        <f>C766</f>
        <v>4.NP - 3. patro, popis prvku a návrh na jeho opravu nebo restaurování viz D1.1.9 Tabulky kamenických prvků</v>
      </c>
      <c r="BB766" s="151"/>
      <c r="BC766" s="151"/>
      <c r="BD766" s="151"/>
      <c r="BE766" s="151"/>
      <c r="BF766" s="151"/>
      <c r="BG766" s="151"/>
      <c r="BH766" s="151"/>
    </row>
    <row r="767" spans="1:60" outlineLevel="1" x14ac:dyDescent="0.25">
      <c r="A767" s="158"/>
      <c r="B767" s="159"/>
      <c r="C767" s="192" t="s">
        <v>204</v>
      </c>
      <c r="D767" s="161"/>
      <c r="E767" s="162"/>
      <c r="F767" s="163"/>
      <c r="G767" s="163"/>
      <c r="H767" s="160"/>
      <c r="I767" s="160"/>
      <c r="J767" s="160"/>
      <c r="K767" s="160"/>
      <c r="L767" s="160"/>
      <c r="M767" s="160"/>
      <c r="N767" s="160"/>
      <c r="O767" s="160"/>
      <c r="P767" s="160"/>
      <c r="Q767" s="160"/>
      <c r="R767" s="160"/>
      <c r="S767" s="160"/>
      <c r="T767" s="160"/>
      <c r="U767" s="160"/>
      <c r="V767" s="160"/>
      <c r="W767" s="160"/>
      <c r="X767" s="160"/>
      <c r="Y767" s="151"/>
      <c r="Z767" s="151"/>
      <c r="AA767" s="151"/>
      <c r="AB767" s="151"/>
      <c r="AC767" s="151"/>
      <c r="AD767" s="151"/>
      <c r="AE767" s="151"/>
      <c r="AF767" s="151"/>
      <c r="AG767" s="151" t="s">
        <v>190</v>
      </c>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row>
    <row r="768" spans="1:60" outlineLevel="1" x14ac:dyDescent="0.25">
      <c r="A768" s="158"/>
      <c r="B768" s="159"/>
      <c r="C768" s="271" t="s">
        <v>2225</v>
      </c>
      <c r="D768" s="272"/>
      <c r="E768" s="272"/>
      <c r="F768" s="272"/>
      <c r="G768" s="272"/>
      <c r="H768" s="160"/>
      <c r="I768" s="160"/>
      <c r="J768" s="160"/>
      <c r="K768" s="160"/>
      <c r="L768" s="160"/>
      <c r="M768" s="160"/>
      <c r="N768" s="160"/>
      <c r="O768" s="160"/>
      <c r="P768" s="160"/>
      <c r="Q768" s="160"/>
      <c r="R768" s="160"/>
      <c r="S768" s="160"/>
      <c r="T768" s="160"/>
      <c r="U768" s="160"/>
      <c r="V768" s="160"/>
      <c r="W768" s="160"/>
      <c r="X768" s="160"/>
      <c r="Y768" s="151"/>
      <c r="Z768" s="151"/>
      <c r="AA768" s="151"/>
      <c r="AB768" s="151"/>
      <c r="AC768" s="151"/>
      <c r="AD768" s="151"/>
      <c r="AE768" s="151"/>
      <c r="AF768" s="151"/>
      <c r="AG768" s="151" t="s">
        <v>190</v>
      </c>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row>
    <row r="769" spans="1:60" outlineLevel="1" x14ac:dyDescent="0.25">
      <c r="A769" s="158"/>
      <c r="B769" s="159"/>
      <c r="C769" s="271" t="s">
        <v>2226</v>
      </c>
      <c r="D769" s="272"/>
      <c r="E769" s="272"/>
      <c r="F769" s="272"/>
      <c r="G769" s="272"/>
      <c r="H769" s="160"/>
      <c r="I769" s="160"/>
      <c r="J769" s="160"/>
      <c r="K769" s="160"/>
      <c r="L769" s="160"/>
      <c r="M769" s="160"/>
      <c r="N769" s="160"/>
      <c r="O769" s="160"/>
      <c r="P769" s="160"/>
      <c r="Q769" s="160"/>
      <c r="R769" s="160"/>
      <c r="S769" s="160"/>
      <c r="T769" s="160"/>
      <c r="U769" s="160"/>
      <c r="V769" s="160"/>
      <c r="W769" s="160"/>
      <c r="X769" s="160"/>
      <c r="Y769" s="151"/>
      <c r="Z769" s="151"/>
      <c r="AA769" s="151"/>
      <c r="AB769" s="151"/>
      <c r="AC769" s="151"/>
      <c r="AD769" s="151"/>
      <c r="AE769" s="151"/>
      <c r="AF769" s="151"/>
      <c r="AG769" s="151" t="s">
        <v>190</v>
      </c>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row>
    <row r="770" spans="1:60" outlineLevel="1" x14ac:dyDescent="0.25">
      <c r="A770" s="158"/>
      <c r="B770" s="159"/>
      <c r="C770" s="192" t="s">
        <v>204</v>
      </c>
      <c r="D770" s="161"/>
      <c r="E770" s="162"/>
      <c r="F770" s="163"/>
      <c r="G770" s="163"/>
      <c r="H770" s="160"/>
      <c r="I770" s="160"/>
      <c r="J770" s="160"/>
      <c r="K770" s="160"/>
      <c r="L770" s="160"/>
      <c r="M770" s="160"/>
      <c r="N770" s="160"/>
      <c r="O770" s="160"/>
      <c r="P770" s="160"/>
      <c r="Q770" s="160"/>
      <c r="R770" s="160"/>
      <c r="S770" s="160"/>
      <c r="T770" s="160"/>
      <c r="U770" s="160"/>
      <c r="V770" s="160"/>
      <c r="W770" s="160"/>
      <c r="X770" s="160"/>
      <c r="Y770" s="151"/>
      <c r="Z770" s="151"/>
      <c r="AA770" s="151"/>
      <c r="AB770" s="151"/>
      <c r="AC770" s="151"/>
      <c r="AD770" s="151"/>
      <c r="AE770" s="151"/>
      <c r="AF770" s="151"/>
      <c r="AG770" s="151" t="s">
        <v>190</v>
      </c>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row>
    <row r="771" spans="1:60" outlineLevel="1" x14ac:dyDescent="0.25">
      <c r="A771" s="158"/>
      <c r="B771" s="159"/>
      <c r="C771" s="271" t="s">
        <v>313</v>
      </c>
      <c r="D771" s="272"/>
      <c r="E771" s="272"/>
      <c r="F771" s="272"/>
      <c r="G771" s="272"/>
      <c r="H771" s="160"/>
      <c r="I771" s="160"/>
      <c r="J771" s="160"/>
      <c r="K771" s="160"/>
      <c r="L771" s="160"/>
      <c r="M771" s="160"/>
      <c r="N771" s="160"/>
      <c r="O771" s="160"/>
      <c r="P771" s="160"/>
      <c r="Q771" s="160"/>
      <c r="R771" s="160"/>
      <c r="S771" s="160"/>
      <c r="T771" s="160"/>
      <c r="U771" s="160"/>
      <c r="V771" s="160"/>
      <c r="W771" s="160"/>
      <c r="X771" s="160"/>
      <c r="Y771" s="151"/>
      <c r="Z771" s="151"/>
      <c r="AA771" s="151"/>
      <c r="AB771" s="151"/>
      <c r="AC771" s="151"/>
      <c r="AD771" s="151"/>
      <c r="AE771" s="151"/>
      <c r="AF771" s="151"/>
      <c r="AG771" s="151" t="s">
        <v>190</v>
      </c>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row>
    <row r="772" spans="1:60" ht="31.2" outlineLevel="1" x14ac:dyDescent="0.25">
      <c r="A772" s="158"/>
      <c r="B772" s="159"/>
      <c r="C772" s="271" t="s">
        <v>2227</v>
      </c>
      <c r="D772" s="272"/>
      <c r="E772" s="272"/>
      <c r="F772" s="272"/>
      <c r="G772" s="272"/>
      <c r="H772" s="160"/>
      <c r="I772" s="160"/>
      <c r="J772" s="160"/>
      <c r="K772" s="160"/>
      <c r="L772" s="160"/>
      <c r="M772" s="160"/>
      <c r="N772" s="160"/>
      <c r="O772" s="160"/>
      <c r="P772" s="160"/>
      <c r="Q772" s="160"/>
      <c r="R772" s="160"/>
      <c r="S772" s="160"/>
      <c r="T772" s="160"/>
      <c r="U772" s="160"/>
      <c r="V772" s="160"/>
      <c r="W772" s="160"/>
      <c r="X772" s="160"/>
      <c r="Y772" s="151"/>
      <c r="Z772" s="151"/>
      <c r="AA772" s="151"/>
      <c r="AB772" s="151"/>
      <c r="AC772" s="151"/>
      <c r="AD772" s="151"/>
      <c r="AE772" s="151"/>
      <c r="AF772" s="151"/>
      <c r="AG772" s="151" t="s">
        <v>190</v>
      </c>
      <c r="AH772" s="151"/>
      <c r="AI772" s="151"/>
      <c r="AJ772" s="151"/>
      <c r="AK772" s="151"/>
      <c r="AL772" s="151"/>
      <c r="AM772" s="151"/>
      <c r="AN772" s="151"/>
      <c r="AO772" s="151"/>
      <c r="AP772" s="151"/>
      <c r="AQ772" s="151"/>
      <c r="AR772" s="151"/>
      <c r="AS772" s="151"/>
      <c r="AT772" s="151"/>
      <c r="AU772" s="151"/>
      <c r="AV772" s="151"/>
      <c r="AW772" s="151"/>
      <c r="AX772" s="151"/>
      <c r="AY772" s="151"/>
      <c r="AZ772" s="151"/>
      <c r="BA772" s="184" t="str">
        <f>C772</f>
        <v>Jedná se o jednoduché kamenné ostění obdélného okna sestávající z parapetu, dvou stojek a překladu. Všechny díly jsou na vnitřní straně ostění hladké. Na stojkách jsou otvory po kotvení předchozích kovářských prvků. Parapetem prochází trhlina a také na vnitřní straně tohoto prvku došlo k výraznému úbytku kamene asi v souvislosti s negativním působením přímých účinků dešťových a sněhových srážek.</v>
      </c>
      <c r="BB772" s="151"/>
      <c r="BC772" s="151"/>
      <c r="BD772" s="151"/>
      <c r="BE772" s="151"/>
      <c r="BF772" s="151"/>
      <c r="BG772" s="151"/>
      <c r="BH772" s="151"/>
    </row>
    <row r="773" spans="1:60" ht="31.2" outlineLevel="1" x14ac:dyDescent="0.25">
      <c r="A773" s="158"/>
      <c r="B773" s="159"/>
      <c r="C773" s="271" t="s">
        <v>2221</v>
      </c>
      <c r="D773" s="272"/>
      <c r="E773" s="272"/>
      <c r="F773" s="272"/>
      <c r="G773" s="272"/>
      <c r="H773" s="160"/>
      <c r="I773" s="160"/>
      <c r="J773" s="160"/>
      <c r="K773" s="160"/>
      <c r="L773" s="160"/>
      <c r="M773" s="160"/>
      <c r="N773" s="160"/>
      <c r="O773" s="160"/>
      <c r="P773" s="160"/>
      <c r="Q773" s="160"/>
      <c r="R773" s="160"/>
      <c r="S773" s="160"/>
      <c r="T773" s="160"/>
      <c r="U773" s="160"/>
      <c r="V773" s="160"/>
      <c r="W773" s="160"/>
      <c r="X773" s="160"/>
      <c r="Y773" s="151"/>
      <c r="Z773" s="151"/>
      <c r="AA773" s="151"/>
      <c r="AB773" s="151"/>
      <c r="AC773" s="151"/>
      <c r="AD773" s="151"/>
      <c r="AE773" s="151"/>
      <c r="AF773" s="151"/>
      <c r="AG773" s="151" t="s">
        <v>190</v>
      </c>
      <c r="AH773" s="151"/>
      <c r="AI773" s="151"/>
      <c r="AJ773" s="151"/>
      <c r="AK773" s="151"/>
      <c r="AL773" s="151"/>
      <c r="AM773" s="151"/>
      <c r="AN773" s="151"/>
      <c r="AO773" s="151"/>
      <c r="AP773" s="151"/>
      <c r="AQ773" s="151"/>
      <c r="AR773" s="151"/>
      <c r="AS773" s="151"/>
      <c r="AT773" s="151"/>
      <c r="AU773" s="151"/>
      <c r="AV773" s="151"/>
      <c r="AW773" s="151"/>
      <c r="AX773" s="151"/>
      <c r="AY773" s="151"/>
      <c r="AZ773" s="151"/>
      <c r="BA773" s="184" t="str">
        <f>C773</f>
        <v>Spárování mezi jednotlivými díly ostění je místy uvolněné. Na překladu a horních dílech stojek je povrch kamene překryt vrstvičkami omítek a nátěrů přecházejících na kamenný prvek z okolní špalety okenního výklenku. Kromě těchto povrchových úprav je i tento prvek pokryt vrstvou prachových depozit.</v>
      </c>
      <c r="BB773" s="151"/>
      <c r="BC773" s="151"/>
      <c r="BD773" s="151"/>
      <c r="BE773" s="151"/>
      <c r="BF773" s="151"/>
      <c r="BG773" s="151"/>
      <c r="BH773" s="151"/>
    </row>
    <row r="774" spans="1:60" outlineLevel="1" x14ac:dyDescent="0.25">
      <c r="A774" s="158"/>
      <c r="B774" s="159"/>
      <c r="C774" s="192" t="s">
        <v>204</v>
      </c>
      <c r="D774" s="161"/>
      <c r="E774" s="162"/>
      <c r="F774" s="163"/>
      <c r="G774" s="163"/>
      <c r="H774" s="160"/>
      <c r="I774" s="160"/>
      <c r="J774" s="160"/>
      <c r="K774" s="160"/>
      <c r="L774" s="160"/>
      <c r="M774" s="160"/>
      <c r="N774" s="160"/>
      <c r="O774" s="160"/>
      <c r="P774" s="160"/>
      <c r="Q774" s="160"/>
      <c r="R774" s="160"/>
      <c r="S774" s="160"/>
      <c r="T774" s="160"/>
      <c r="U774" s="160"/>
      <c r="V774" s="160"/>
      <c r="W774" s="160"/>
      <c r="X774" s="160"/>
      <c r="Y774" s="151"/>
      <c r="Z774" s="151"/>
      <c r="AA774" s="151"/>
      <c r="AB774" s="151"/>
      <c r="AC774" s="151"/>
      <c r="AD774" s="151"/>
      <c r="AE774" s="151"/>
      <c r="AF774" s="151"/>
      <c r="AG774" s="151" t="s">
        <v>190</v>
      </c>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row>
    <row r="775" spans="1:60" outlineLevel="1" x14ac:dyDescent="0.25">
      <c r="A775" s="158"/>
      <c r="B775" s="159"/>
      <c r="C775" s="271" t="s">
        <v>1428</v>
      </c>
      <c r="D775" s="272"/>
      <c r="E775" s="272"/>
      <c r="F775" s="272"/>
      <c r="G775" s="272"/>
      <c r="H775" s="160"/>
      <c r="I775" s="160"/>
      <c r="J775" s="160"/>
      <c r="K775" s="160"/>
      <c r="L775" s="160"/>
      <c r="M775" s="160"/>
      <c r="N775" s="160"/>
      <c r="O775" s="160"/>
      <c r="P775" s="160"/>
      <c r="Q775" s="160"/>
      <c r="R775" s="160"/>
      <c r="S775" s="160"/>
      <c r="T775" s="160"/>
      <c r="U775" s="160"/>
      <c r="V775" s="160"/>
      <c r="W775" s="160"/>
      <c r="X775" s="160"/>
      <c r="Y775" s="151"/>
      <c r="Z775" s="151"/>
      <c r="AA775" s="151"/>
      <c r="AB775" s="151"/>
      <c r="AC775" s="151"/>
      <c r="AD775" s="151"/>
      <c r="AE775" s="151"/>
      <c r="AF775" s="151"/>
      <c r="AG775" s="151" t="s">
        <v>190</v>
      </c>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row>
    <row r="776" spans="1:60" outlineLevel="1" x14ac:dyDescent="0.25">
      <c r="A776" s="158"/>
      <c r="B776" s="159"/>
      <c r="C776" s="271" t="s">
        <v>1429</v>
      </c>
      <c r="D776" s="272"/>
      <c r="E776" s="272"/>
      <c r="F776" s="272"/>
      <c r="G776" s="272"/>
      <c r="H776" s="160"/>
      <c r="I776" s="160"/>
      <c r="J776" s="160"/>
      <c r="K776" s="160"/>
      <c r="L776" s="160"/>
      <c r="M776" s="160"/>
      <c r="N776" s="160"/>
      <c r="O776" s="160"/>
      <c r="P776" s="160"/>
      <c r="Q776" s="160"/>
      <c r="R776" s="160"/>
      <c r="S776" s="160"/>
      <c r="T776" s="160"/>
      <c r="U776" s="160"/>
      <c r="V776" s="160"/>
      <c r="W776" s="160"/>
      <c r="X776" s="160"/>
      <c r="Y776" s="151"/>
      <c r="Z776" s="151"/>
      <c r="AA776" s="151"/>
      <c r="AB776" s="151"/>
      <c r="AC776" s="151"/>
      <c r="AD776" s="151"/>
      <c r="AE776" s="151"/>
      <c r="AF776" s="151"/>
      <c r="AG776" s="151" t="s">
        <v>190</v>
      </c>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row>
    <row r="777" spans="1:60" outlineLevel="1" x14ac:dyDescent="0.25">
      <c r="A777" s="158"/>
      <c r="B777" s="159"/>
      <c r="C777" s="271" t="s">
        <v>2228</v>
      </c>
      <c r="D777" s="272"/>
      <c r="E777" s="272"/>
      <c r="F777" s="272"/>
      <c r="G777" s="272"/>
      <c r="H777" s="160"/>
      <c r="I777" s="160"/>
      <c r="J777" s="160"/>
      <c r="K777" s="160"/>
      <c r="L777" s="160"/>
      <c r="M777" s="160"/>
      <c r="N777" s="160"/>
      <c r="O777" s="160"/>
      <c r="P777" s="160"/>
      <c r="Q777" s="160"/>
      <c r="R777" s="160"/>
      <c r="S777" s="160"/>
      <c r="T777" s="160"/>
      <c r="U777" s="160"/>
      <c r="V777" s="160"/>
      <c r="W777" s="160"/>
      <c r="X777" s="160"/>
      <c r="Y777" s="151"/>
      <c r="Z777" s="151"/>
      <c r="AA777" s="151"/>
      <c r="AB777" s="151"/>
      <c r="AC777" s="151"/>
      <c r="AD777" s="151"/>
      <c r="AE777" s="151"/>
      <c r="AF777" s="151"/>
      <c r="AG777" s="151" t="s">
        <v>190</v>
      </c>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row>
    <row r="778" spans="1:60" outlineLevel="1" x14ac:dyDescent="0.25">
      <c r="A778" s="158"/>
      <c r="B778" s="159"/>
      <c r="C778" s="271" t="s">
        <v>2202</v>
      </c>
      <c r="D778" s="272"/>
      <c r="E778" s="272"/>
      <c r="F778" s="272"/>
      <c r="G778" s="272"/>
      <c r="H778" s="160"/>
      <c r="I778" s="160"/>
      <c r="J778" s="160"/>
      <c r="K778" s="160"/>
      <c r="L778" s="160"/>
      <c r="M778" s="160"/>
      <c r="N778" s="160"/>
      <c r="O778" s="160"/>
      <c r="P778" s="160"/>
      <c r="Q778" s="160"/>
      <c r="R778" s="160"/>
      <c r="S778" s="160"/>
      <c r="T778" s="160"/>
      <c r="U778" s="160"/>
      <c r="V778" s="160"/>
      <c r="W778" s="160"/>
      <c r="X778" s="160"/>
      <c r="Y778" s="151"/>
      <c r="Z778" s="151"/>
      <c r="AA778" s="151"/>
      <c r="AB778" s="151"/>
      <c r="AC778" s="151"/>
      <c r="AD778" s="151"/>
      <c r="AE778" s="151"/>
      <c r="AF778" s="151"/>
      <c r="AG778" s="151" t="s">
        <v>190</v>
      </c>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row>
    <row r="779" spans="1:60" outlineLevel="1" x14ac:dyDescent="0.25">
      <c r="A779" s="158"/>
      <c r="B779" s="159"/>
      <c r="C779" s="192" t="s">
        <v>204</v>
      </c>
      <c r="D779" s="161"/>
      <c r="E779" s="162"/>
      <c r="F779" s="163"/>
      <c r="G779" s="163"/>
      <c r="H779" s="160"/>
      <c r="I779" s="160"/>
      <c r="J779" s="160"/>
      <c r="K779" s="160"/>
      <c r="L779" s="160"/>
      <c r="M779" s="160"/>
      <c r="N779" s="160"/>
      <c r="O779" s="160"/>
      <c r="P779" s="160"/>
      <c r="Q779" s="160"/>
      <c r="R779" s="160"/>
      <c r="S779" s="160"/>
      <c r="T779" s="160"/>
      <c r="U779" s="160"/>
      <c r="V779" s="160"/>
      <c r="W779" s="160"/>
      <c r="X779" s="160"/>
      <c r="Y779" s="151"/>
      <c r="Z779" s="151"/>
      <c r="AA779" s="151"/>
      <c r="AB779" s="151"/>
      <c r="AC779" s="151"/>
      <c r="AD779" s="151"/>
      <c r="AE779" s="151"/>
      <c r="AF779" s="151"/>
      <c r="AG779" s="151" t="s">
        <v>190</v>
      </c>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row>
    <row r="780" spans="1:60" outlineLevel="1" x14ac:dyDescent="0.25">
      <c r="A780" s="158"/>
      <c r="B780" s="159"/>
      <c r="C780" s="271" t="s">
        <v>317</v>
      </c>
      <c r="D780" s="272"/>
      <c r="E780" s="272"/>
      <c r="F780" s="272"/>
      <c r="G780" s="272"/>
      <c r="H780" s="160"/>
      <c r="I780" s="160"/>
      <c r="J780" s="160"/>
      <c r="K780" s="160"/>
      <c r="L780" s="160"/>
      <c r="M780" s="160"/>
      <c r="N780" s="160"/>
      <c r="O780" s="160"/>
      <c r="P780" s="160"/>
      <c r="Q780" s="160"/>
      <c r="R780" s="160"/>
      <c r="S780" s="160"/>
      <c r="T780" s="160"/>
      <c r="U780" s="160"/>
      <c r="V780" s="160"/>
      <c r="W780" s="160"/>
      <c r="X780" s="160"/>
      <c r="Y780" s="151"/>
      <c r="Z780" s="151"/>
      <c r="AA780" s="151"/>
      <c r="AB780" s="151"/>
      <c r="AC780" s="151"/>
      <c r="AD780" s="151"/>
      <c r="AE780" s="151"/>
      <c r="AF780" s="151"/>
      <c r="AG780" s="151" t="s">
        <v>190</v>
      </c>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row>
    <row r="781" spans="1:60" outlineLevel="1" x14ac:dyDescent="0.25">
      <c r="A781" s="158"/>
      <c r="B781" s="159"/>
      <c r="C781" s="271" t="s">
        <v>864</v>
      </c>
      <c r="D781" s="272"/>
      <c r="E781" s="272"/>
      <c r="F781" s="272"/>
      <c r="G781" s="272"/>
      <c r="H781" s="160"/>
      <c r="I781" s="160"/>
      <c r="J781" s="160"/>
      <c r="K781" s="160"/>
      <c r="L781" s="160"/>
      <c r="M781" s="160"/>
      <c r="N781" s="160"/>
      <c r="O781" s="160"/>
      <c r="P781" s="160"/>
      <c r="Q781" s="160"/>
      <c r="R781" s="160"/>
      <c r="S781" s="160"/>
      <c r="T781" s="160"/>
      <c r="U781" s="160"/>
      <c r="V781" s="160"/>
      <c r="W781" s="160"/>
      <c r="X781" s="160"/>
      <c r="Y781" s="151"/>
      <c r="Z781" s="151"/>
      <c r="AA781" s="151"/>
      <c r="AB781" s="151"/>
      <c r="AC781" s="151"/>
      <c r="AD781" s="151"/>
      <c r="AE781" s="151"/>
      <c r="AF781" s="151"/>
      <c r="AG781" s="151" t="s">
        <v>190</v>
      </c>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row>
    <row r="782" spans="1:60" outlineLevel="1" x14ac:dyDescent="0.25">
      <c r="A782" s="158"/>
      <c r="B782" s="159"/>
      <c r="C782" s="271" t="s">
        <v>1936</v>
      </c>
      <c r="D782" s="272"/>
      <c r="E782" s="272"/>
      <c r="F782" s="272"/>
      <c r="G782" s="272"/>
      <c r="H782" s="160"/>
      <c r="I782" s="160"/>
      <c r="J782" s="160"/>
      <c r="K782" s="160"/>
      <c r="L782" s="160"/>
      <c r="M782" s="160"/>
      <c r="N782" s="160"/>
      <c r="O782" s="160"/>
      <c r="P782" s="160"/>
      <c r="Q782" s="160"/>
      <c r="R782" s="160"/>
      <c r="S782" s="160"/>
      <c r="T782" s="160"/>
      <c r="U782" s="160"/>
      <c r="V782" s="160"/>
      <c r="W782" s="160"/>
      <c r="X782" s="160"/>
      <c r="Y782" s="151"/>
      <c r="Z782" s="151"/>
      <c r="AA782" s="151"/>
      <c r="AB782" s="151"/>
      <c r="AC782" s="151"/>
      <c r="AD782" s="151"/>
      <c r="AE782" s="151"/>
      <c r="AF782" s="151"/>
      <c r="AG782" s="151" t="s">
        <v>190</v>
      </c>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row>
    <row r="783" spans="1:60" outlineLevel="1" x14ac:dyDescent="0.25">
      <c r="A783" s="158"/>
      <c r="B783" s="159"/>
      <c r="C783" s="271" t="s">
        <v>2195</v>
      </c>
      <c r="D783" s="272"/>
      <c r="E783" s="272"/>
      <c r="F783" s="272"/>
      <c r="G783" s="272"/>
      <c r="H783" s="160"/>
      <c r="I783" s="160"/>
      <c r="J783" s="160"/>
      <c r="K783" s="160"/>
      <c r="L783" s="160"/>
      <c r="M783" s="160"/>
      <c r="N783" s="160"/>
      <c r="O783" s="160"/>
      <c r="P783" s="160"/>
      <c r="Q783" s="160"/>
      <c r="R783" s="160"/>
      <c r="S783" s="160"/>
      <c r="T783" s="160"/>
      <c r="U783" s="160"/>
      <c r="V783" s="160"/>
      <c r="W783" s="160"/>
      <c r="X783" s="160"/>
      <c r="Y783" s="151"/>
      <c r="Z783" s="151"/>
      <c r="AA783" s="151"/>
      <c r="AB783" s="151"/>
      <c r="AC783" s="151"/>
      <c r="AD783" s="151"/>
      <c r="AE783" s="151"/>
      <c r="AF783" s="151"/>
      <c r="AG783" s="151" t="s">
        <v>190</v>
      </c>
      <c r="AH783" s="151"/>
      <c r="AI783" s="151"/>
      <c r="AJ783" s="151"/>
      <c r="AK783" s="151"/>
      <c r="AL783" s="151"/>
      <c r="AM783" s="151"/>
      <c r="AN783" s="151"/>
      <c r="AO783" s="151"/>
      <c r="AP783" s="151"/>
      <c r="AQ783" s="151"/>
      <c r="AR783" s="151"/>
      <c r="AS783" s="151"/>
      <c r="AT783" s="151"/>
      <c r="AU783" s="151"/>
      <c r="AV783" s="151"/>
      <c r="AW783" s="151"/>
      <c r="AX783" s="151"/>
      <c r="AY783" s="151"/>
      <c r="AZ783" s="151"/>
      <c r="BA783" s="184" t="str">
        <f>C783</f>
        <v>- injektáž a vyplnění trhlin na levé stojce a překladu injektážním prostředkem na minerální bázi určeným na kámen</v>
      </c>
      <c r="BB783" s="151"/>
      <c r="BC783" s="151"/>
      <c r="BD783" s="151"/>
      <c r="BE783" s="151"/>
      <c r="BF783" s="151"/>
      <c r="BG783" s="151"/>
      <c r="BH783" s="151"/>
    </row>
    <row r="784" spans="1:60" outlineLevel="1" x14ac:dyDescent="0.25">
      <c r="A784" s="158"/>
      <c r="B784" s="159"/>
      <c r="C784" s="271" t="s">
        <v>2229</v>
      </c>
      <c r="D784" s="272"/>
      <c r="E784" s="272"/>
      <c r="F784" s="272"/>
      <c r="G784" s="272"/>
      <c r="H784" s="160"/>
      <c r="I784" s="160"/>
      <c r="J784" s="160"/>
      <c r="K784" s="160"/>
      <c r="L784" s="160"/>
      <c r="M784" s="160"/>
      <c r="N784" s="160"/>
      <c r="O784" s="160"/>
      <c r="P784" s="160"/>
      <c r="Q784" s="160"/>
      <c r="R784" s="160"/>
      <c r="S784" s="160"/>
      <c r="T784" s="160"/>
      <c r="U784" s="160"/>
      <c r="V784" s="160"/>
      <c r="W784" s="160"/>
      <c r="X784" s="160"/>
      <c r="Y784" s="151"/>
      <c r="Z784" s="151"/>
      <c r="AA784" s="151"/>
      <c r="AB784" s="151"/>
      <c r="AC784" s="151"/>
      <c r="AD784" s="151"/>
      <c r="AE784" s="151"/>
      <c r="AF784" s="151"/>
      <c r="AG784" s="151" t="s">
        <v>190</v>
      </c>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row>
    <row r="785" spans="1:60" outlineLevel="1" x14ac:dyDescent="0.25">
      <c r="A785" s="158"/>
      <c r="B785" s="159"/>
      <c r="C785" s="271" t="s">
        <v>1955</v>
      </c>
      <c r="D785" s="272"/>
      <c r="E785" s="272"/>
      <c r="F785" s="272"/>
      <c r="G785" s="272"/>
      <c r="H785" s="160"/>
      <c r="I785" s="160"/>
      <c r="J785" s="160"/>
      <c r="K785" s="160"/>
      <c r="L785" s="160"/>
      <c r="M785" s="160"/>
      <c r="N785" s="160"/>
      <c r="O785" s="160"/>
      <c r="P785" s="160"/>
      <c r="Q785" s="160"/>
      <c r="R785" s="160"/>
      <c r="S785" s="160"/>
      <c r="T785" s="160"/>
      <c r="U785" s="160"/>
      <c r="V785" s="160"/>
      <c r="W785" s="160"/>
      <c r="X785" s="160"/>
      <c r="Y785" s="151"/>
      <c r="Z785" s="151"/>
      <c r="AA785" s="151"/>
      <c r="AB785" s="151"/>
      <c r="AC785" s="151"/>
      <c r="AD785" s="151"/>
      <c r="AE785" s="151"/>
      <c r="AF785" s="151"/>
      <c r="AG785" s="151" t="s">
        <v>190</v>
      </c>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row>
    <row r="786" spans="1:60" outlineLevel="1" x14ac:dyDescent="0.25">
      <c r="A786" s="177">
        <v>75</v>
      </c>
      <c r="B786" s="178" t="s">
        <v>2230</v>
      </c>
      <c r="C786" s="187" t="s">
        <v>2231</v>
      </c>
      <c r="D786" s="179" t="s">
        <v>255</v>
      </c>
      <c r="E786" s="180">
        <v>1</v>
      </c>
      <c r="F786" s="181">
        <v>14400</v>
      </c>
      <c r="G786" s="182">
        <f>ROUND(E786*F786,2)</f>
        <v>14400</v>
      </c>
      <c r="H786" s="181"/>
      <c r="I786" s="182">
        <f>ROUND(E786*H786,2)</f>
        <v>0</v>
      </c>
      <c r="J786" s="181"/>
      <c r="K786" s="182">
        <f>ROUND(E786*J786,2)</f>
        <v>0</v>
      </c>
      <c r="L786" s="182">
        <v>21</v>
      </c>
      <c r="M786" s="182">
        <f>G786*(1+L786/100)</f>
        <v>17424</v>
      </c>
      <c r="N786" s="182">
        <v>1E-3</v>
      </c>
      <c r="O786" s="182">
        <f>ROUND(E786*N786,2)</f>
        <v>0</v>
      </c>
      <c r="P786" s="182">
        <v>0</v>
      </c>
      <c r="Q786" s="182">
        <f>ROUND(E786*P786,2)</f>
        <v>0</v>
      </c>
      <c r="R786" s="182"/>
      <c r="S786" s="182" t="s">
        <v>277</v>
      </c>
      <c r="T786" s="183" t="s">
        <v>186</v>
      </c>
      <c r="U786" s="160">
        <v>0</v>
      </c>
      <c r="V786" s="160">
        <f>ROUND(E786*U786,2)</f>
        <v>0</v>
      </c>
      <c r="W786" s="160"/>
      <c r="X786" s="160" t="s">
        <v>310</v>
      </c>
      <c r="Y786" s="151"/>
      <c r="Z786" s="151"/>
      <c r="AA786" s="151"/>
      <c r="AB786" s="151"/>
      <c r="AC786" s="151"/>
      <c r="AD786" s="151"/>
      <c r="AE786" s="151"/>
      <c r="AF786" s="151"/>
      <c r="AG786" s="151" t="s">
        <v>311</v>
      </c>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row>
    <row r="787" spans="1:60" outlineLevel="1" x14ac:dyDescent="0.25">
      <c r="A787" s="158"/>
      <c r="B787" s="159"/>
      <c r="C787" s="260" t="s">
        <v>1922</v>
      </c>
      <c r="D787" s="261"/>
      <c r="E787" s="261"/>
      <c r="F787" s="261"/>
      <c r="G787" s="261"/>
      <c r="H787" s="160"/>
      <c r="I787" s="160"/>
      <c r="J787" s="160"/>
      <c r="K787" s="160"/>
      <c r="L787" s="160"/>
      <c r="M787" s="160"/>
      <c r="N787" s="160"/>
      <c r="O787" s="160"/>
      <c r="P787" s="160"/>
      <c r="Q787" s="160"/>
      <c r="R787" s="160"/>
      <c r="S787" s="160"/>
      <c r="T787" s="160"/>
      <c r="U787" s="160"/>
      <c r="V787" s="160"/>
      <c r="W787" s="160"/>
      <c r="X787" s="160"/>
      <c r="Y787" s="151"/>
      <c r="Z787" s="151"/>
      <c r="AA787" s="151"/>
      <c r="AB787" s="151"/>
      <c r="AC787" s="151"/>
      <c r="AD787" s="151"/>
      <c r="AE787" s="151"/>
      <c r="AF787" s="151"/>
      <c r="AG787" s="151" t="s">
        <v>190</v>
      </c>
      <c r="AH787" s="151"/>
      <c r="AI787" s="151"/>
      <c r="AJ787" s="151"/>
      <c r="AK787" s="151"/>
      <c r="AL787" s="151"/>
      <c r="AM787" s="151"/>
      <c r="AN787" s="151"/>
      <c r="AO787" s="151"/>
      <c r="AP787" s="151"/>
      <c r="AQ787" s="151"/>
      <c r="AR787" s="151"/>
      <c r="AS787" s="151"/>
      <c r="AT787" s="151"/>
      <c r="AU787" s="151"/>
      <c r="AV787" s="151"/>
      <c r="AW787" s="151"/>
      <c r="AX787" s="151"/>
      <c r="AY787" s="151"/>
      <c r="AZ787" s="151"/>
      <c r="BA787" s="184" t="str">
        <f>C787</f>
        <v>4.NP - 3. patro, popis prvku a návrh na jeho opravu nebo restaurování viz D1.1.9 Tabulky kamenických prvků</v>
      </c>
      <c r="BB787" s="151"/>
      <c r="BC787" s="151"/>
      <c r="BD787" s="151"/>
      <c r="BE787" s="151"/>
      <c r="BF787" s="151"/>
      <c r="BG787" s="151"/>
      <c r="BH787" s="151"/>
    </row>
    <row r="788" spans="1:60" outlineLevel="1" x14ac:dyDescent="0.25">
      <c r="A788" s="158"/>
      <c r="B788" s="159"/>
      <c r="C788" s="192" t="s">
        <v>204</v>
      </c>
      <c r="D788" s="161"/>
      <c r="E788" s="162"/>
      <c r="F788" s="163"/>
      <c r="G788" s="163"/>
      <c r="H788" s="160"/>
      <c r="I788" s="160"/>
      <c r="J788" s="160"/>
      <c r="K788" s="160"/>
      <c r="L788" s="160"/>
      <c r="M788" s="160"/>
      <c r="N788" s="160"/>
      <c r="O788" s="160"/>
      <c r="P788" s="160"/>
      <c r="Q788" s="160"/>
      <c r="R788" s="160"/>
      <c r="S788" s="160"/>
      <c r="T788" s="160"/>
      <c r="U788" s="160"/>
      <c r="V788" s="160"/>
      <c r="W788" s="160"/>
      <c r="X788" s="160"/>
      <c r="Y788" s="151"/>
      <c r="Z788" s="151"/>
      <c r="AA788" s="151"/>
      <c r="AB788" s="151"/>
      <c r="AC788" s="151"/>
      <c r="AD788" s="151"/>
      <c r="AE788" s="151"/>
      <c r="AF788" s="151"/>
      <c r="AG788" s="151" t="s">
        <v>190</v>
      </c>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row>
    <row r="789" spans="1:60" outlineLevel="1" x14ac:dyDescent="0.25">
      <c r="A789" s="158"/>
      <c r="B789" s="159"/>
      <c r="C789" s="271" t="s">
        <v>2232</v>
      </c>
      <c r="D789" s="272"/>
      <c r="E789" s="272"/>
      <c r="F789" s="272"/>
      <c r="G789" s="272"/>
      <c r="H789" s="160"/>
      <c r="I789" s="160"/>
      <c r="J789" s="160"/>
      <c r="K789" s="160"/>
      <c r="L789" s="160"/>
      <c r="M789" s="160"/>
      <c r="N789" s="160"/>
      <c r="O789" s="160"/>
      <c r="P789" s="160"/>
      <c r="Q789" s="160"/>
      <c r="R789" s="160"/>
      <c r="S789" s="160"/>
      <c r="T789" s="160"/>
      <c r="U789" s="160"/>
      <c r="V789" s="160"/>
      <c r="W789" s="160"/>
      <c r="X789" s="160"/>
      <c r="Y789" s="151"/>
      <c r="Z789" s="151"/>
      <c r="AA789" s="151"/>
      <c r="AB789" s="151"/>
      <c r="AC789" s="151"/>
      <c r="AD789" s="151"/>
      <c r="AE789" s="151"/>
      <c r="AF789" s="151"/>
      <c r="AG789" s="151" t="s">
        <v>190</v>
      </c>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row>
    <row r="790" spans="1:60" outlineLevel="1" x14ac:dyDescent="0.25">
      <c r="A790" s="158"/>
      <c r="B790" s="159"/>
      <c r="C790" s="271" t="s">
        <v>2233</v>
      </c>
      <c r="D790" s="272"/>
      <c r="E790" s="272"/>
      <c r="F790" s="272"/>
      <c r="G790" s="272"/>
      <c r="H790" s="160"/>
      <c r="I790" s="160"/>
      <c r="J790" s="160"/>
      <c r="K790" s="160"/>
      <c r="L790" s="160"/>
      <c r="M790" s="160"/>
      <c r="N790" s="160"/>
      <c r="O790" s="160"/>
      <c r="P790" s="160"/>
      <c r="Q790" s="160"/>
      <c r="R790" s="160"/>
      <c r="S790" s="160"/>
      <c r="T790" s="160"/>
      <c r="U790" s="160"/>
      <c r="V790" s="160"/>
      <c r="W790" s="160"/>
      <c r="X790" s="160"/>
      <c r="Y790" s="151"/>
      <c r="Z790" s="151"/>
      <c r="AA790" s="151"/>
      <c r="AB790" s="151"/>
      <c r="AC790" s="151"/>
      <c r="AD790" s="151"/>
      <c r="AE790" s="151"/>
      <c r="AF790" s="151"/>
      <c r="AG790" s="151" t="s">
        <v>190</v>
      </c>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row>
    <row r="791" spans="1:60" outlineLevel="1" x14ac:dyDescent="0.25">
      <c r="A791" s="158"/>
      <c r="B791" s="159"/>
      <c r="C791" s="192" t="s">
        <v>204</v>
      </c>
      <c r="D791" s="161"/>
      <c r="E791" s="162"/>
      <c r="F791" s="163"/>
      <c r="G791" s="163"/>
      <c r="H791" s="160"/>
      <c r="I791" s="160"/>
      <c r="J791" s="160"/>
      <c r="K791" s="160"/>
      <c r="L791" s="160"/>
      <c r="M791" s="160"/>
      <c r="N791" s="160"/>
      <c r="O791" s="160"/>
      <c r="P791" s="160"/>
      <c r="Q791" s="160"/>
      <c r="R791" s="160"/>
      <c r="S791" s="160"/>
      <c r="T791" s="160"/>
      <c r="U791" s="160"/>
      <c r="V791" s="160"/>
      <c r="W791" s="160"/>
      <c r="X791" s="160"/>
      <c r="Y791" s="151"/>
      <c r="Z791" s="151"/>
      <c r="AA791" s="151"/>
      <c r="AB791" s="151"/>
      <c r="AC791" s="151"/>
      <c r="AD791" s="151"/>
      <c r="AE791" s="151"/>
      <c r="AF791" s="151"/>
      <c r="AG791" s="151" t="s">
        <v>190</v>
      </c>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row>
    <row r="792" spans="1:60" outlineLevel="1" x14ac:dyDescent="0.25">
      <c r="A792" s="158"/>
      <c r="B792" s="159"/>
      <c r="C792" s="271" t="s">
        <v>313</v>
      </c>
      <c r="D792" s="272"/>
      <c r="E792" s="272"/>
      <c r="F792" s="272"/>
      <c r="G792" s="272"/>
      <c r="H792" s="160"/>
      <c r="I792" s="160"/>
      <c r="J792" s="160"/>
      <c r="K792" s="160"/>
      <c r="L792" s="160"/>
      <c r="M792" s="160"/>
      <c r="N792" s="160"/>
      <c r="O792" s="160"/>
      <c r="P792" s="160"/>
      <c r="Q792" s="160"/>
      <c r="R792" s="160"/>
      <c r="S792" s="160"/>
      <c r="T792" s="160"/>
      <c r="U792" s="160"/>
      <c r="V792" s="160"/>
      <c r="W792" s="160"/>
      <c r="X792" s="160"/>
      <c r="Y792" s="151"/>
      <c r="Z792" s="151"/>
      <c r="AA792" s="151"/>
      <c r="AB792" s="151"/>
      <c r="AC792" s="151"/>
      <c r="AD792" s="151"/>
      <c r="AE792" s="151"/>
      <c r="AF792" s="151"/>
      <c r="AG792" s="151" t="s">
        <v>190</v>
      </c>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row>
    <row r="793" spans="1:60" ht="21" outlineLevel="1" x14ac:dyDescent="0.25">
      <c r="A793" s="158"/>
      <c r="B793" s="159"/>
      <c r="C793" s="271" t="s">
        <v>2234</v>
      </c>
      <c r="D793" s="272"/>
      <c r="E793" s="272"/>
      <c r="F793" s="272"/>
      <c r="G793" s="272"/>
      <c r="H793" s="160"/>
      <c r="I793" s="160"/>
      <c r="J793" s="160"/>
      <c r="K793" s="160"/>
      <c r="L793" s="160"/>
      <c r="M793" s="160"/>
      <c r="N793" s="160"/>
      <c r="O793" s="160"/>
      <c r="P793" s="160"/>
      <c r="Q793" s="160"/>
      <c r="R793" s="160"/>
      <c r="S793" s="160"/>
      <c r="T793" s="160"/>
      <c r="U793" s="160"/>
      <c r="V793" s="160"/>
      <c r="W793" s="160"/>
      <c r="X793" s="160"/>
      <c r="Y793" s="151"/>
      <c r="Z793" s="151"/>
      <c r="AA793" s="151"/>
      <c r="AB793" s="151"/>
      <c r="AC793" s="151"/>
      <c r="AD793" s="151"/>
      <c r="AE793" s="151"/>
      <c r="AF793" s="151"/>
      <c r="AG793" s="151" t="s">
        <v>190</v>
      </c>
      <c r="AH793" s="151"/>
      <c r="AI793" s="151"/>
      <c r="AJ793" s="151"/>
      <c r="AK793" s="151"/>
      <c r="AL793" s="151"/>
      <c r="AM793" s="151"/>
      <c r="AN793" s="151"/>
      <c r="AO793" s="151"/>
      <c r="AP793" s="151"/>
      <c r="AQ793" s="151"/>
      <c r="AR793" s="151"/>
      <c r="AS793" s="151"/>
      <c r="AT793" s="151"/>
      <c r="AU793" s="151"/>
      <c r="AV793" s="151"/>
      <c r="AW793" s="151"/>
      <c r="AX793" s="151"/>
      <c r="AY793" s="151"/>
      <c r="AZ793" s="151"/>
      <c r="BA793" s="184" t="str">
        <f>C793</f>
        <v>Jedná se o jednoduché kamenné ostění obdélného okna sestávající z parapetu, dvou stojek a překladu. Všechny díly jsou na vnitřní straně ostění hladké. Na stojkách jsou vytmelené otvory po kotvení předchozích kovářských prvků.</v>
      </c>
      <c r="BB793" s="151"/>
      <c r="BC793" s="151"/>
      <c r="BD793" s="151"/>
      <c r="BE793" s="151"/>
      <c r="BF793" s="151"/>
      <c r="BG793" s="151"/>
      <c r="BH793" s="151"/>
    </row>
    <row r="794" spans="1:60" ht="31.2" outlineLevel="1" x14ac:dyDescent="0.25">
      <c r="A794" s="158"/>
      <c r="B794" s="159"/>
      <c r="C794" s="271" t="s">
        <v>2221</v>
      </c>
      <c r="D794" s="272"/>
      <c r="E794" s="272"/>
      <c r="F794" s="272"/>
      <c r="G794" s="272"/>
      <c r="H794" s="160"/>
      <c r="I794" s="160"/>
      <c r="J794" s="160"/>
      <c r="K794" s="160"/>
      <c r="L794" s="160"/>
      <c r="M794" s="160"/>
      <c r="N794" s="160"/>
      <c r="O794" s="160"/>
      <c r="P794" s="160"/>
      <c r="Q794" s="160"/>
      <c r="R794" s="160"/>
      <c r="S794" s="160"/>
      <c r="T794" s="160"/>
      <c r="U794" s="160"/>
      <c r="V794" s="160"/>
      <c r="W794" s="160"/>
      <c r="X794" s="160"/>
      <c r="Y794" s="151"/>
      <c r="Z794" s="151"/>
      <c r="AA794" s="151"/>
      <c r="AB794" s="151"/>
      <c r="AC794" s="151"/>
      <c r="AD794" s="151"/>
      <c r="AE794" s="151"/>
      <c r="AF794" s="151"/>
      <c r="AG794" s="151" t="s">
        <v>190</v>
      </c>
      <c r="AH794" s="151"/>
      <c r="AI794" s="151"/>
      <c r="AJ794" s="151"/>
      <c r="AK794" s="151"/>
      <c r="AL794" s="151"/>
      <c r="AM794" s="151"/>
      <c r="AN794" s="151"/>
      <c r="AO794" s="151"/>
      <c r="AP794" s="151"/>
      <c r="AQ794" s="151"/>
      <c r="AR794" s="151"/>
      <c r="AS794" s="151"/>
      <c r="AT794" s="151"/>
      <c r="AU794" s="151"/>
      <c r="AV794" s="151"/>
      <c r="AW794" s="151"/>
      <c r="AX794" s="151"/>
      <c r="AY794" s="151"/>
      <c r="AZ794" s="151"/>
      <c r="BA794" s="184" t="str">
        <f>C794</f>
        <v>Spárování mezi jednotlivými díly ostění je místy uvolněné. Na překladu a horních dílech stojek je povrch kamene překryt vrstvičkami omítek a nátěrů přecházejících na kamenný prvek z okolní špalety okenního výklenku. Kromě těchto povrchových úprav je i tento prvek pokryt vrstvou prachových depozit.</v>
      </c>
      <c r="BB794" s="151"/>
      <c r="BC794" s="151"/>
      <c r="BD794" s="151"/>
      <c r="BE794" s="151"/>
      <c r="BF794" s="151"/>
      <c r="BG794" s="151"/>
      <c r="BH794" s="151"/>
    </row>
    <row r="795" spans="1:60" outlineLevel="1" x14ac:dyDescent="0.25">
      <c r="A795" s="158"/>
      <c r="B795" s="159"/>
      <c r="C795" s="192" t="s">
        <v>204</v>
      </c>
      <c r="D795" s="161"/>
      <c r="E795" s="162"/>
      <c r="F795" s="163"/>
      <c r="G795" s="163"/>
      <c r="H795" s="160"/>
      <c r="I795" s="160"/>
      <c r="J795" s="160"/>
      <c r="K795" s="160"/>
      <c r="L795" s="160"/>
      <c r="M795" s="160"/>
      <c r="N795" s="160"/>
      <c r="O795" s="160"/>
      <c r="P795" s="160"/>
      <c r="Q795" s="160"/>
      <c r="R795" s="160"/>
      <c r="S795" s="160"/>
      <c r="T795" s="160"/>
      <c r="U795" s="160"/>
      <c r="V795" s="160"/>
      <c r="W795" s="160"/>
      <c r="X795" s="160"/>
      <c r="Y795" s="151"/>
      <c r="Z795" s="151"/>
      <c r="AA795" s="151"/>
      <c r="AB795" s="151"/>
      <c r="AC795" s="151"/>
      <c r="AD795" s="151"/>
      <c r="AE795" s="151"/>
      <c r="AF795" s="151"/>
      <c r="AG795" s="151" t="s">
        <v>190</v>
      </c>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row>
    <row r="796" spans="1:60" outlineLevel="1" x14ac:dyDescent="0.25">
      <c r="A796" s="158"/>
      <c r="B796" s="159"/>
      <c r="C796" s="271" t="s">
        <v>1428</v>
      </c>
      <c r="D796" s="272"/>
      <c r="E796" s="272"/>
      <c r="F796" s="272"/>
      <c r="G796" s="272"/>
      <c r="H796" s="160"/>
      <c r="I796" s="160"/>
      <c r="J796" s="160"/>
      <c r="K796" s="160"/>
      <c r="L796" s="160"/>
      <c r="M796" s="160"/>
      <c r="N796" s="160"/>
      <c r="O796" s="160"/>
      <c r="P796" s="160"/>
      <c r="Q796" s="160"/>
      <c r="R796" s="160"/>
      <c r="S796" s="160"/>
      <c r="T796" s="160"/>
      <c r="U796" s="160"/>
      <c r="V796" s="160"/>
      <c r="W796" s="160"/>
      <c r="X796" s="160"/>
      <c r="Y796" s="151"/>
      <c r="Z796" s="151"/>
      <c r="AA796" s="151"/>
      <c r="AB796" s="151"/>
      <c r="AC796" s="151"/>
      <c r="AD796" s="151"/>
      <c r="AE796" s="151"/>
      <c r="AF796" s="151"/>
      <c r="AG796" s="151" t="s">
        <v>190</v>
      </c>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row>
    <row r="797" spans="1:60" outlineLevel="1" x14ac:dyDescent="0.25">
      <c r="A797" s="158"/>
      <c r="B797" s="159"/>
      <c r="C797" s="271" t="s">
        <v>1429</v>
      </c>
      <c r="D797" s="272"/>
      <c r="E797" s="272"/>
      <c r="F797" s="272"/>
      <c r="G797" s="272"/>
      <c r="H797" s="160"/>
      <c r="I797" s="160"/>
      <c r="J797" s="160"/>
      <c r="K797" s="160"/>
      <c r="L797" s="160"/>
      <c r="M797" s="160"/>
      <c r="N797" s="160"/>
      <c r="O797" s="160"/>
      <c r="P797" s="160"/>
      <c r="Q797" s="160"/>
      <c r="R797" s="160"/>
      <c r="S797" s="160"/>
      <c r="T797" s="160"/>
      <c r="U797" s="160"/>
      <c r="V797" s="160"/>
      <c r="W797" s="160"/>
      <c r="X797" s="160"/>
      <c r="Y797" s="151"/>
      <c r="Z797" s="151"/>
      <c r="AA797" s="151"/>
      <c r="AB797" s="151"/>
      <c r="AC797" s="151"/>
      <c r="AD797" s="151"/>
      <c r="AE797" s="151"/>
      <c r="AF797" s="151"/>
      <c r="AG797" s="151" t="s">
        <v>190</v>
      </c>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row>
    <row r="798" spans="1:60" outlineLevel="1" x14ac:dyDescent="0.25">
      <c r="A798" s="158"/>
      <c r="B798" s="159"/>
      <c r="C798" s="271" t="s">
        <v>2235</v>
      </c>
      <c r="D798" s="272"/>
      <c r="E798" s="272"/>
      <c r="F798" s="272"/>
      <c r="G798" s="272"/>
      <c r="H798" s="160"/>
      <c r="I798" s="160"/>
      <c r="J798" s="160"/>
      <c r="K798" s="160"/>
      <c r="L798" s="160"/>
      <c r="M798" s="160"/>
      <c r="N798" s="160"/>
      <c r="O798" s="160"/>
      <c r="P798" s="160"/>
      <c r="Q798" s="160"/>
      <c r="R798" s="160"/>
      <c r="S798" s="160"/>
      <c r="T798" s="160"/>
      <c r="U798" s="160"/>
      <c r="V798" s="160"/>
      <c r="W798" s="160"/>
      <c r="X798" s="160"/>
      <c r="Y798" s="151"/>
      <c r="Z798" s="151"/>
      <c r="AA798" s="151"/>
      <c r="AB798" s="151"/>
      <c r="AC798" s="151"/>
      <c r="AD798" s="151"/>
      <c r="AE798" s="151"/>
      <c r="AF798" s="151"/>
      <c r="AG798" s="151" t="s">
        <v>190</v>
      </c>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row>
    <row r="799" spans="1:60" outlineLevel="1" x14ac:dyDescent="0.25">
      <c r="A799" s="158"/>
      <c r="B799" s="159"/>
      <c r="C799" s="192" t="s">
        <v>204</v>
      </c>
      <c r="D799" s="161"/>
      <c r="E799" s="162"/>
      <c r="F799" s="163"/>
      <c r="G799" s="163"/>
      <c r="H799" s="160"/>
      <c r="I799" s="160"/>
      <c r="J799" s="160"/>
      <c r="K799" s="160"/>
      <c r="L799" s="160"/>
      <c r="M799" s="160"/>
      <c r="N799" s="160"/>
      <c r="O799" s="160"/>
      <c r="P799" s="160"/>
      <c r="Q799" s="160"/>
      <c r="R799" s="160"/>
      <c r="S799" s="160"/>
      <c r="T799" s="160"/>
      <c r="U799" s="160"/>
      <c r="V799" s="160"/>
      <c r="W799" s="160"/>
      <c r="X799" s="160"/>
      <c r="Y799" s="151"/>
      <c r="Z799" s="151"/>
      <c r="AA799" s="151"/>
      <c r="AB799" s="151"/>
      <c r="AC799" s="151"/>
      <c r="AD799" s="151"/>
      <c r="AE799" s="151"/>
      <c r="AF799" s="151"/>
      <c r="AG799" s="151" t="s">
        <v>190</v>
      </c>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row>
    <row r="800" spans="1:60" outlineLevel="1" x14ac:dyDescent="0.25">
      <c r="A800" s="158"/>
      <c r="B800" s="159"/>
      <c r="C800" s="271" t="s">
        <v>317</v>
      </c>
      <c r="D800" s="272"/>
      <c r="E800" s="272"/>
      <c r="F800" s="272"/>
      <c r="G800" s="272"/>
      <c r="H800" s="160"/>
      <c r="I800" s="160"/>
      <c r="J800" s="160"/>
      <c r="K800" s="160"/>
      <c r="L800" s="160"/>
      <c r="M800" s="160"/>
      <c r="N800" s="160"/>
      <c r="O800" s="160"/>
      <c r="P800" s="160"/>
      <c r="Q800" s="160"/>
      <c r="R800" s="160"/>
      <c r="S800" s="160"/>
      <c r="T800" s="160"/>
      <c r="U800" s="160"/>
      <c r="V800" s="160"/>
      <c r="W800" s="160"/>
      <c r="X800" s="160"/>
      <c r="Y800" s="151"/>
      <c r="Z800" s="151"/>
      <c r="AA800" s="151"/>
      <c r="AB800" s="151"/>
      <c r="AC800" s="151"/>
      <c r="AD800" s="151"/>
      <c r="AE800" s="151"/>
      <c r="AF800" s="151"/>
      <c r="AG800" s="151" t="s">
        <v>190</v>
      </c>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row>
    <row r="801" spans="1:60" outlineLevel="1" x14ac:dyDescent="0.25">
      <c r="A801" s="158"/>
      <c r="B801" s="159"/>
      <c r="C801" s="271" t="s">
        <v>864</v>
      </c>
      <c r="D801" s="272"/>
      <c r="E801" s="272"/>
      <c r="F801" s="272"/>
      <c r="G801" s="272"/>
      <c r="H801" s="160"/>
      <c r="I801" s="160"/>
      <c r="J801" s="160"/>
      <c r="K801" s="160"/>
      <c r="L801" s="160"/>
      <c r="M801" s="160"/>
      <c r="N801" s="160"/>
      <c r="O801" s="160"/>
      <c r="P801" s="160"/>
      <c r="Q801" s="160"/>
      <c r="R801" s="160"/>
      <c r="S801" s="160"/>
      <c r="T801" s="160"/>
      <c r="U801" s="160"/>
      <c r="V801" s="160"/>
      <c r="W801" s="160"/>
      <c r="X801" s="160"/>
      <c r="Y801" s="151"/>
      <c r="Z801" s="151"/>
      <c r="AA801" s="151"/>
      <c r="AB801" s="151"/>
      <c r="AC801" s="151"/>
      <c r="AD801" s="151"/>
      <c r="AE801" s="151"/>
      <c r="AF801" s="151"/>
      <c r="AG801" s="151" t="s">
        <v>190</v>
      </c>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row>
    <row r="802" spans="1:60" outlineLevel="1" x14ac:dyDescent="0.25">
      <c r="A802" s="158"/>
      <c r="B802" s="159"/>
      <c r="C802" s="271" t="s">
        <v>1936</v>
      </c>
      <c r="D802" s="272"/>
      <c r="E802" s="272"/>
      <c r="F802" s="272"/>
      <c r="G802" s="272"/>
      <c r="H802" s="160"/>
      <c r="I802" s="160"/>
      <c r="J802" s="160"/>
      <c r="K802" s="160"/>
      <c r="L802" s="160"/>
      <c r="M802" s="160"/>
      <c r="N802" s="160"/>
      <c r="O802" s="160"/>
      <c r="P802" s="160"/>
      <c r="Q802" s="160"/>
      <c r="R802" s="160"/>
      <c r="S802" s="160"/>
      <c r="T802" s="160"/>
      <c r="U802" s="160"/>
      <c r="V802" s="160"/>
      <c r="W802" s="160"/>
      <c r="X802" s="160"/>
      <c r="Y802" s="151"/>
      <c r="Z802" s="151"/>
      <c r="AA802" s="151"/>
      <c r="AB802" s="151"/>
      <c r="AC802" s="151"/>
      <c r="AD802" s="151"/>
      <c r="AE802" s="151"/>
      <c r="AF802" s="151"/>
      <c r="AG802" s="151" t="s">
        <v>190</v>
      </c>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row>
    <row r="803" spans="1:60" outlineLevel="1" x14ac:dyDescent="0.25">
      <c r="A803" s="158"/>
      <c r="B803" s="159"/>
      <c r="C803" s="271" t="s">
        <v>1955</v>
      </c>
      <c r="D803" s="272"/>
      <c r="E803" s="272"/>
      <c r="F803" s="272"/>
      <c r="G803" s="272"/>
      <c r="H803" s="160"/>
      <c r="I803" s="160"/>
      <c r="J803" s="160"/>
      <c r="K803" s="160"/>
      <c r="L803" s="160"/>
      <c r="M803" s="160"/>
      <c r="N803" s="160"/>
      <c r="O803" s="160"/>
      <c r="P803" s="160"/>
      <c r="Q803" s="160"/>
      <c r="R803" s="160"/>
      <c r="S803" s="160"/>
      <c r="T803" s="160"/>
      <c r="U803" s="160"/>
      <c r="V803" s="160"/>
      <c r="W803" s="160"/>
      <c r="X803" s="160"/>
      <c r="Y803" s="151"/>
      <c r="Z803" s="151"/>
      <c r="AA803" s="151"/>
      <c r="AB803" s="151"/>
      <c r="AC803" s="151"/>
      <c r="AD803" s="151"/>
      <c r="AE803" s="151"/>
      <c r="AF803" s="151"/>
      <c r="AG803" s="151" t="s">
        <v>190</v>
      </c>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row>
    <row r="804" spans="1:60" outlineLevel="1" x14ac:dyDescent="0.25">
      <c r="A804" s="177">
        <v>76</v>
      </c>
      <c r="B804" s="178" t="s">
        <v>876</v>
      </c>
      <c r="C804" s="187" t="s">
        <v>877</v>
      </c>
      <c r="D804" s="179" t="s">
        <v>299</v>
      </c>
      <c r="E804" s="180">
        <v>5.8999999999999997E-2</v>
      </c>
      <c r="F804" s="181">
        <v>1059</v>
      </c>
      <c r="G804" s="182">
        <f>ROUND(E804*F804,2)</f>
        <v>62.48</v>
      </c>
      <c r="H804" s="181"/>
      <c r="I804" s="182">
        <f>ROUND(E804*H804,2)</f>
        <v>0</v>
      </c>
      <c r="J804" s="181"/>
      <c r="K804" s="182">
        <f>ROUND(E804*J804,2)</f>
        <v>0</v>
      </c>
      <c r="L804" s="182">
        <v>21</v>
      </c>
      <c r="M804" s="182">
        <f>G804*(1+L804/100)</f>
        <v>75.600799999999992</v>
      </c>
      <c r="N804" s="182">
        <v>0</v>
      </c>
      <c r="O804" s="182">
        <f>ROUND(E804*N804,2)</f>
        <v>0</v>
      </c>
      <c r="P804" s="182">
        <v>0</v>
      </c>
      <c r="Q804" s="182">
        <f>ROUND(E804*P804,2)</f>
        <v>0</v>
      </c>
      <c r="R804" s="182" t="s">
        <v>878</v>
      </c>
      <c r="S804" s="182" t="s">
        <v>185</v>
      </c>
      <c r="T804" s="183" t="s">
        <v>185</v>
      </c>
      <c r="U804" s="160">
        <v>1.837</v>
      </c>
      <c r="V804" s="160">
        <f>ROUND(E804*U804,2)</f>
        <v>0.11</v>
      </c>
      <c r="W804" s="160"/>
      <c r="X804" s="160" t="s">
        <v>300</v>
      </c>
      <c r="Y804" s="151"/>
      <c r="Z804" s="151"/>
      <c r="AA804" s="151"/>
      <c r="AB804" s="151"/>
      <c r="AC804" s="151"/>
      <c r="AD804" s="151"/>
      <c r="AE804" s="151"/>
      <c r="AF804" s="151"/>
      <c r="AG804" s="151" t="s">
        <v>301</v>
      </c>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row>
    <row r="805" spans="1:60" outlineLevel="1" x14ac:dyDescent="0.25">
      <c r="A805" s="158"/>
      <c r="B805" s="159"/>
      <c r="C805" s="269" t="s">
        <v>323</v>
      </c>
      <c r="D805" s="270"/>
      <c r="E805" s="270"/>
      <c r="F805" s="270"/>
      <c r="G805" s="270"/>
      <c r="H805" s="160"/>
      <c r="I805" s="160"/>
      <c r="J805" s="160"/>
      <c r="K805" s="160"/>
      <c r="L805" s="160"/>
      <c r="M805" s="160"/>
      <c r="N805" s="160"/>
      <c r="O805" s="160"/>
      <c r="P805" s="160"/>
      <c r="Q805" s="160"/>
      <c r="R805" s="160"/>
      <c r="S805" s="160"/>
      <c r="T805" s="160"/>
      <c r="U805" s="160"/>
      <c r="V805" s="160"/>
      <c r="W805" s="160"/>
      <c r="X805" s="160"/>
      <c r="Y805" s="151"/>
      <c r="Z805" s="151"/>
      <c r="AA805" s="151"/>
      <c r="AB805" s="151"/>
      <c r="AC805" s="151"/>
      <c r="AD805" s="151"/>
      <c r="AE805" s="151"/>
      <c r="AF805" s="151"/>
      <c r="AG805" s="151" t="s">
        <v>251</v>
      </c>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row>
    <row r="806" spans="1:60" outlineLevel="1" x14ac:dyDescent="0.25">
      <c r="A806" s="158"/>
      <c r="B806" s="159"/>
      <c r="C806" s="188" t="s">
        <v>303</v>
      </c>
      <c r="D806" s="164"/>
      <c r="E806" s="165"/>
      <c r="F806" s="160"/>
      <c r="G806" s="160"/>
      <c r="H806" s="160"/>
      <c r="I806" s="160"/>
      <c r="J806" s="160"/>
      <c r="K806" s="160"/>
      <c r="L806" s="160"/>
      <c r="M806" s="160"/>
      <c r="N806" s="160"/>
      <c r="O806" s="160"/>
      <c r="P806" s="160"/>
      <c r="Q806" s="160"/>
      <c r="R806" s="160"/>
      <c r="S806" s="160"/>
      <c r="T806" s="160"/>
      <c r="U806" s="160"/>
      <c r="V806" s="160"/>
      <c r="W806" s="160"/>
      <c r="X806" s="160"/>
      <c r="Y806" s="151"/>
      <c r="Z806" s="151"/>
      <c r="AA806" s="151"/>
      <c r="AB806" s="151"/>
      <c r="AC806" s="151"/>
      <c r="AD806" s="151"/>
      <c r="AE806" s="151"/>
      <c r="AF806" s="151"/>
      <c r="AG806" s="151" t="s">
        <v>192</v>
      </c>
      <c r="AH806" s="151">
        <v>0</v>
      </c>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row>
    <row r="807" spans="1:60" outlineLevel="1" x14ac:dyDescent="0.25">
      <c r="A807" s="158"/>
      <c r="B807" s="159"/>
      <c r="C807" s="188" t="s">
        <v>2236</v>
      </c>
      <c r="D807" s="164"/>
      <c r="E807" s="165"/>
      <c r="F807" s="160"/>
      <c r="G807" s="160"/>
      <c r="H807" s="160"/>
      <c r="I807" s="160"/>
      <c r="J807" s="160"/>
      <c r="K807" s="160"/>
      <c r="L807" s="160"/>
      <c r="M807" s="160"/>
      <c r="N807" s="160"/>
      <c r="O807" s="160"/>
      <c r="P807" s="160"/>
      <c r="Q807" s="160"/>
      <c r="R807" s="160"/>
      <c r="S807" s="160"/>
      <c r="T807" s="160"/>
      <c r="U807" s="160"/>
      <c r="V807" s="160"/>
      <c r="W807" s="160"/>
      <c r="X807" s="160"/>
      <c r="Y807" s="151"/>
      <c r="Z807" s="151"/>
      <c r="AA807" s="151"/>
      <c r="AB807" s="151"/>
      <c r="AC807" s="151"/>
      <c r="AD807" s="151"/>
      <c r="AE807" s="151"/>
      <c r="AF807" s="151"/>
      <c r="AG807" s="151" t="s">
        <v>192</v>
      </c>
      <c r="AH807" s="151">
        <v>0</v>
      </c>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row>
    <row r="808" spans="1:60" outlineLevel="1" x14ac:dyDescent="0.25">
      <c r="A808" s="158"/>
      <c r="B808" s="159"/>
      <c r="C808" s="188" t="s">
        <v>2237</v>
      </c>
      <c r="D808" s="164"/>
      <c r="E808" s="165">
        <v>5.8999999999999997E-2</v>
      </c>
      <c r="F808" s="160"/>
      <c r="G808" s="160"/>
      <c r="H808" s="160"/>
      <c r="I808" s="160"/>
      <c r="J808" s="160"/>
      <c r="K808" s="160"/>
      <c r="L808" s="160"/>
      <c r="M808" s="160"/>
      <c r="N808" s="160"/>
      <c r="O808" s="160"/>
      <c r="P808" s="160"/>
      <c r="Q808" s="160"/>
      <c r="R808" s="160"/>
      <c r="S808" s="160"/>
      <c r="T808" s="160"/>
      <c r="U808" s="160"/>
      <c r="V808" s="160"/>
      <c r="W808" s="160"/>
      <c r="X808" s="160"/>
      <c r="Y808" s="151"/>
      <c r="Z808" s="151"/>
      <c r="AA808" s="151"/>
      <c r="AB808" s="151"/>
      <c r="AC808" s="151"/>
      <c r="AD808" s="151"/>
      <c r="AE808" s="151"/>
      <c r="AF808" s="151"/>
      <c r="AG808" s="151" t="s">
        <v>192</v>
      </c>
      <c r="AH808" s="151">
        <v>0</v>
      </c>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row>
    <row r="809" spans="1:60" ht="30.6" outlineLevel="1" x14ac:dyDescent="0.25">
      <c r="A809" s="177">
        <v>77</v>
      </c>
      <c r="B809" s="178" t="s">
        <v>881</v>
      </c>
      <c r="C809" s="187" t="s">
        <v>882</v>
      </c>
      <c r="D809" s="179" t="s">
        <v>299</v>
      </c>
      <c r="E809" s="180">
        <v>5.8999999999999997E-2</v>
      </c>
      <c r="F809" s="181">
        <v>419.5</v>
      </c>
      <c r="G809" s="182">
        <f>ROUND(E809*F809,2)</f>
        <v>24.75</v>
      </c>
      <c r="H809" s="181"/>
      <c r="I809" s="182">
        <f>ROUND(E809*H809,2)</f>
        <v>0</v>
      </c>
      <c r="J809" s="181"/>
      <c r="K809" s="182">
        <f>ROUND(E809*J809,2)</f>
        <v>0</v>
      </c>
      <c r="L809" s="182">
        <v>21</v>
      </c>
      <c r="M809" s="182">
        <f>G809*(1+L809/100)</f>
        <v>29.947499999999998</v>
      </c>
      <c r="N809" s="182">
        <v>0</v>
      </c>
      <c r="O809" s="182">
        <f>ROUND(E809*N809,2)</f>
        <v>0</v>
      </c>
      <c r="P809" s="182">
        <v>0</v>
      </c>
      <c r="Q809" s="182">
        <f>ROUND(E809*P809,2)</f>
        <v>0</v>
      </c>
      <c r="R809" s="182" t="s">
        <v>878</v>
      </c>
      <c r="S809" s="182" t="s">
        <v>185</v>
      </c>
      <c r="T809" s="183" t="s">
        <v>185</v>
      </c>
      <c r="U809" s="160">
        <v>0</v>
      </c>
      <c r="V809" s="160">
        <f>ROUND(E809*U809,2)</f>
        <v>0</v>
      </c>
      <c r="W809" s="160"/>
      <c r="X809" s="160" t="s">
        <v>300</v>
      </c>
      <c r="Y809" s="151"/>
      <c r="Z809" s="151"/>
      <c r="AA809" s="151"/>
      <c r="AB809" s="151"/>
      <c r="AC809" s="151"/>
      <c r="AD809" s="151"/>
      <c r="AE809" s="151"/>
      <c r="AF809" s="151"/>
      <c r="AG809" s="151" t="s">
        <v>301</v>
      </c>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row>
    <row r="810" spans="1:60" outlineLevel="1" x14ac:dyDescent="0.25">
      <c r="A810" s="158"/>
      <c r="B810" s="159"/>
      <c r="C810" s="269" t="s">
        <v>323</v>
      </c>
      <c r="D810" s="270"/>
      <c r="E810" s="270"/>
      <c r="F810" s="270"/>
      <c r="G810" s="270"/>
      <c r="H810" s="160"/>
      <c r="I810" s="160"/>
      <c r="J810" s="160"/>
      <c r="K810" s="160"/>
      <c r="L810" s="160"/>
      <c r="M810" s="160"/>
      <c r="N810" s="160"/>
      <c r="O810" s="160"/>
      <c r="P810" s="160"/>
      <c r="Q810" s="160"/>
      <c r="R810" s="160"/>
      <c r="S810" s="160"/>
      <c r="T810" s="160"/>
      <c r="U810" s="160"/>
      <c r="V810" s="160"/>
      <c r="W810" s="160"/>
      <c r="X810" s="160"/>
      <c r="Y810" s="151"/>
      <c r="Z810" s="151"/>
      <c r="AA810" s="151"/>
      <c r="AB810" s="151"/>
      <c r="AC810" s="151"/>
      <c r="AD810" s="151"/>
      <c r="AE810" s="151"/>
      <c r="AF810" s="151"/>
      <c r="AG810" s="151" t="s">
        <v>251</v>
      </c>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row>
    <row r="811" spans="1:60" outlineLevel="1" x14ac:dyDescent="0.25">
      <c r="A811" s="158"/>
      <c r="B811" s="159"/>
      <c r="C811" s="188" t="s">
        <v>303</v>
      </c>
      <c r="D811" s="164"/>
      <c r="E811" s="165"/>
      <c r="F811" s="160"/>
      <c r="G811" s="160"/>
      <c r="H811" s="160"/>
      <c r="I811" s="160"/>
      <c r="J811" s="160"/>
      <c r="K811" s="160"/>
      <c r="L811" s="160"/>
      <c r="M811" s="160"/>
      <c r="N811" s="160"/>
      <c r="O811" s="160"/>
      <c r="P811" s="160"/>
      <c r="Q811" s="160"/>
      <c r="R811" s="160"/>
      <c r="S811" s="160"/>
      <c r="T811" s="160"/>
      <c r="U811" s="160"/>
      <c r="V811" s="160"/>
      <c r="W811" s="160"/>
      <c r="X811" s="160"/>
      <c r="Y811" s="151"/>
      <c r="Z811" s="151"/>
      <c r="AA811" s="151"/>
      <c r="AB811" s="151"/>
      <c r="AC811" s="151"/>
      <c r="AD811" s="151"/>
      <c r="AE811" s="151"/>
      <c r="AF811" s="151"/>
      <c r="AG811" s="151" t="s">
        <v>192</v>
      </c>
      <c r="AH811" s="151">
        <v>0</v>
      </c>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row>
    <row r="812" spans="1:60" outlineLevel="1" x14ac:dyDescent="0.25">
      <c r="A812" s="158"/>
      <c r="B812" s="159"/>
      <c r="C812" s="188" t="s">
        <v>2236</v>
      </c>
      <c r="D812" s="164"/>
      <c r="E812" s="165"/>
      <c r="F812" s="160"/>
      <c r="G812" s="160"/>
      <c r="H812" s="160"/>
      <c r="I812" s="160"/>
      <c r="J812" s="160"/>
      <c r="K812" s="160"/>
      <c r="L812" s="160"/>
      <c r="M812" s="160"/>
      <c r="N812" s="160"/>
      <c r="O812" s="160"/>
      <c r="P812" s="160"/>
      <c r="Q812" s="160"/>
      <c r="R812" s="160"/>
      <c r="S812" s="160"/>
      <c r="T812" s="160"/>
      <c r="U812" s="160"/>
      <c r="V812" s="160"/>
      <c r="W812" s="160"/>
      <c r="X812" s="160"/>
      <c r="Y812" s="151"/>
      <c r="Z812" s="151"/>
      <c r="AA812" s="151"/>
      <c r="AB812" s="151"/>
      <c r="AC812" s="151"/>
      <c r="AD812" s="151"/>
      <c r="AE812" s="151"/>
      <c r="AF812" s="151"/>
      <c r="AG812" s="151" t="s">
        <v>192</v>
      </c>
      <c r="AH812" s="151">
        <v>0</v>
      </c>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row>
    <row r="813" spans="1:60" outlineLevel="1" x14ac:dyDescent="0.25">
      <c r="A813" s="158"/>
      <c r="B813" s="159"/>
      <c r="C813" s="188" t="s">
        <v>2237</v>
      </c>
      <c r="D813" s="164"/>
      <c r="E813" s="165">
        <v>5.8999999999999997E-2</v>
      </c>
      <c r="F813" s="160"/>
      <c r="G813" s="160"/>
      <c r="H813" s="160"/>
      <c r="I813" s="160"/>
      <c r="J813" s="160"/>
      <c r="K813" s="160"/>
      <c r="L813" s="160"/>
      <c r="M813" s="160"/>
      <c r="N813" s="160"/>
      <c r="O813" s="160"/>
      <c r="P813" s="160"/>
      <c r="Q813" s="160"/>
      <c r="R813" s="160"/>
      <c r="S813" s="160"/>
      <c r="T813" s="160"/>
      <c r="U813" s="160"/>
      <c r="V813" s="160"/>
      <c r="W813" s="160"/>
      <c r="X813" s="160"/>
      <c r="Y813" s="151"/>
      <c r="Z813" s="151"/>
      <c r="AA813" s="151"/>
      <c r="AB813" s="151"/>
      <c r="AC813" s="151"/>
      <c r="AD813" s="151"/>
      <c r="AE813" s="151"/>
      <c r="AF813" s="151"/>
      <c r="AG813" s="151" t="s">
        <v>192</v>
      </c>
      <c r="AH813" s="151">
        <v>0</v>
      </c>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row>
    <row r="814" spans="1:60" x14ac:dyDescent="0.25">
      <c r="A814" s="167" t="s">
        <v>181</v>
      </c>
      <c r="B814" s="168" t="s">
        <v>140</v>
      </c>
      <c r="C814" s="186" t="s">
        <v>141</v>
      </c>
      <c r="D814" s="169"/>
      <c r="E814" s="170"/>
      <c r="F814" s="171"/>
      <c r="G814" s="171">
        <f>SUMIF(AG815:AG825,"&lt;&gt;NOR",G815:G825)</f>
        <v>197209.8</v>
      </c>
      <c r="H814" s="171"/>
      <c r="I814" s="171">
        <f>SUM(I815:I825)</f>
        <v>0</v>
      </c>
      <c r="J814" s="171"/>
      <c r="K814" s="171">
        <f>SUM(K815:K825)</f>
        <v>0</v>
      </c>
      <c r="L814" s="171"/>
      <c r="M814" s="171">
        <f>SUM(M815:M825)</f>
        <v>238623.85800000001</v>
      </c>
      <c r="N814" s="171"/>
      <c r="O814" s="171">
        <f>SUM(O815:O825)</f>
        <v>0.23</v>
      </c>
      <c r="P814" s="171"/>
      <c r="Q814" s="171">
        <f>SUM(Q815:Q825)</f>
        <v>0</v>
      </c>
      <c r="R814" s="171"/>
      <c r="S814" s="171"/>
      <c r="T814" s="172"/>
      <c r="U814" s="166"/>
      <c r="V814" s="166">
        <f>SUM(V815:V825)</f>
        <v>119.66</v>
      </c>
      <c r="W814" s="166"/>
      <c r="X814" s="166"/>
      <c r="AG814" t="s">
        <v>182</v>
      </c>
    </row>
    <row r="815" spans="1:60" ht="20.399999999999999" outlineLevel="1" x14ac:dyDescent="0.25">
      <c r="A815" s="177">
        <v>78</v>
      </c>
      <c r="B815" s="178" t="s">
        <v>883</v>
      </c>
      <c r="C815" s="187" t="s">
        <v>884</v>
      </c>
      <c r="D815" s="179" t="s">
        <v>237</v>
      </c>
      <c r="E815" s="180">
        <v>662</v>
      </c>
      <c r="F815" s="181">
        <v>108.9</v>
      </c>
      <c r="G815" s="182">
        <f>ROUND(E815*F815,2)</f>
        <v>72091.8</v>
      </c>
      <c r="H815" s="181"/>
      <c r="I815" s="182">
        <f>ROUND(E815*H815,2)</f>
        <v>0</v>
      </c>
      <c r="J815" s="181"/>
      <c r="K815" s="182">
        <f>ROUND(E815*J815,2)</f>
        <v>0</v>
      </c>
      <c r="L815" s="182">
        <v>21</v>
      </c>
      <c r="M815" s="182">
        <f>G815*(1+L815/100)</f>
        <v>87231.077999999994</v>
      </c>
      <c r="N815" s="182">
        <v>2.9999999999999997E-4</v>
      </c>
      <c r="O815" s="182">
        <f>ROUND(E815*N815,2)</f>
        <v>0.2</v>
      </c>
      <c r="P815" s="182">
        <v>0</v>
      </c>
      <c r="Q815" s="182">
        <f>ROUND(E815*P815,2)</f>
        <v>0</v>
      </c>
      <c r="R815" s="182" t="s">
        <v>885</v>
      </c>
      <c r="S815" s="182" t="s">
        <v>185</v>
      </c>
      <c r="T815" s="183" t="s">
        <v>185</v>
      </c>
      <c r="U815" s="160">
        <v>0.15</v>
      </c>
      <c r="V815" s="160">
        <f>ROUND(E815*U815,2)</f>
        <v>99.3</v>
      </c>
      <c r="W815" s="160"/>
      <c r="X815" s="160" t="s">
        <v>239</v>
      </c>
      <c r="Y815" s="151"/>
      <c r="Z815" s="151"/>
      <c r="AA815" s="151"/>
      <c r="AB815" s="151"/>
      <c r="AC815" s="151"/>
      <c r="AD815" s="151"/>
      <c r="AE815" s="151"/>
      <c r="AF815" s="151"/>
      <c r="AG815" s="151" t="s">
        <v>240</v>
      </c>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row>
    <row r="816" spans="1:60" outlineLevel="1" x14ac:dyDescent="0.25">
      <c r="A816" s="158"/>
      <c r="B816" s="159"/>
      <c r="C816" s="269" t="s">
        <v>886</v>
      </c>
      <c r="D816" s="270"/>
      <c r="E816" s="270"/>
      <c r="F816" s="270"/>
      <c r="G816" s="270"/>
      <c r="H816" s="160"/>
      <c r="I816" s="160"/>
      <c r="J816" s="160"/>
      <c r="K816" s="160"/>
      <c r="L816" s="160"/>
      <c r="M816" s="160"/>
      <c r="N816" s="160"/>
      <c r="O816" s="160"/>
      <c r="P816" s="160"/>
      <c r="Q816" s="160"/>
      <c r="R816" s="160"/>
      <c r="S816" s="160"/>
      <c r="T816" s="160"/>
      <c r="U816" s="160"/>
      <c r="V816" s="160"/>
      <c r="W816" s="160"/>
      <c r="X816" s="160"/>
      <c r="Y816" s="151"/>
      <c r="Z816" s="151"/>
      <c r="AA816" s="151"/>
      <c r="AB816" s="151"/>
      <c r="AC816" s="151"/>
      <c r="AD816" s="151"/>
      <c r="AE816" s="151"/>
      <c r="AF816" s="151"/>
      <c r="AG816" s="151" t="s">
        <v>251</v>
      </c>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row>
    <row r="817" spans="1:60" outlineLevel="1" x14ac:dyDescent="0.25">
      <c r="A817" s="158"/>
      <c r="B817" s="159"/>
      <c r="C817" s="271" t="s">
        <v>887</v>
      </c>
      <c r="D817" s="272"/>
      <c r="E817" s="272"/>
      <c r="F817" s="272"/>
      <c r="G817" s="272"/>
      <c r="H817" s="160"/>
      <c r="I817" s="160"/>
      <c r="J817" s="160"/>
      <c r="K817" s="160"/>
      <c r="L817" s="160"/>
      <c r="M817" s="160"/>
      <c r="N817" s="160"/>
      <c r="O817" s="160"/>
      <c r="P817" s="160"/>
      <c r="Q817" s="160"/>
      <c r="R817" s="160"/>
      <c r="S817" s="160"/>
      <c r="T817" s="160"/>
      <c r="U817" s="160"/>
      <c r="V817" s="160"/>
      <c r="W817" s="160"/>
      <c r="X817" s="160"/>
      <c r="Y817" s="151"/>
      <c r="Z817" s="151"/>
      <c r="AA817" s="151"/>
      <c r="AB817" s="151"/>
      <c r="AC817" s="151"/>
      <c r="AD817" s="151"/>
      <c r="AE817" s="151"/>
      <c r="AF817" s="151"/>
      <c r="AG817" s="151" t="s">
        <v>190</v>
      </c>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row>
    <row r="818" spans="1:60" outlineLevel="1" x14ac:dyDescent="0.25">
      <c r="A818" s="158"/>
      <c r="B818" s="159"/>
      <c r="C818" s="188" t="s">
        <v>2000</v>
      </c>
      <c r="D818" s="164"/>
      <c r="E818" s="165"/>
      <c r="F818" s="160"/>
      <c r="G818" s="160"/>
      <c r="H818" s="160"/>
      <c r="I818" s="160"/>
      <c r="J818" s="160"/>
      <c r="K818" s="160"/>
      <c r="L818" s="160"/>
      <c r="M818" s="160"/>
      <c r="N818" s="160"/>
      <c r="O818" s="160"/>
      <c r="P818" s="160"/>
      <c r="Q818" s="160"/>
      <c r="R818" s="160"/>
      <c r="S818" s="160"/>
      <c r="T818" s="160"/>
      <c r="U818" s="160"/>
      <c r="V818" s="160"/>
      <c r="W818" s="160"/>
      <c r="X818" s="160"/>
      <c r="Y818" s="151"/>
      <c r="Z818" s="151"/>
      <c r="AA818" s="151"/>
      <c r="AB818" s="151"/>
      <c r="AC818" s="151"/>
      <c r="AD818" s="151"/>
      <c r="AE818" s="151"/>
      <c r="AF818" s="151"/>
      <c r="AG818" s="151" t="s">
        <v>192</v>
      </c>
      <c r="AH818" s="151">
        <v>0</v>
      </c>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row>
    <row r="819" spans="1:60" outlineLevel="1" x14ac:dyDescent="0.25">
      <c r="A819" s="158"/>
      <c r="B819" s="159"/>
      <c r="C819" s="188" t="s">
        <v>2238</v>
      </c>
      <c r="D819" s="164"/>
      <c r="E819" s="165"/>
      <c r="F819" s="160"/>
      <c r="G819" s="160"/>
      <c r="H819" s="160"/>
      <c r="I819" s="160"/>
      <c r="J819" s="160"/>
      <c r="K819" s="160"/>
      <c r="L819" s="160"/>
      <c r="M819" s="160"/>
      <c r="N819" s="160"/>
      <c r="O819" s="160"/>
      <c r="P819" s="160"/>
      <c r="Q819" s="160"/>
      <c r="R819" s="160"/>
      <c r="S819" s="160"/>
      <c r="T819" s="160"/>
      <c r="U819" s="160"/>
      <c r="V819" s="160"/>
      <c r="W819" s="160"/>
      <c r="X819" s="160"/>
      <c r="Y819" s="151"/>
      <c r="Z819" s="151"/>
      <c r="AA819" s="151"/>
      <c r="AB819" s="151"/>
      <c r="AC819" s="151"/>
      <c r="AD819" s="151"/>
      <c r="AE819" s="151"/>
      <c r="AF819" s="151"/>
      <c r="AG819" s="151" t="s">
        <v>192</v>
      </c>
      <c r="AH819" s="151">
        <v>0</v>
      </c>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row>
    <row r="820" spans="1:60" outlineLevel="1" x14ac:dyDescent="0.25">
      <c r="A820" s="158"/>
      <c r="B820" s="159"/>
      <c r="C820" s="188" t="s">
        <v>2239</v>
      </c>
      <c r="D820" s="164"/>
      <c r="E820" s="165">
        <v>311.2</v>
      </c>
      <c r="F820" s="160"/>
      <c r="G820" s="160"/>
      <c r="H820" s="160"/>
      <c r="I820" s="160"/>
      <c r="J820" s="160"/>
      <c r="K820" s="160"/>
      <c r="L820" s="160"/>
      <c r="M820" s="160"/>
      <c r="N820" s="160"/>
      <c r="O820" s="160"/>
      <c r="P820" s="160"/>
      <c r="Q820" s="160"/>
      <c r="R820" s="160"/>
      <c r="S820" s="160"/>
      <c r="T820" s="160"/>
      <c r="U820" s="160"/>
      <c r="V820" s="160"/>
      <c r="W820" s="160"/>
      <c r="X820" s="160"/>
      <c r="Y820" s="151"/>
      <c r="Z820" s="151"/>
      <c r="AA820" s="151"/>
      <c r="AB820" s="151"/>
      <c r="AC820" s="151"/>
      <c r="AD820" s="151"/>
      <c r="AE820" s="151"/>
      <c r="AF820" s="151"/>
      <c r="AG820" s="151" t="s">
        <v>192</v>
      </c>
      <c r="AH820" s="151">
        <v>0</v>
      </c>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row>
    <row r="821" spans="1:60" outlineLevel="1" x14ac:dyDescent="0.25">
      <c r="A821" s="158"/>
      <c r="B821" s="159"/>
      <c r="C821" s="188" t="s">
        <v>2240</v>
      </c>
      <c r="D821" s="164"/>
      <c r="E821" s="165">
        <v>350.8</v>
      </c>
      <c r="F821" s="160"/>
      <c r="G821" s="160"/>
      <c r="H821" s="160"/>
      <c r="I821" s="160"/>
      <c r="J821" s="160"/>
      <c r="K821" s="160"/>
      <c r="L821" s="160"/>
      <c r="M821" s="160"/>
      <c r="N821" s="160"/>
      <c r="O821" s="160"/>
      <c r="P821" s="160"/>
      <c r="Q821" s="160"/>
      <c r="R821" s="160"/>
      <c r="S821" s="160"/>
      <c r="T821" s="160"/>
      <c r="U821" s="160"/>
      <c r="V821" s="160"/>
      <c r="W821" s="160"/>
      <c r="X821" s="160"/>
      <c r="Y821" s="151"/>
      <c r="Z821" s="151"/>
      <c r="AA821" s="151"/>
      <c r="AB821" s="151"/>
      <c r="AC821" s="151"/>
      <c r="AD821" s="151"/>
      <c r="AE821" s="151"/>
      <c r="AF821" s="151"/>
      <c r="AG821" s="151" t="s">
        <v>192</v>
      </c>
      <c r="AH821" s="151">
        <v>0</v>
      </c>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row>
    <row r="822" spans="1:60" outlineLevel="1" x14ac:dyDescent="0.25">
      <c r="A822" s="177">
        <v>79</v>
      </c>
      <c r="B822" s="178" t="s">
        <v>897</v>
      </c>
      <c r="C822" s="187" t="s">
        <v>898</v>
      </c>
      <c r="D822" s="179" t="s">
        <v>237</v>
      </c>
      <c r="E822" s="180">
        <v>165.5</v>
      </c>
      <c r="F822" s="181">
        <v>756</v>
      </c>
      <c r="G822" s="182">
        <f>ROUND(E822*F822,2)</f>
        <v>125118</v>
      </c>
      <c r="H822" s="181"/>
      <c r="I822" s="182">
        <f>ROUND(E822*H822,2)</f>
        <v>0</v>
      </c>
      <c r="J822" s="181"/>
      <c r="K822" s="182">
        <f>ROUND(E822*J822,2)</f>
        <v>0</v>
      </c>
      <c r="L822" s="182">
        <v>21</v>
      </c>
      <c r="M822" s="182">
        <f>G822*(1+L822/100)</f>
        <v>151392.78</v>
      </c>
      <c r="N822" s="182">
        <v>1.9000000000000001E-4</v>
      </c>
      <c r="O822" s="182">
        <f>ROUND(E822*N822,2)</f>
        <v>0.03</v>
      </c>
      <c r="P822" s="182">
        <v>0</v>
      </c>
      <c r="Q822" s="182">
        <f>ROUND(E822*P822,2)</f>
        <v>0</v>
      </c>
      <c r="R822" s="182"/>
      <c r="S822" s="182" t="s">
        <v>277</v>
      </c>
      <c r="T822" s="183" t="s">
        <v>186</v>
      </c>
      <c r="U822" s="160">
        <v>0.123</v>
      </c>
      <c r="V822" s="160">
        <f>ROUND(E822*U822,2)</f>
        <v>20.36</v>
      </c>
      <c r="W822" s="160"/>
      <c r="X822" s="160" t="s">
        <v>239</v>
      </c>
      <c r="Y822" s="151"/>
      <c r="Z822" s="151"/>
      <c r="AA822" s="151"/>
      <c r="AB822" s="151"/>
      <c r="AC822" s="151"/>
      <c r="AD822" s="151"/>
      <c r="AE822" s="151"/>
      <c r="AF822" s="151"/>
      <c r="AG822" s="151" t="s">
        <v>240</v>
      </c>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row>
    <row r="823" spans="1:60" outlineLevel="1" x14ac:dyDescent="0.25">
      <c r="A823" s="158"/>
      <c r="B823" s="159"/>
      <c r="C823" s="188" t="s">
        <v>2000</v>
      </c>
      <c r="D823" s="164"/>
      <c r="E823" s="165"/>
      <c r="F823" s="160"/>
      <c r="G823" s="160"/>
      <c r="H823" s="160"/>
      <c r="I823" s="160"/>
      <c r="J823" s="160"/>
      <c r="K823" s="160"/>
      <c r="L823" s="160"/>
      <c r="M823" s="160"/>
      <c r="N823" s="160"/>
      <c r="O823" s="160"/>
      <c r="P823" s="160"/>
      <c r="Q823" s="160"/>
      <c r="R823" s="160"/>
      <c r="S823" s="160"/>
      <c r="T823" s="160"/>
      <c r="U823" s="160"/>
      <c r="V823" s="160"/>
      <c r="W823" s="160"/>
      <c r="X823" s="160"/>
      <c r="Y823" s="151"/>
      <c r="Z823" s="151"/>
      <c r="AA823" s="151"/>
      <c r="AB823" s="151"/>
      <c r="AC823" s="151"/>
      <c r="AD823" s="151"/>
      <c r="AE823" s="151"/>
      <c r="AF823" s="151"/>
      <c r="AG823" s="151" t="s">
        <v>192</v>
      </c>
      <c r="AH823" s="151">
        <v>0</v>
      </c>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row>
    <row r="824" spans="1:60" outlineLevel="1" x14ac:dyDescent="0.25">
      <c r="A824" s="158"/>
      <c r="B824" s="159"/>
      <c r="C824" s="188" t="s">
        <v>2058</v>
      </c>
      <c r="D824" s="164"/>
      <c r="E824" s="165">
        <v>77.8</v>
      </c>
      <c r="F824" s="160"/>
      <c r="G824" s="160"/>
      <c r="H824" s="160"/>
      <c r="I824" s="160"/>
      <c r="J824" s="160"/>
      <c r="K824" s="160"/>
      <c r="L824" s="160"/>
      <c r="M824" s="160"/>
      <c r="N824" s="160"/>
      <c r="O824" s="160"/>
      <c r="P824" s="160"/>
      <c r="Q824" s="160"/>
      <c r="R824" s="160"/>
      <c r="S824" s="160"/>
      <c r="T824" s="160"/>
      <c r="U824" s="160"/>
      <c r="V824" s="160"/>
      <c r="W824" s="160"/>
      <c r="X824" s="160"/>
      <c r="Y824" s="151"/>
      <c r="Z824" s="151"/>
      <c r="AA824" s="151"/>
      <c r="AB824" s="151"/>
      <c r="AC824" s="151"/>
      <c r="AD824" s="151"/>
      <c r="AE824" s="151"/>
      <c r="AF824" s="151"/>
      <c r="AG824" s="151" t="s">
        <v>192</v>
      </c>
      <c r="AH824" s="151">
        <v>0</v>
      </c>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row>
    <row r="825" spans="1:60" outlineLevel="1" x14ac:dyDescent="0.25">
      <c r="A825" s="158"/>
      <c r="B825" s="159"/>
      <c r="C825" s="188" t="s">
        <v>2059</v>
      </c>
      <c r="D825" s="164"/>
      <c r="E825" s="165">
        <v>87.7</v>
      </c>
      <c r="F825" s="160"/>
      <c r="G825" s="160"/>
      <c r="H825" s="160"/>
      <c r="I825" s="160"/>
      <c r="J825" s="160"/>
      <c r="K825" s="160"/>
      <c r="L825" s="160"/>
      <c r="M825" s="160"/>
      <c r="N825" s="160"/>
      <c r="O825" s="160"/>
      <c r="P825" s="160"/>
      <c r="Q825" s="160"/>
      <c r="R825" s="160"/>
      <c r="S825" s="160"/>
      <c r="T825" s="160"/>
      <c r="U825" s="160"/>
      <c r="V825" s="160"/>
      <c r="W825" s="160"/>
      <c r="X825" s="160"/>
      <c r="Y825" s="151"/>
      <c r="Z825" s="151"/>
      <c r="AA825" s="151"/>
      <c r="AB825" s="151"/>
      <c r="AC825" s="151"/>
      <c r="AD825" s="151"/>
      <c r="AE825" s="151"/>
      <c r="AF825" s="151"/>
      <c r="AG825" s="151" t="s">
        <v>192</v>
      </c>
      <c r="AH825" s="151">
        <v>0</v>
      </c>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row>
    <row r="826" spans="1:60" x14ac:dyDescent="0.25">
      <c r="A826" s="3"/>
      <c r="B826" s="4"/>
      <c r="C826" s="189"/>
      <c r="D826" s="6"/>
      <c r="E826" s="3"/>
      <c r="F826" s="3"/>
      <c r="G826" s="3"/>
      <c r="H826" s="3"/>
      <c r="I826" s="3"/>
      <c r="J826" s="3"/>
      <c r="K826" s="3"/>
      <c r="L826" s="3"/>
      <c r="M826" s="3"/>
      <c r="N826" s="3"/>
      <c r="O826" s="3"/>
      <c r="P826" s="3"/>
      <c r="Q826" s="3"/>
      <c r="R826" s="3"/>
      <c r="S826" s="3"/>
      <c r="T826" s="3"/>
      <c r="U826" s="3"/>
      <c r="V826" s="3"/>
      <c r="W826" s="3"/>
      <c r="X826" s="3"/>
      <c r="AE826">
        <v>15</v>
      </c>
      <c r="AF826">
        <v>21</v>
      </c>
      <c r="AG826" t="s">
        <v>168</v>
      </c>
    </row>
    <row r="827" spans="1:60" x14ac:dyDescent="0.25">
      <c r="A827" s="154"/>
      <c r="B827" s="155" t="s">
        <v>29</v>
      </c>
      <c r="C827" s="190"/>
      <c r="D827" s="156"/>
      <c r="E827" s="157"/>
      <c r="F827" s="157"/>
      <c r="G827" s="185">
        <f>G8+G32+G107+G122+G139+G149+G183+G194+G278+G591+G624+G814</f>
        <v>2039103.0999999999</v>
      </c>
      <c r="H827" s="3"/>
      <c r="I827" s="3"/>
      <c r="J827" s="3"/>
      <c r="K827" s="3"/>
      <c r="L827" s="3"/>
      <c r="M827" s="3"/>
      <c r="N827" s="3"/>
      <c r="O827" s="3"/>
      <c r="P827" s="3"/>
      <c r="Q827" s="3"/>
      <c r="R827" s="3"/>
      <c r="S827" s="3"/>
      <c r="T827" s="3"/>
      <c r="U827" s="3"/>
      <c r="V827" s="3"/>
      <c r="W827" s="3"/>
      <c r="X827" s="3"/>
      <c r="AE827">
        <f>SUMIF(L7:L825,AE826,G7:G825)</f>
        <v>0</v>
      </c>
      <c r="AF827">
        <f>SUMIF(L7:L825,AF826,G7:G825)</f>
        <v>2039103.1000000006</v>
      </c>
      <c r="AG827" t="s">
        <v>233</v>
      </c>
    </row>
    <row r="828" spans="1:60" x14ac:dyDescent="0.25">
      <c r="C828" s="191"/>
      <c r="D828" s="10"/>
      <c r="AG828" t="s">
        <v>234</v>
      </c>
    </row>
    <row r="829" spans="1:60" x14ac:dyDescent="0.25">
      <c r="D829" s="10"/>
    </row>
    <row r="830" spans="1:60" x14ac:dyDescent="0.25">
      <c r="D830" s="10"/>
    </row>
    <row r="831" spans="1:60" x14ac:dyDescent="0.25">
      <c r="D831" s="10"/>
    </row>
    <row r="832" spans="1:60"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Sa9JGbm+k3U117sUlsI2XgsB/vEMqqLRMVQvZIfyn2rumVikPTQCJ+Bo6YUEtjcv2r7N0j6CiYpANiIIkLUVg==" saltValue="6f+szXtrYhTe1ZcC6z5t0w==" spinCount="100000" sheet="1"/>
  <mergeCells count="392">
    <mergeCell ref="C816:G816"/>
    <mergeCell ref="C817:G817"/>
    <mergeCell ref="C800:G800"/>
    <mergeCell ref="C801:G801"/>
    <mergeCell ref="C802:G802"/>
    <mergeCell ref="C803:G803"/>
    <mergeCell ref="C805:G805"/>
    <mergeCell ref="C810:G810"/>
    <mergeCell ref="C792:G792"/>
    <mergeCell ref="C793:G793"/>
    <mergeCell ref="C794:G794"/>
    <mergeCell ref="C796:G796"/>
    <mergeCell ref="C797:G797"/>
    <mergeCell ref="C798:G798"/>
    <mergeCell ref="C783:G783"/>
    <mergeCell ref="C784:G784"/>
    <mergeCell ref="C785:G785"/>
    <mergeCell ref="C787:G787"/>
    <mergeCell ref="C789:G789"/>
    <mergeCell ref="C790:G790"/>
    <mergeCell ref="C776:G776"/>
    <mergeCell ref="C777:G777"/>
    <mergeCell ref="C778:G778"/>
    <mergeCell ref="C780:G780"/>
    <mergeCell ref="C781:G781"/>
    <mergeCell ref="C782:G782"/>
    <mergeCell ref="C768:G768"/>
    <mergeCell ref="C769:G769"/>
    <mergeCell ref="C771:G771"/>
    <mergeCell ref="C772:G772"/>
    <mergeCell ref="C773:G773"/>
    <mergeCell ref="C775:G775"/>
    <mergeCell ref="C759:G759"/>
    <mergeCell ref="C761:G761"/>
    <mergeCell ref="C762:G762"/>
    <mergeCell ref="C763:G763"/>
    <mergeCell ref="C764:G764"/>
    <mergeCell ref="C766:G766"/>
    <mergeCell ref="C751:G751"/>
    <mergeCell ref="C753:G753"/>
    <mergeCell ref="C754:G754"/>
    <mergeCell ref="C755:G755"/>
    <mergeCell ref="C757:G757"/>
    <mergeCell ref="C758:G758"/>
    <mergeCell ref="C743:G743"/>
    <mergeCell ref="C744:G744"/>
    <mergeCell ref="C745:G745"/>
    <mergeCell ref="C746:G746"/>
    <mergeCell ref="C748:G748"/>
    <mergeCell ref="C750:G750"/>
    <mergeCell ref="C735:G735"/>
    <mergeCell ref="C736:G736"/>
    <mergeCell ref="C738:G738"/>
    <mergeCell ref="C739:G739"/>
    <mergeCell ref="C740:G740"/>
    <mergeCell ref="C742:G742"/>
    <mergeCell ref="C726:G726"/>
    <mergeCell ref="C728:G728"/>
    <mergeCell ref="C730:G730"/>
    <mergeCell ref="C731:G731"/>
    <mergeCell ref="C733:G733"/>
    <mergeCell ref="C734:G734"/>
    <mergeCell ref="C719:G719"/>
    <mergeCell ref="C720:G720"/>
    <mergeCell ref="C722:G722"/>
    <mergeCell ref="C723:G723"/>
    <mergeCell ref="C724:G724"/>
    <mergeCell ref="C725:G725"/>
    <mergeCell ref="C711:G711"/>
    <mergeCell ref="C713:G713"/>
    <mergeCell ref="C714:G714"/>
    <mergeCell ref="C715:G715"/>
    <mergeCell ref="C716:G716"/>
    <mergeCell ref="C718:G718"/>
    <mergeCell ref="C703:G703"/>
    <mergeCell ref="C704:G704"/>
    <mergeCell ref="C705:G705"/>
    <mergeCell ref="C706:G706"/>
    <mergeCell ref="C708:G708"/>
    <mergeCell ref="C710:G710"/>
    <mergeCell ref="C695:G695"/>
    <mergeCell ref="C696:G696"/>
    <mergeCell ref="C698:G698"/>
    <mergeCell ref="C699:G699"/>
    <mergeCell ref="C700:G700"/>
    <mergeCell ref="C702:G702"/>
    <mergeCell ref="C686:G686"/>
    <mergeCell ref="C688:G688"/>
    <mergeCell ref="C690:G690"/>
    <mergeCell ref="C691:G691"/>
    <mergeCell ref="C693:G693"/>
    <mergeCell ref="C694:G694"/>
    <mergeCell ref="C679:G679"/>
    <mergeCell ref="C680:G680"/>
    <mergeCell ref="C682:G682"/>
    <mergeCell ref="C683:G683"/>
    <mergeCell ref="C684:G684"/>
    <mergeCell ref="C685:G685"/>
    <mergeCell ref="C671:G671"/>
    <mergeCell ref="C673:G673"/>
    <mergeCell ref="C674:G674"/>
    <mergeCell ref="C675:G675"/>
    <mergeCell ref="C677:G677"/>
    <mergeCell ref="C678:G678"/>
    <mergeCell ref="C663:G663"/>
    <mergeCell ref="C664:G664"/>
    <mergeCell ref="C665:G665"/>
    <mergeCell ref="C666:G666"/>
    <mergeCell ref="C668:G668"/>
    <mergeCell ref="C670:G670"/>
    <mergeCell ref="C655:G655"/>
    <mergeCell ref="C657:G657"/>
    <mergeCell ref="C658:G658"/>
    <mergeCell ref="C659:G659"/>
    <mergeCell ref="C661:G661"/>
    <mergeCell ref="C662:G662"/>
    <mergeCell ref="C646:G646"/>
    <mergeCell ref="C647:G647"/>
    <mergeCell ref="C649:G649"/>
    <mergeCell ref="C651:G651"/>
    <mergeCell ref="C652:G652"/>
    <mergeCell ref="C654:G654"/>
    <mergeCell ref="C639:G639"/>
    <mergeCell ref="C640:G640"/>
    <mergeCell ref="C641:G641"/>
    <mergeCell ref="C643:G643"/>
    <mergeCell ref="C644:G644"/>
    <mergeCell ref="C645:G645"/>
    <mergeCell ref="C631:G631"/>
    <mergeCell ref="C632:G632"/>
    <mergeCell ref="C634:G634"/>
    <mergeCell ref="C635:G635"/>
    <mergeCell ref="C636:G636"/>
    <mergeCell ref="C637:G637"/>
    <mergeCell ref="C615:G615"/>
    <mergeCell ref="C620:G620"/>
    <mergeCell ref="C625:G625"/>
    <mergeCell ref="C626:G626"/>
    <mergeCell ref="C627:G627"/>
    <mergeCell ref="C629:G629"/>
    <mergeCell ref="C606:G606"/>
    <mergeCell ref="C608:G608"/>
    <mergeCell ref="C609:G609"/>
    <mergeCell ref="C610:G610"/>
    <mergeCell ref="C612:G612"/>
    <mergeCell ref="C613:G613"/>
    <mergeCell ref="C596:G596"/>
    <mergeCell ref="C598:G598"/>
    <mergeCell ref="C600:G600"/>
    <mergeCell ref="C601:G601"/>
    <mergeCell ref="C603:G603"/>
    <mergeCell ref="C605:G605"/>
    <mergeCell ref="C578:G578"/>
    <mergeCell ref="C580:G580"/>
    <mergeCell ref="C582:G582"/>
    <mergeCell ref="C587:G587"/>
    <mergeCell ref="C593:G593"/>
    <mergeCell ref="C595:G595"/>
    <mergeCell ref="C571:G571"/>
    <mergeCell ref="C572:G572"/>
    <mergeCell ref="C574:G574"/>
    <mergeCell ref="C575:G575"/>
    <mergeCell ref="C576:G576"/>
    <mergeCell ref="C577:G577"/>
    <mergeCell ref="C564:G564"/>
    <mergeCell ref="C565:G565"/>
    <mergeCell ref="C566:G566"/>
    <mergeCell ref="C568:G568"/>
    <mergeCell ref="C569:G569"/>
    <mergeCell ref="C570:G570"/>
    <mergeCell ref="C556:G556"/>
    <mergeCell ref="C558:G558"/>
    <mergeCell ref="C559:G559"/>
    <mergeCell ref="C560:G560"/>
    <mergeCell ref="C561:G561"/>
    <mergeCell ref="C562:G562"/>
    <mergeCell ref="C547:G547"/>
    <mergeCell ref="C548:G548"/>
    <mergeCell ref="C549:G549"/>
    <mergeCell ref="C551:G551"/>
    <mergeCell ref="C553:G553"/>
    <mergeCell ref="C555:G555"/>
    <mergeCell ref="C540:G540"/>
    <mergeCell ref="C541:G541"/>
    <mergeCell ref="C542:G542"/>
    <mergeCell ref="C543:G543"/>
    <mergeCell ref="C545:G545"/>
    <mergeCell ref="C546:G546"/>
    <mergeCell ref="C532:G532"/>
    <mergeCell ref="C534:G534"/>
    <mergeCell ref="C535:G535"/>
    <mergeCell ref="C537:G537"/>
    <mergeCell ref="C538:G538"/>
    <mergeCell ref="C539:G539"/>
    <mergeCell ref="C523:G523"/>
    <mergeCell ref="C525:G525"/>
    <mergeCell ref="C526:G526"/>
    <mergeCell ref="C528:G528"/>
    <mergeCell ref="C530:G530"/>
    <mergeCell ref="C531:G531"/>
    <mergeCell ref="C515:G515"/>
    <mergeCell ref="C517:G517"/>
    <mergeCell ref="C518:G518"/>
    <mergeCell ref="C519:G519"/>
    <mergeCell ref="C520:G520"/>
    <mergeCell ref="C521:G521"/>
    <mergeCell ref="C507:G507"/>
    <mergeCell ref="C508:G508"/>
    <mergeCell ref="C509:G509"/>
    <mergeCell ref="C511:G511"/>
    <mergeCell ref="C512:G512"/>
    <mergeCell ref="C514:G514"/>
    <mergeCell ref="C498:G498"/>
    <mergeCell ref="C500:G500"/>
    <mergeCell ref="C501:G501"/>
    <mergeCell ref="C502:G502"/>
    <mergeCell ref="C504:G504"/>
    <mergeCell ref="C506:G506"/>
    <mergeCell ref="C490:G490"/>
    <mergeCell ref="C491:G491"/>
    <mergeCell ref="C492:G492"/>
    <mergeCell ref="C494:G494"/>
    <mergeCell ref="C495:G495"/>
    <mergeCell ref="C497:G497"/>
    <mergeCell ref="C481:G481"/>
    <mergeCell ref="C483:G483"/>
    <mergeCell ref="C484:G484"/>
    <mergeCell ref="C485:G485"/>
    <mergeCell ref="C487:G487"/>
    <mergeCell ref="C489:G489"/>
    <mergeCell ref="C473:G473"/>
    <mergeCell ref="C474:G474"/>
    <mergeCell ref="C476:G476"/>
    <mergeCell ref="C477:G477"/>
    <mergeCell ref="C478:G478"/>
    <mergeCell ref="C480:G480"/>
    <mergeCell ref="C465:G465"/>
    <mergeCell ref="C466:G466"/>
    <mergeCell ref="C467:G467"/>
    <mergeCell ref="C469:G469"/>
    <mergeCell ref="C471:G471"/>
    <mergeCell ref="C472:G472"/>
    <mergeCell ref="C456:G456"/>
    <mergeCell ref="C458:G458"/>
    <mergeCell ref="C459:G459"/>
    <mergeCell ref="C461:G461"/>
    <mergeCell ref="C462:G462"/>
    <mergeCell ref="C464:G464"/>
    <mergeCell ref="C448:G448"/>
    <mergeCell ref="C449:G449"/>
    <mergeCell ref="C451:G451"/>
    <mergeCell ref="C453:G453"/>
    <mergeCell ref="C454:G454"/>
    <mergeCell ref="C455:G455"/>
    <mergeCell ref="C439:G439"/>
    <mergeCell ref="C441:G441"/>
    <mergeCell ref="C442:G442"/>
    <mergeCell ref="C444:G444"/>
    <mergeCell ref="C445:G445"/>
    <mergeCell ref="C447:G447"/>
    <mergeCell ref="C431:G431"/>
    <mergeCell ref="C432:G432"/>
    <mergeCell ref="C434:G434"/>
    <mergeCell ref="C436:G436"/>
    <mergeCell ref="C437:G437"/>
    <mergeCell ref="C438:G438"/>
    <mergeCell ref="C422:G422"/>
    <mergeCell ref="C424:G424"/>
    <mergeCell ref="C425:G425"/>
    <mergeCell ref="C427:G427"/>
    <mergeCell ref="C428:G428"/>
    <mergeCell ref="C430:G430"/>
    <mergeCell ref="C414:G414"/>
    <mergeCell ref="C415:G415"/>
    <mergeCell ref="C417:G417"/>
    <mergeCell ref="C419:G419"/>
    <mergeCell ref="C420:G420"/>
    <mergeCell ref="C421:G421"/>
    <mergeCell ref="C406:G406"/>
    <mergeCell ref="C408:G408"/>
    <mergeCell ref="C409:G409"/>
    <mergeCell ref="C411:G411"/>
    <mergeCell ref="C412:G412"/>
    <mergeCell ref="C413:G413"/>
    <mergeCell ref="C398:G398"/>
    <mergeCell ref="C400:G400"/>
    <mergeCell ref="C401:G401"/>
    <mergeCell ref="C402:G402"/>
    <mergeCell ref="C403:G403"/>
    <mergeCell ref="C405:G405"/>
    <mergeCell ref="C389:G389"/>
    <mergeCell ref="C391:G391"/>
    <mergeCell ref="C392:G392"/>
    <mergeCell ref="C394:G394"/>
    <mergeCell ref="C395:G395"/>
    <mergeCell ref="C396:G396"/>
    <mergeCell ref="C381:G381"/>
    <mergeCell ref="C383:G383"/>
    <mergeCell ref="C384:G384"/>
    <mergeCell ref="C385:G385"/>
    <mergeCell ref="C386:G386"/>
    <mergeCell ref="C388:G388"/>
    <mergeCell ref="C372:G372"/>
    <mergeCell ref="C374:G374"/>
    <mergeCell ref="C375:G375"/>
    <mergeCell ref="C377:G377"/>
    <mergeCell ref="C378:G378"/>
    <mergeCell ref="C379:G379"/>
    <mergeCell ref="C365:G365"/>
    <mergeCell ref="C366:G366"/>
    <mergeCell ref="C367:G367"/>
    <mergeCell ref="C368:G368"/>
    <mergeCell ref="C369:G369"/>
    <mergeCell ref="C371:G371"/>
    <mergeCell ref="C356:G356"/>
    <mergeCell ref="C358:G358"/>
    <mergeCell ref="C359:G359"/>
    <mergeCell ref="C360:G360"/>
    <mergeCell ref="C361:G361"/>
    <mergeCell ref="C363:G363"/>
    <mergeCell ref="C348:G348"/>
    <mergeCell ref="C349:G349"/>
    <mergeCell ref="C350:G350"/>
    <mergeCell ref="C352:G352"/>
    <mergeCell ref="C353:G353"/>
    <mergeCell ref="C355:G355"/>
    <mergeCell ref="C340:G340"/>
    <mergeCell ref="C341:G341"/>
    <mergeCell ref="C343:G343"/>
    <mergeCell ref="C345:G345"/>
    <mergeCell ref="C346:G346"/>
    <mergeCell ref="C347:G347"/>
    <mergeCell ref="C331:G331"/>
    <mergeCell ref="C333:G333"/>
    <mergeCell ref="C334:G334"/>
    <mergeCell ref="C336:G336"/>
    <mergeCell ref="C337:G337"/>
    <mergeCell ref="C339:G339"/>
    <mergeCell ref="C323:G323"/>
    <mergeCell ref="C324:G324"/>
    <mergeCell ref="C326:G326"/>
    <mergeCell ref="C328:G328"/>
    <mergeCell ref="C329:G329"/>
    <mergeCell ref="C330:G330"/>
    <mergeCell ref="C316:G316"/>
    <mergeCell ref="C317:G317"/>
    <mergeCell ref="C318:G318"/>
    <mergeCell ref="C320:G320"/>
    <mergeCell ref="C321:G321"/>
    <mergeCell ref="C322:G322"/>
    <mergeCell ref="C308:G308"/>
    <mergeCell ref="C309:G309"/>
    <mergeCell ref="C310:G310"/>
    <mergeCell ref="C312:G312"/>
    <mergeCell ref="C313:G313"/>
    <mergeCell ref="C315:G315"/>
    <mergeCell ref="C299:G299"/>
    <mergeCell ref="C300:G300"/>
    <mergeCell ref="C301:G301"/>
    <mergeCell ref="C304:G304"/>
    <mergeCell ref="C305:G305"/>
    <mergeCell ref="C307:G307"/>
    <mergeCell ref="C292:G292"/>
    <mergeCell ref="C293:G293"/>
    <mergeCell ref="C295:G295"/>
    <mergeCell ref="C296:G296"/>
    <mergeCell ref="C297:G297"/>
    <mergeCell ref="C298:G298"/>
    <mergeCell ref="C284:G284"/>
    <mergeCell ref="C285:G285"/>
    <mergeCell ref="C286:G286"/>
    <mergeCell ref="C287:G287"/>
    <mergeCell ref="C289:G289"/>
    <mergeCell ref="C290:G290"/>
    <mergeCell ref="C280:G280"/>
    <mergeCell ref="C282:G282"/>
    <mergeCell ref="C283:G283"/>
    <mergeCell ref="C109:G109"/>
    <mergeCell ref="C113:G113"/>
    <mergeCell ref="C163:G163"/>
    <mergeCell ref="C185:G185"/>
    <mergeCell ref="C190:G190"/>
    <mergeCell ref="C196:G196"/>
    <mergeCell ref="A1:G1"/>
    <mergeCell ref="C2:G2"/>
    <mergeCell ref="C3:G3"/>
    <mergeCell ref="C4:G4"/>
    <mergeCell ref="C10:G10"/>
    <mergeCell ref="C21:G21"/>
    <mergeCell ref="C236:G236"/>
    <mergeCell ref="C241:G241"/>
    <mergeCell ref="C258:G25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00 01 Pol</vt:lpstr>
      <vt:lpstr>02 - DJ 01 Pol</vt:lpstr>
      <vt:lpstr>02 - DJ 02 Pol</vt:lpstr>
      <vt:lpstr>02 - DJ 03 Pol</vt:lpstr>
      <vt:lpstr>02 - DJ 04 Pol</vt:lpstr>
      <vt:lpstr>02 - DJ 05 Pol</vt:lpstr>
      <vt:lpstr>02 - DJ 06 Pol</vt:lpstr>
      <vt:lpstr>02 - DJ 07 Pol</vt:lpstr>
      <vt:lpstr>02 - DJ - R 02 Pol</vt:lpstr>
      <vt:lpstr>02 - DJ - R 02a Pol</vt:lpstr>
      <vt:lpstr>02 - DJ - R 03 Pol</vt:lpstr>
      <vt:lpstr>02 - DJ - R 03a Pol</vt:lpstr>
      <vt:lpstr>02 - DJ - R 04 Pol</vt:lpstr>
      <vt:lpstr>02 - DJ - R 04a Pol</vt:lpstr>
      <vt:lpstr>02 - DJ - R 05 Pol</vt:lpstr>
      <vt:lpstr>02 - DJ - R 05a Pol</vt:lpstr>
      <vt:lpstr>03 03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01 Pol'!Názvy_tisku</vt:lpstr>
      <vt:lpstr>'02 - DJ - R 02 Pol'!Názvy_tisku</vt:lpstr>
      <vt:lpstr>'02 - DJ - R 02a Pol'!Názvy_tisku</vt:lpstr>
      <vt:lpstr>'02 - DJ - R 03 Pol'!Názvy_tisku</vt:lpstr>
      <vt:lpstr>'02 - DJ - R 03a Pol'!Názvy_tisku</vt:lpstr>
      <vt:lpstr>'02 - DJ - R 04 Pol'!Názvy_tisku</vt:lpstr>
      <vt:lpstr>'02 - DJ - R 04a Pol'!Názvy_tisku</vt:lpstr>
      <vt:lpstr>'02 - DJ - R 05 Pol'!Názvy_tisku</vt:lpstr>
      <vt:lpstr>'02 - DJ - R 05a Pol'!Názvy_tisku</vt:lpstr>
      <vt:lpstr>'02 - DJ 01 Pol'!Názvy_tisku</vt:lpstr>
      <vt:lpstr>'02 - DJ 02 Pol'!Názvy_tisku</vt:lpstr>
      <vt:lpstr>'02 - DJ 03 Pol'!Názvy_tisku</vt:lpstr>
      <vt:lpstr>'02 - DJ 04 Pol'!Názvy_tisku</vt:lpstr>
      <vt:lpstr>'02 - DJ 05 Pol'!Názvy_tisku</vt:lpstr>
      <vt:lpstr>'02 - DJ 06 Pol'!Názvy_tisku</vt:lpstr>
      <vt:lpstr>'02 - DJ 07 Pol'!Názvy_tisku</vt:lpstr>
      <vt:lpstr>'03 03 Pol'!Názvy_tisku</vt:lpstr>
      <vt:lpstr>oadresa</vt:lpstr>
      <vt:lpstr>Stavba!Objednatel</vt:lpstr>
      <vt:lpstr>Stavba!Objekt</vt:lpstr>
      <vt:lpstr>'00 01 Pol'!Oblast_tisku</vt:lpstr>
      <vt:lpstr>'02 - DJ - R 02 Pol'!Oblast_tisku</vt:lpstr>
      <vt:lpstr>'02 - DJ - R 02a Pol'!Oblast_tisku</vt:lpstr>
      <vt:lpstr>'02 - DJ - R 03 Pol'!Oblast_tisku</vt:lpstr>
      <vt:lpstr>'02 - DJ - R 03a Pol'!Oblast_tisku</vt:lpstr>
      <vt:lpstr>'02 - DJ - R 04 Pol'!Oblast_tisku</vt:lpstr>
      <vt:lpstr>'02 - DJ - R 04a Pol'!Oblast_tisku</vt:lpstr>
      <vt:lpstr>'02 - DJ - R 05 Pol'!Oblast_tisku</vt:lpstr>
      <vt:lpstr>'02 - DJ - R 05a Pol'!Oblast_tisku</vt:lpstr>
      <vt:lpstr>'02 - DJ 01 Pol'!Oblast_tisku</vt:lpstr>
      <vt:lpstr>'02 - DJ 02 Pol'!Oblast_tisku</vt:lpstr>
      <vt:lpstr>'02 - DJ 03 Pol'!Oblast_tisku</vt:lpstr>
      <vt:lpstr>'02 - DJ 04 Pol'!Oblast_tisku</vt:lpstr>
      <vt:lpstr>'02 - DJ 05 Pol'!Oblast_tisku</vt:lpstr>
      <vt:lpstr>'02 - DJ 06 Pol'!Oblast_tisku</vt:lpstr>
      <vt:lpstr>'02 - DJ 07 Pol'!Oblast_tisku</vt:lpstr>
      <vt:lpstr>'03 03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Katka</dc:creator>
  <cp:lastModifiedBy>Šulcková Andrea</cp:lastModifiedBy>
  <cp:lastPrinted>2019-03-19T12:27:02Z</cp:lastPrinted>
  <dcterms:created xsi:type="dcterms:W3CDTF">2009-04-08T07:15:50Z</dcterms:created>
  <dcterms:modified xsi:type="dcterms:W3CDTF">2023-03-08T09:22:16Z</dcterms:modified>
</cp:coreProperties>
</file>